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480" yWindow="120" windowWidth="20730" windowHeight="11760"/>
  </bookViews>
  <sheets>
    <sheet name="Титул 076" sheetId="2" r:id="rId1"/>
    <sheet name="План 076 " sheetId="4" r:id="rId2"/>
    <sheet name="семестровка1" sheetId="5" state="hidden" r:id="rId3"/>
    <sheet name="семестровка" sheetId="1" state="hidden" r:id="rId4"/>
  </sheets>
  <definedNames>
    <definedName name="_xlnm.Print_Area" localSheetId="1">'План 076 '!$A$1:$AA$153</definedName>
    <definedName name="_xlnm.Print_Area" localSheetId="3">семестровка!$A$1:$AE$156</definedName>
    <definedName name="_xlnm.Print_Area" localSheetId="2">семестровка1!$A$1:$AD$155</definedName>
  </definedNames>
  <calcPr calcId="162913"/>
</workbook>
</file>

<file path=xl/calcChain.xml><?xml version="1.0" encoding="utf-8"?>
<calcChain xmlns="http://schemas.openxmlformats.org/spreadsheetml/2006/main">
  <c r="AD112" i="4" l="1"/>
  <c r="AD113" i="4"/>
  <c r="AD114" i="4"/>
  <c r="AD115" i="4"/>
  <c r="AD116" i="4"/>
  <c r="AD117" i="4"/>
  <c r="AD118" i="4"/>
  <c r="AD119" i="4"/>
  <c r="AD120" i="4"/>
  <c r="AD121" i="4"/>
  <c r="AD122" i="4"/>
  <c r="AD123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48" i="4"/>
  <c r="AD49" i="4"/>
  <c r="AD36" i="4"/>
  <c r="AD37" i="4"/>
  <c r="AD38" i="4"/>
  <c r="AD39" i="4"/>
  <c r="AD40" i="4"/>
  <c r="AD42" i="4"/>
  <c r="AD43" i="4"/>
  <c r="AD44" i="4"/>
  <c r="AD45" i="4"/>
  <c r="AD46" i="4"/>
  <c r="AD47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12" i="4"/>
  <c r="D167" i="5" l="1"/>
  <c r="E167" i="5"/>
  <c r="D166" i="5"/>
  <c r="E166" i="5"/>
  <c r="D165" i="5"/>
  <c r="D164" i="5"/>
  <c r="E164" i="5" s="1"/>
  <c r="D163" i="5"/>
  <c r="E163" i="5" s="1"/>
  <c r="E162" i="5"/>
  <c r="F162" i="5" s="1"/>
  <c r="N158" i="5"/>
  <c r="N159" i="5"/>
  <c r="N160" i="5"/>
  <c r="N161" i="5"/>
  <c r="N162" i="5"/>
  <c r="D162" i="5"/>
  <c r="D160" i="5"/>
  <c r="E160" i="5"/>
  <c r="D159" i="5"/>
  <c r="E159" i="5"/>
  <c r="E158" i="5" s="1"/>
  <c r="F160" i="5"/>
  <c r="F159" i="5"/>
  <c r="W11" i="5"/>
  <c r="AB11" i="5"/>
  <c r="W12" i="5"/>
  <c r="AB12" i="5"/>
  <c r="W13" i="5"/>
  <c r="AB13" i="5"/>
  <c r="W14" i="5"/>
  <c r="AB14" i="5"/>
  <c r="W15" i="5"/>
  <c r="AB15" i="5"/>
  <c r="W16" i="5"/>
  <c r="AB16" i="5"/>
  <c r="W17" i="5"/>
  <c r="AB17" i="5"/>
  <c r="W29" i="5"/>
  <c r="W30" i="5"/>
  <c r="AB30" i="5" s="1"/>
  <c r="W31" i="5"/>
  <c r="AB31" i="5" s="1"/>
  <c r="W32" i="5"/>
  <c r="AB32" i="5" s="1"/>
  <c r="W33" i="5"/>
  <c r="AB33" i="5" s="1"/>
  <c r="W34" i="5"/>
  <c r="AB34" i="5" s="1"/>
  <c r="W35" i="5"/>
  <c r="AB35" i="5" s="1"/>
  <c r="W50" i="5"/>
  <c r="AB50" i="5"/>
  <c r="W51" i="5"/>
  <c r="AB51" i="5"/>
  <c r="W52" i="5"/>
  <c r="AB52" i="5"/>
  <c r="W53" i="5"/>
  <c r="AB53" i="5"/>
  <c r="W54" i="5"/>
  <c r="AB54" i="5"/>
  <c r="W55" i="5"/>
  <c r="AB55" i="5"/>
  <c r="W56" i="5"/>
  <c r="AB56" i="5"/>
  <c r="W57" i="5"/>
  <c r="AB57" i="5"/>
  <c r="W70" i="5"/>
  <c r="W71" i="5"/>
  <c r="AB71" i="5" s="1"/>
  <c r="W72" i="5"/>
  <c r="W73" i="5"/>
  <c r="AB73" i="5" s="1"/>
  <c r="W74" i="5"/>
  <c r="W75" i="5"/>
  <c r="AB75" i="5" s="1"/>
  <c r="W76" i="5"/>
  <c r="W92" i="5"/>
  <c r="AB92" i="5"/>
  <c r="W93" i="5"/>
  <c r="AB93" i="5"/>
  <c r="W94" i="5"/>
  <c r="AB94" i="5"/>
  <c r="W95" i="5"/>
  <c r="AB95" i="5"/>
  <c r="W96" i="5"/>
  <c r="AB96" i="5"/>
  <c r="W97" i="5"/>
  <c r="AB97" i="5"/>
  <c r="W98" i="5"/>
  <c r="AB98" i="5"/>
  <c r="W112" i="5"/>
  <c r="W113" i="5"/>
  <c r="AB113" i="5" s="1"/>
  <c r="W114" i="5"/>
  <c r="AB114" i="5" s="1"/>
  <c r="W115" i="5"/>
  <c r="AB115" i="5" s="1"/>
  <c r="W116" i="5"/>
  <c r="AB116" i="5" s="1"/>
  <c r="W117" i="5"/>
  <c r="AB117" i="5" s="1"/>
  <c r="W118" i="5"/>
  <c r="W130" i="5"/>
  <c r="AB130" i="5"/>
  <c r="W131" i="5"/>
  <c r="AB131" i="5"/>
  <c r="W133" i="5"/>
  <c r="AB133" i="5"/>
  <c r="W134" i="5"/>
  <c r="AB134" i="5"/>
  <c r="W135" i="5"/>
  <c r="AB135" i="5"/>
  <c r="W136" i="5"/>
  <c r="AB136" i="5"/>
  <c r="W137" i="5"/>
  <c r="AB137" i="5"/>
  <c r="W149" i="5"/>
  <c r="W151" i="5"/>
  <c r="AB151" i="5" s="1"/>
  <c r="W153" i="5"/>
  <c r="AB153" i="5" s="1"/>
  <c r="W154" i="5"/>
  <c r="AB154" i="5" s="1"/>
  <c r="V11" i="5"/>
  <c r="AA11" i="5" s="1"/>
  <c r="V12" i="5"/>
  <c r="V13" i="5"/>
  <c r="AA13" i="5" s="1"/>
  <c r="V14" i="5"/>
  <c r="V15" i="5"/>
  <c r="AA15" i="5" s="1"/>
  <c r="V16" i="5"/>
  <c r="AA16" i="5" s="1"/>
  <c r="V17" i="5"/>
  <c r="AA17" i="5" s="1"/>
  <c r="V29" i="5"/>
  <c r="AA29" i="5"/>
  <c r="V30" i="5"/>
  <c r="AA30" i="5"/>
  <c r="V31" i="5"/>
  <c r="AA31" i="5"/>
  <c r="V32" i="5"/>
  <c r="AA32" i="5"/>
  <c r="V33" i="5"/>
  <c r="AA33" i="5"/>
  <c r="V34" i="5"/>
  <c r="AA34" i="5"/>
  <c r="V35" i="5"/>
  <c r="AA35" i="5"/>
  <c r="V50" i="5"/>
  <c r="AA50" i="5" s="1"/>
  <c r="V51" i="5"/>
  <c r="V52" i="5"/>
  <c r="AA52" i="5" s="1"/>
  <c r="V53" i="5"/>
  <c r="AA53" i="5" s="1"/>
  <c r="V54" i="5"/>
  <c r="AA54" i="5" s="1"/>
  <c r="V55" i="5"/>
  <c r="V56" i="5"/>
  <c r="AA56" i="5" s="1"/>
  <c r="V57" i="5"/>
  <c r="AA57" i="5" s="1"/>
  <c r="V69" i="5"/>
  <c r="AA69" i="5"/>
  <c r="V70" i="5"/>
  <c r="V71" i="5"/>
  <c r="AA71" i="5"/>
  <c r="V72" i="5"/>
  <c r="V73" i="5"/>
  <c r="AA73" i="5"/>
  <c r="V74" i="5"/>
  <c r="V75" i="5"/>
  <c r="AA75" i="5"/>
  <c r="V76" i="5"/>
  <c r="V92" i="5"/>
  <c r="AA92" i="5" s="1"/>
  <c r="V93" i="5"/>
  <c r="AA93" i="5" s="1"/>
  <c r="V94" i="5"/>
  <c r="AA94" i="5" s="1"/>
  <c r="V95" i="5"/>
  <c r="AA95" i="5" s="1"/>
  <c r="V96" i="5"/>
  <c r="AA96" i="5" s="1"/>
  <c r="V97" i="5"/>
  <c r="AA97" i="5" s="1"/>
  <c r="V98" i="5"/>
  <c r="AA98" i="5" s="1"/>
  <c r="V99" i="5"/>
  <c r="AA99" i="5" s="1"/>
  <c r="AA100" i="5"/>
  <c r="V111" i="5"/>
  <c r="AA111" i="5"/>
  <c r="V112" i="5"/>
  <c r="AA112" i="5"/>
  <c r="V113" i="5"/>
  <c r="AA113" i="5"/>
  <c r="V114" i="5"/>
  <c r="AA114" i="5"/>
  <c r="V115" i="5"/>
  <c r="AA115" i="5"/>
  <c r="V116" i="5"/>
  <c r="AA116" i="5"/>
  <c r="V117" i="5"/>
  <c r="AA117" i="5"/>
  <c r="V118" i="5"/>
  <c r="AA118" i="5"/>
  <c r="V130" i="5"/>
  <c r="AA130" i="5" s="1"/>
  <c r="V131" i="5"/>
  <c r="V133" i="5"/>
  <c r="AA133" i="5" s="1"/>
  <c r="V134" i="5"/>
  <c r="V135" i="5"/>
  <c r="AA135" i="5" s="1"/>
  <c r="V136" i="5"/>
  <c r="V137" i="5"/>
  <c r="AA137" i="5" s="1"/>
  <c r="V148" i="5"/>
  <c r="AA148" i="5"/>
  <c r="V149" i="5"/>
  <c r="V150" i="5"/>
  <c r="AA150" i="5"/>
  <c r="V151" i="5"/>
  <c r="AA151" i="5"/>
  <c r="V152" i="5"/>
  <c r="AA152" i="5"/>
  <c r="V153" i="5"/>
  <c r="V154" i="5"/>
  <c r="AA154" i="5"/>
  <c r="Z18" i="5"/>
  <c r="Z36" i="5"/>
  <c r="Z58" i="5"/>
  <c r="Z77" i="5"/>
  <c r="Z100" i="5"/>
  <c r="Z119" i="5"/>
  <c r="Z138" i="5"/>
  <c r="Z155" i="5"/>
  <c r="Y18" i="5"/>
  <c r="Y36" i="5"/>
  <c r="Y58" i="5"/>
  <c r="Y77" i="5"/>
  <c r="Y100" i="5"/>
  <c r="Y119" i="5"/>
  <c r="Y138" i="5"/>
  <c r="Y155" i="5"/>
  <c r="Y158" i="5"/>
  <c r="X18" i="5"/>
  <c r="X36" i="5"/>
  <c r="X58" i="5"/>
  <c r="X77" i="5"/>
  <c r="X100" i="5"/>
  <c r="X119" i="5"/>
  <c r="X138" i="5"/>
  <c r="X155" i="5"/>
  <c r="W18" i="5"/>
  <c r="W58" i="5"/>
  <c r="W100" i="5"/>
  <c r="W138" i="5"/>
  <c r="F158" i="5"/>
  <c r="D158" i="5"/>
  <c r="U155" i="5"/>
  <c r="U156" i="5" s="1"/>
  <c r="D155" i="5"/>
  <c r="D156" i="5" s="1"/>
  <c r="AD148" i="5"/>
  <c r="AD150" i="5"/>
  <c r="AD151" i="5"/>
  <c r="AD152" i="5"/>
  <c r="AD154" i="5"/>
  <c r="AC155" i="5"/>
  <c r="V155" i="5"/>
  <c r="F148" i="5"/>
  <c r="E148" i="5"/>
  <c r="F149" i="5"/>
  <c r="J149" i="5" s="1"/>
  <c r="E149" i="5"/>
  <c r="M149" i="5"/>
  <c r="F150" i="5"/>
  <c r="E150" i="5"/>
  <c r="M150" i="5" s="1"/>
  <c r="F151" i="5"/>
  <c r="J151" i="5" s="1"/>
  <c r="E151" i="5"/>
  <c r="M151" i="5"/>
  <c r="F153" i="5"/>
  <c r="E153" i="5"/>
  <c r="M153" i="5" s="1"/>
  <c r="F154" i="5"/>
  <c r="J154" i="5" s="1"/>
  <c r="E154" i="5"/>
  <c r="M154" i="5"/>
  <c r="L155" i="5"/>
  <c r="K148" i="5"/>
  <c r="K150" i="5"/>
  <c r="K151" i="5"/>
  <c r="K153" i="5"/>
  <c r="J148" i="5"/>
  <c r="E152" i="5"/>
  <c r="J152" i="5" s="1"/>
  <c r="J153" i="5"/>
  <c r="I155" i="5"/>
  <c r="H155" i="5"/>
  <c r="G155" i="5"/>
  <c r="F155" i="5"/>
  <c r="U138" i="5"/>
  <c r="U139" i="5" s="1"/>
  <c r="D138" i="5"/>
  <c r="D139" i="5" s="1"/>
  <c r="AD130" i="5"/>
  <c r="AD133" i="5"/>
  <c r="AD135" i="5"/>
  <c r="AD137" i="5"/>
  <c r="AC138" i="5"/>
  <c r="V132" i="5"/>
  <c r="V138" i="5"/>
  <c r="F130" i="5"/>
  <c r="E130" i="5"/>
  <c r="M130" i="5" s="1"/>
  <c r="F131" i="5"/>
  <c r="E131" i="5"/>
  <c r="M131" i="5"/>
  <c r="M138" i="5" s="1"/>
  <c r="F133" i="5"/>
  <c r="E133" i="5"/>
  <c r="M133" i="5" s="1"/>
  <c r="F134" i="5"/>
  <c r="E134" i="5"/>
  <c r="M134" i="5"/>
  <c r="F135" i="5"/>
  <c r="E135" i="5"/>
  <c r="M135" i="5" s="1"/>
  <c r="F136" i="5"/>
  <c r="E136" i="5"/>
  <c r="M136" i="5"/>
  <c r="F137" i="5"/>
  <c r="E137" i="5"/>
  <c r="M137" i="5" s="1"/>
  <c r="L138" i="5"/>
  <c r="K130" i="5"/>
  <c r="K133" i="5"/>
  <c r="K135" i="5"/>
  <c r="K137" i="5"/>
  <c r="J130" i="5"/>
  <c r="J133" i="5"/>
  <c r="J135" i="5"/>
  <c r="J137" i="5"/>
  <c r="I138" i="5"/>
  <c r="H138" i="5"/>
  <c r="G138" i="5"/>
  <c r="E138" i="5"/>
  <c r="U119" i="5"/>
  <c r="U120" i="5"/>
  <c r="D119" i="5"/>
  <c r="D120" i="5"/>
  <c r="V119" i="5"/>
  <c r="F111" i="5"/>
  <c r="F112" i="5"/>
  <c r="F113" i="5"/>
  <c r="F115" i="5"/>
  <c r="F116" i="5"/>
  <c r="F118" i="5"/>
  <c r="K118" i="5" s="1"/>
  <c r="E111" i="5"/>
  <c r="J111" i="5"/>
  <c r="E112" i="5"/>
  <c r="J112" i="5"/>
  <c r="E113" i="5"/>
  <c r="J113" i="5"/>
  <c r="E114" i="5"/>
  <c r="J114" i="5"/>
  <c r="E115" i="5"/>
  <c r="J115" i="5"/>
  <c r="E116" i="5"/>
  <c r="J116" i="5"/>
  <c r="E118" i="5"/>
  <c r="J118" i="5"/>
  <c r="I119" i="5"/>
  <c r="H119" i="5"/>
  <c r="G119" i="5"/>
  <c r="E119" i="5"/>
  <c r="M118" i="5"/>
  <c r="AD117" i="5"/>
  <c r="AD116" i="5"/>
  <c r="AD115" i="5"/>
  <c r="AD113" i="5"/>
  <c r="AD112" i="5"/>
  <c r="AD111" i="5"/>
  <c r="U100" i="5"/>
  <c r="U101" i="5" s="1"/>
  <c r="D100" i="5"/>
  <c r="D101" i="5" s="1"/>
  <c r="AD92" i="5"/>
  <c r="AD93" i="5"/>
  <c r="AD94" i="5"/>
  <c r="AD95" i="5"/>
  <c r="AD96" i="5"/>
  <c r="AD97" i="5"/>
  <c r="AD98" i="5"/>
  <c r="AD99" i="5"/>
  <c r="AD100" i="5"/>
  <c r="AC100" i="5"/>
  <c r="V100" i="5"/>
  <c r="F92" i="5"/>
  <c r="E92" i="5"/>
  <c r="M92" i="5" s="1"/>
  <c r="F93" i="5"/>
  <c r="E93" i="5"/>
  <c r="M93" i="5"/>
  <c r="F94" i="5"/>
  <c r="E94" i="5"/>
  <c r="M94" i="5" s="1"/>
  <c r="F95" i="5"/>
  <c r="E95" i="5"/>
  <c r="M95" i="5"/>
  <c r="F96" i="5"/>
  <c r="E96" i="5"/>
  <c r="M96" i="5" s="1"/>
  <c r="F97" i="5"/>
  <c r="E97" i="5"/>
  <c r="M97" i="5"/>
  <c r="F99" i="5"/>
  <c r="E99" i="5"/>
  <c r="M99" i="5" s="1"/>
  <c r="M100" i="5"/>
  <c r="L100" i="5"/>
  <c r="K92" i="5"/>
  <c r="K94" i="5"/>
  <c r="K96" i="5"/>
  <c r="K99" i="5"/>
  <c r="J92" i="5"/>
  <c r="J94" i="5"/>
  <c r="J96" i="5"/>
  <c r="J99" i="5"/>
  <c r="I100" i="5"/>
  <c r="H100" i="5"/>
  <c r="G100" i="5"/>
  <c r="U77" i="5"/>
  <c r="U78" i="5"/>
  <c r="D77" i="5"/>
  <c r="D78" i="5"/>
  <c r="V77" i="5"/>
  <c r="F69" i="5"/>
  <c r="F70" i="5"/>
  <c r="F71" i="5"/>
  <c r="F72" i="5"/>
  <c r="F73" i="5"/>
  <c r="F74" i="5"/>
  <c r="F76" i="5"/>
  <c r="K76" i="5" s="1"/>
  <c r="E69" i="5"/>
  <c r="J69" i="5"/>
  <c r="E70" i="5"/>
  <c r="J70" i="5"/>
  <c r="E71" i="5"/>
  <c r="J71" i="5"/>
  <c r="E72" i="5"/>
  <c r="J72" i="5"/>
  <c r="E73" i="5"/>
  <c r="J73" i="5"/>
  <c r="E74" i="5"/>
  <c r="J74" i="5"/>
  <c r="E76" i="5"/>
  <c r="J76" i="5"/>
  <c r="I77" i="5"/>
  <c r="H77" i="5"/>
  <c r="G77" i="5"/>
  <c r="E77" i="5"/>
  <c r="M76" i="5"/>
  <c r="AD75" i="5"/>
  <c r="AD73" i="5"/>
  <c r="AD71" i="5"/>
  <c r="AD69" i="5"/>
  <c r="U58" i="5"/>
  <c r="U59" i="5" s="1"/>
  <c r="D58" i="5"/>
  <c r="D59" i="5" s="1"/>
  <c r="AC58" i="5"/>
  <c r="L58" i="5"/>
  <c r="F50" i="5"/>
  <c r="K50" i="5"/>
  <c r="F51" i="5"/>
  <c r="K51" i="5"/>
  <c r="F52" i="5"/>
  <c r="K52" i="5"/>
  <c r="F53" i="5"/>
  <c r="K53" i="5"/>
  <c r="F54" i="5"/>
  <c r="K54" i="5"/>
  <c r="F57" i="5"/>
  <c r="K57" i="5"/>
  <c r="E50" i="5"/>
  <c r="E51" i="5"/>
  <c r="E52" i="5"/>
  <c r="E53" i="5"/>
  <c r="E54" i="5"/>
  <c r="E57" i="5"/>
  <c r="I58" i="5"/>
  <c r="H58" i="5"/>
  <c r="G58" i="5"/>
  <c r="F58" i="5"/>
  <c r="AD57" i="5"/>
  <c r="AD56" i="5"/>
  <c r="AD54" i="5"/>
  <c r="AD52" i="5"/>
  <c r="AD50" i="5"/>
  <c r="U36" i="5"/>
  <c r="U37" i="5" s="1"/>
  <c r="D36" i="5"/>
  <c r="D37" i="5" s="1"/>
  <c r="V36" i="5"/>
  <c r="F29" i="5"/>
  <c r="K29" i="5"/>
  <c r="F30" i="5"/>
  <c r="K30" i="5"/>
  <c r="F31" i="5"/>
  <c r="K31" i="5"/>
  <c r="F32" i="5"/>
  <c r="K32" i="5"/>
  <c r="F33" i="5"/>
  <c r="K33" i="5"/>
  <c r="F34" i="5"/>
  <c r="K34" i="5"/>
  <c r="F35" i="5"/>
  <c r="K35" i="5"/>
  <c r="E29" i="5"/>
  <c r="E30" i="5"/>
  <c r="E31" i="5"/>
  <c r="E32" i="5"/>
  <c r="E33" i="5"/>
  <c r="E34" i="5"/>
  <c r="E35" i="5"/>
  <c r="I36" i="5"/>
  <c r="H36" i="5"/>
  <c r="G36" i="5"/>
  <c r="F36" i="5"/>
  <c r="AD35" i="5"/>
  <c r="AD34" i="5"/>
  <c r="AD33" i="5"/>
  <c r="AD32" i="5"/>
  <c r="AD31" i="5"/>
  <c r="AD30" i="5"/>
  <c r="AD29" i="5"/>
  <c r="U18" i="5"/>
  <c r="U19" i="5" s="1"/>
  <c r="D18" i="5"/>
  <c r="D19" i="5" s="1"/>
  <c r="F11" i="5"/>
  <c r="K11" i="5"/>
  <c r="F12" i="5"/>
  <c r="K12" i="5"/>
  <c r="F13" i="5"/>
  <c r="K13" i="5"/>
  <c r="F14" i="5"/>
  <c r="K14" i="5"/>
  <c r="F15" i="5"/>
  <c r="K15" i="5"/>
  <c r="F17" i="5"/>
  <c r="K17" i="5"/>
  <c r="E11" i="5"/>
  <c r="E12" i="5"/>
  <c r="J12" i="5" s="1"/>
  <c r="E13" i="5"/>
  <c r="E14" i="5"/>
  <c r="J14" i="5" s="1"/>
  <c r="E15" i="5"/>
  <c r="J15" i="5" s="1"/>
  <c r="E17" i="5"/>
  <c r="I18" i="5"/>
  <c r="H18" i="5"/>
  <c r="G18" i="5"/>
  <c r="F18" i="5"/>
  <c r="AD17" i="5"/>
  <c r="AD16" i="5"/>
  <c r="AD15" i="5"/>
  <c r="M15" i="5"/>
  <c r="M14" i="5"/>
  <c r="AD13" i="5"/>
  <c r="M12" i="5"/>
  <c r="AD11" i="5"/>
  <c r="M11" i="5"/>
  <c r="I143" i="4"/>
  <c r="H143" i="4"/>
  <c r="I142" i="4"/>
  <c r="H142" i="4"/>
  <c r="M142" i="4"/>
  <c r="I141" i="4"/>
  <c r="H141" i="4"/>
  <c r="I140" i="4"/>
  <c r="I139" i="4" s="1"/>
  <c r="H140" i="4"/>
  <c r="M140" i="4"/>
  <c r="L139" i="4"/>
  <c r="G139" i="4"/>
  <c r="M138" i="4"/>
  <c r="I137" i="4"/>
  <c r="H137" i="4"/>
  <c r="M137" i="4" s="1"/>
  <c r="I136" i="4"/>
  <c r="H136" i="4"/>
  <c r="H135" i="4"/>
  <c r="L135" i="4"/>
  <c r="J135" i="4"/>
  <c r="G135" i="4"/>
  <c r="AB126" i="4"/>
  <c r="AB127" i="4" s="1"/>
  <c r="AC124" i="4"/>
  <c r="AB124" i="4"/>
  <c r="AB125" i="4" s="1"/>
  <c r="AA124" i="4"/>
  <c r="Z124" i="4"/>
  <c r="Z125" i="4" s="1"/>
  <c r="Z126" i="4" s="1"/>
  <c r="Z127" i="4" s="1"/>
  <c r="Y124" i="4"/>
  <c r="I123" i="4"/>
  <c r="H123" i="4"/>
  <c r="M123" i="4"/>
  <c r="I122" i="4"/>
  <c r="H122" i="4"/>
  <c r="I121" i="4"/>
  <c r="H121" i="4"/>
  <c r="I120" i="4"/>
  <c r="I102" i="4" s="1"/>
  <c r="I124" i="4" s="1"/>
  <c r="H120" i="4"/>
  <c r="M120" i="4"/>
  <c r="M102" i="4" s="1"/>
  <c r="I119" i="4"/>
  <c r="H119" i="4"/>
  <c r="M119" i="4" s="1"/>
  <c r="I118" i="4"/>
  <c r="M118" i="4" s="1"/>
  <c r="H118" i="4"/>
  <c r="I117" i="4"/>
  <c r="H117" i="4"/>
  <c r="M117" i="4"/>
  <c r="I116" i="4"/>
  <c r="H116" i="4"/>
  <c r="M116" i="4" s="1"/>
  <c r="I115" i="4"/>
  <c r="H115" i="4"/>
  <c r="M115" i="4"/>
  <c r="I114" i="4"/>
  <c r="H114" i="4"/>
  <c r="I113" i="4"/>
  <c r="H113" i="4"/>
  <c r="M113" i="4" s="1"/>
  <c r="I112" i="4"/>
  <c r="I101" i="4" s="1"/>
  <c r="H112" i="4"/>
  <c r="I111" i="4"/>
  <c r="H111" i="4"/>
  <c r="M111" i="4" s="1"/>
  <c r="I110" i="4"/>
  <c r="H110" i="4"/>
  <c r="I109" i="4"/>
  <c r="H109" i="4"/>
  <c r="M109" i="4"/>
  <c r="I108" i="4"/>
  <c r="I100" i="4"/>
  <c r="H108" i="4"/>
  <c r="M108" i="4"/>
  <c r="K107" i="4"/>
  <c r="I107" i="4"/>
  <c r="I106" i="4"/>
  <c r="H106" i="4"/>
  <c r="H99" i="4" s="1"/>
  <c r="I105" i="4"/>
  <c r="H105" i="4"/>
  <c r="M105" i="4"/>
  <c r="I104" i="4"/>
  <c r="H104" i="4"/>
  <c r="I103" i="4"/>
  <c r="H103" i="4"/>
  <c r="W102" i="4"/>
  <c r="W124" i="4"/>
  <c r="V102" i="4"/>
  <c r="U102" i="4"/>
  <c r="T102" i="4"/>
  <c r="S102" i="4"/>
  <c r="S124" i="4"/>
  <c r="R102" i="4"/>
  <c r="Q102" i="4"/>
  <c r="P102" i="4"/>
  <c r="O102" i="4"/>
  <c r="N102" i="4"/>
  <c r="L102" i="4"/>
  <c r="L124" i="4" s="1"/>
  <c r="K102" i="4"/>
  <c r="J102" i="4"/>
  <c r="H102" i="4"/>
  <c r="G102" i="4"/>
  <c r="X101" i="4"/>
  <c r="V101" i="4"/>
  <c r="U101" i="4"/>
  <c r="T101" i="4"/>
  <c r="S101" i="4"/>
  <c r="R101" i="4"/>
  <c r="Q101" i="4"/>
  <c r="P101" i="4"/>
  <c r="O101" i="4"/>
  <c r="N101" i="4"/>
  <c r="L101" i="4"/>
  <c r="K101" i="4"/>
  <c r="J101" i="4"/>
  <c r="H101" i="4"/>
  <c r="G101" i="4"/>
  <c r="X100" i="4"/>
  <c r="W100" i="4"/>
  <c r="T100" i="4"/>
  <c r="S100" i="4"/>
  <c r="R100" i="4"/>
  <c r="Q100" i="4"/>
  <c r="P100" i="4"/>
  <c r="O100" i="4"/>
  <c r="N100" i="4"/>
  <c r="L100" i="4"/>
  <c r="K100" i="4"/>
  <c r="J100" i="4"/>
  <c r="H100" i="4"/>
  <c r="G100" i="4"/>
  <c r="X99" i="4"/>
  <c r="W99" i="4"/>
  <c r="V99" i="4"/>
  <c r="U99" i="4"/>
  <c r="T99" i="4"/>
  <c r="S99" i="4"/>
  <c r="R99" i="4"/>
  <c r="Q99" i="4"/>
  <c r="P99" i="4"/>
  <c r="O99" i="4"/>
  <c r="N99" i="4"/>
  <c r="L99" i="4"/>
  <c r="K99" i="4"/>
  <c r="J99" i="4"/>
  <c r="I99" i="4"/>
  <c r="G99" i="4"/>
  <c r="X98" i="4"/>
  <c r="W98" i="4"/>
  <c r="V98" i="4"/>
  <c r="V124" i="4" s="1"/>
  <c r="U98" i="4"/>
  <c r="U124" i="4" s="1"/>
  <c r="T98" i="4"/>
  <c r="T124" i="4" s="1"/>
  <c r="S98" i="4"/>
  <c r="R98" i="4"/>
  <c r="Q98" i="4"/>
  <c r="P98" i="4"/>
  <c r="O98" i="4"/>
  <c r="N98" i="4"/>
  <c r="L98" i="4"/>
  <c r="K98" i="4"/>
  <c r="J98" i="4"/>
  <c r="J124" i="4" s="1"/>
  <c r="I98" i="4"/>
  <c r="G98" i="4"/>
  <c r="AC96" i="4"/>
  <c r="AC125" i="4" s="1"/>
  <c r="AB96" i="4"/>
  <c r="AA96" i="4"/>
  <c r="Z96" i="4"/>
  <c r="Y96" i="4"/>
  <c r="Y125" i="4" s="1"/>
  <c r="I95" i="4"/>
  <c r="AD95" i="4" s="1"/>
  <c r="H95" i="4"/>
  <c r="I94" i="4"/>
  <c r="AD94" i="4" s="1"/>
  <c r="H94" i="4"/>
  <c r="M95" i="4"/>
  <c r="I93" i="4"/>
  <c r="H93" i="4"/>
  <c r="I92" i="4"/>
  <c r="H92" i="4"/>
  <c r="M93" i="4"/>
  <c r="I91" i="4"/>
  <c r="I79" i="4"/>
  <c r="H91" i="4"/>
  <c r="M90" i="4"/>
  <c r="I90" i="4"/>
  <c r="H90" i="4"/>
  <c r="I89" i="4"/>
  <c r="I78" i="4"/>
  <c r="H89" i="4"/>
  <c r="M89" i="4"/>
  <c r="M78" i="4" s="1"/>
  <c r="M88" i="4"/>
  <c r="I88" i="4"/>
  <c r="H88" i="4"/>
  <c r="I87" i="4"/>
  <c r="I77" i="4"/>
  <c r="H87" i="4"/>
  <c r="I86" i="4"/>
  <c r="M86" i="4" s="1"/>
  <c r="H86" i="4"/>
  <c r="I85" i="4"/>
  <c r="M85" i="4" s="1"/>
  <c r="H85" i="4"/>
  <c r="I84" i="4"/>
  <c r="M84" i="4" s="1"/>
  <c r="H84" i="4"/>
  <c r="I83" i="4"/>
  <c r="H83" i="4"/>
  <c r="I82" i="4"/>
  <c r="H82" i="4"/>
  <c r="M82" i="4" s="1"/>
  <c r="M75" i="4" s="1"/>
  <c r="I81" i="4"/>
  <c r="H81" i="4"/>
  <c r="M81" i="4" s="1"/>
  <c r="X80" i="4"/>
  <c r="W80" i="4"/>
  <c r="V80" i="4"/>
  <c r="U80" i="4"/>
  <c r="T80" i="4"/>
  <c r="S80" i="4"/>
  <c r="R80" i="4"/>
  <c r="R96" i="4" s="1"/>
  <c r="Q80" i="4"/>
  <c r="P80" i="4"/>
  <c r="O80" i="4"/>
  <c r="N80" i="4"/>
  <c r="L80" i="4"/>
  <c r="K80" i="4"/>
  <c r="J80" i="4"/>
  <c r="I80" i="4"/>
  <c r="AD80" i="4" s="1"/>
  <c r="H80" i="4"/>
  <c r="G80" i="4"/>
  <c r="X79" i="4"/>
  <c r="W79" i="4"/>
  <c r="V79" i="4"/>
  <c r="U79" i="4"/>
  <c r="T79" i="4"/>
  <c r="S79" i="4"/>
  <c r="R79" i="4"/>
  <c r="Q79" i="4"/>
  <c r="P79" i="4"/>
  <c r="O79" i="4"/>
  <c r="N79" i="4"/>
  <c r="L79" i="4"/>
  <c r="K79" i="4"/>
  <c r="J79" i="4"/>
  <c r="H79" i="4"/>
  <c r="G79" i="4"/>
  <c r="X78" i="4"/>
  <c r="W78" i="4"/>
  <c r="V78" i="4"/>
  <c r="U78" i="4"/>
  <c r="T78" i="4"/>
  <c r="S78" i="4"/>
  <c r="R78" i="4"/>
  <c r="Q78" i="4"/>
  <c r="P78" i="4"/>
  <c r="O78" i="4"/>
  <c r="N78" i="4"/>
  <c r="L78" i="4"/>
  <c r="K78" i="4"/>
  <c r="J78" i="4"/>
  <c r="H78" i="4"/>
  <c r="G78" i="4"/>
  <c r="X77" i="4"/>
  <c r="W77" i="4"/>
  <c r="V77" i="4"/>
  <c r="U77" i="4"/>
  <c r="T77" i="4"/>
  <c r="S77" i="4"/>
  <c r="R77" i="4"/>
  <c r="Q77" i="4"/>
  <c r="P77" i="4"/>
  <c r="O77" i="4"/>
  <c r="N77" i="4"/>
  <c r="L77" i="4"/>
  <c r="K77" i="4"/>
  <c r="J77" i="4"/>
  <c r="H77" i="4"/>
  <c r="G77" i="4"/>
  <c r="G96" i="4" s="1"/>
  <c r="AC76" i="4"/>
  <c r="AB76" i="4"/>
  <c r="AA76" i="4"/>
  <c r="Z76" i="4"/>
  <c r="Y76" i="4"/>
  <c r="X76" i="4"/>
  <c r="W76" i="4"/>
  <c r="V76" i="4"/>
  <c r="V96" i="4" s="1"/>
  <c r="U76" i="4"/>
  <c r="U96" i="4"/>
  <c r="T76" i="4"/>
  <c r="S76" i="4"/>
  <c r="S96" i="4" s="1"/>
  <c r="R76" i="4"/>
  <c r="Q76" i="4"/>
  <c r="Q96" i="4" s="1"/>
  <c r="Q125" i="4"/>
  <c r="P76" i="4"/>
  <c r="O76" i="4"/>
  <c r="N76" i="4"/>
  <c r="L76" i="4"/>
  <c r="L96" i="4" s="1"/>
  <c r="K76" i="4"/>
  <c r="J76" i="4"/>
  <c r="I76" i="4"/>
  <c r="I96" i="4" s="1"/>
  <c r="I75" i="4"/>
  <c r="G71" i="4"/>
  <c r="H70" i="4"/>
  <c r="H71" i="4" s="1"/>
  <c r="P68" i="4"/>
  <c r="O68" i="4"/>
  <c r="O72" i="4"/>
  <c r="O126" i="4" s="1"/>
  <c r="O127" i="4"/>
  <c r="L68" i="4"/>
  <c r="G68" i="4"/>
  <c r="H67" i="4"/>
  <c r="M67" i="4" s="1"/>
  <c r="H66" i="4"/>
  <c r="M66" i="4" s="1"/>
  <c r="H65" i="4"/>
  <c r="M65" i="4" s="1"/>
  <c r="I64" i="4"/>
  <c r="I68" i="4"/>
  <c r="H64" i="4"/>
  <c r="Z62" i="4"/>
  <c r="W62" i="4"/>
  <c r="W72" i="4"/>
  <c r="T62" i="4"/>
  <c r="T72" i="4"/>
  <c r="I61" i="4"/>
  <c r="H61" i="4"/>
  <c r="M61" i="4" s="1"/>
  <c r="M60" i="4"/>
  <c r="H60" i="4"/>
  <c r="AC59" i="4"/>
  <c r="AC62" i="4" s="1"/>
  <c r="AB59" i="4"/>
  <c r="AB62" i="4" s="1"/>
  <c r="AA59" i="4"/>
  <c r="AA62" i="4"/>
  <c r="Z59" i="4"/>
  <c r="Y59" i="4"/>
  <c r="Y62" i="4" s="1"/>
  <c r="X59" i="4"/>
  <c r="X62" i="4" s="1"/>
  <c r="X72" i="4" s="1"/>
  <c r="V59" i="4"/>
  <c r="V62" i="4"/>
  <c r="V72" i="4" s="1"/>
  <c r="U59" i="4"/>
  <c r="U62" i="4" s="1"/>
  <c r="U72" i="4"/>
  <c r="S59" i="4"/>
  <c r="S62" i="4"/>
  <c r="S72" i="4" s="1"/>
  <c r="R59" i="4"/>
  <c r="R62" i="4" s="1"/>
  <c r="R72" i="4" s="1"/>
  <c r="Q59" i="4"/>
  <c r="Q62" i="4"/>
  <c r="P59" i="4"/>
  <c r="P61" i="4" s="1"/>
  <c r="O59" i="4"/>
  <c r="O61" i="4" s="1"/>
  <c r="N59" i="4"/>
  <c r="N61" i="4" s="1"/>
  <c r="L59" i="4"/>
  <c r="I59" i="4"/>
  <c r="H59" i="4"/>
  <c r="L58" i="4"/>
  <c r="J58" i="4"/>
  <c r="H58" i="4"/>
  <c r="G58" i="4"/>
  <c r="M57" i="4"/>
  <c r="H57" i="4"/>
  <c r="I56" i="4"/>
  <c r="H56" i="4"/>
  <c r="M56" i="4"/>
  <c r="L55" i="4"/>
  <c r="K55" i="4"/>
  <c r="J55" i="4"/>
  <c r="I55" i="4"/>
  <c r="M55" i="4" s="1"/>
  <c r="G55" i="4"/>
  <c r="I54" i="4"/>
  <c r="H54" i="4"/>
  <c r="M54" i="4" s="1"/>
  <c r="I53" i="4"/>
  <c r="H53" i="4"/>
  <c r="M53" i="4"/>
  <c r="I52" i="4"/>
  <c r="H52" i="4"/>
  <c r="M52" i="4" s="1"/>
  <c r="I51" i="4"/>
  <c r="H51" i="4"/>
  <c r="M51" i="4"/>
  <c r="H50" i="4"/>
  <c r="M50" i="4"/>
  <c r="I49" i="4"/>
  <c r="H49" i="4"/>
  <c r="M49" i="4" s="1"/>
  <c r="L48" i="4"/>
  <c r="L62" i="4" s="1"/>
  <c r="K48" i="4"/>
  <c r="J48" i="4"/>
  <c r="I48" i="4"/>
  <c r="G48" i="4"/>
  <c r="G62" i="4"/>
  <c r="I47" i="4"/>
  <c r="H47" i="4"/>
  <c r="M47" i="4" s="1"/>
  <c r="I46" i="4"/>
  <c r="H46" i="4"/>
  <c r="M46" i="4"/>
  <c r="I45" i="4"/>
  <c r="H45" i="4"/>
  <c r="M45" i="4" s="1"/>
  <c r="I44" i="4"/>
  <c r="H44" i="4"/>
  <c r="M44" i="4"/>
  <c r="I43" i="4"/>
  <c r="H43" i="4"/>
  <c r="M43" i="4" s="1"/>
  <c r="I42" i="4"/>
  <c r="H42" i="4"/>
  <c r="M42" i="4"/>
  <c r="I41" i="4"/>
  <c r="AD41" i="4" s="1"/>
  <c r="H41" i="4"/>
  <c r="M41" i="4" s="1"/>
  <c r="I40" i="4"/>
  <c r="H40" i="4"/>
  <c r="M40" i="4"/>
  <c r="I39" i="4"/>
  <c r="H39" i="4"/>
  <c r="I38" i="4"/>
  <c r="H38" i="4"/>
  <c r="AC36" i="4"/>
  <c r="AB36" i="4"/>
  <c r="AA36" i="4"/>
  <c r="Z36" i="4"/>
  <c r="Y36" i="4"/>
  <c r="S36" i="4"/>
  <c r="R36" i="4"/>
  <c r="Q36" i="4"/>
  <c r="P36" i="4"/>
  <c r="O36" i="4"/>
  <c r="N36" i="4"/>
  <c r="N72" i="4" s="1"/>
  <c r="N126" i="4" s="1"/>
  <c r="N127" i="4" s="1"/>
  <c r="K36" i="4"/>
  <c r="K72" i="4"/>
  <c r="K126" i="4" s="1"/>
  <c r="J36" i="4"/>
  <c r="I35" i="4"/>
  <c r="H35" i="4"/>
  <c r="M35" i="4" s="1"/>
  <c r="I34" i="4"/>
  <c r="H34" i="4"/>
  <c r="M34" i="4"/>
  <c r="I33" i="4"/>
  <c r="H33" i="4"/>
  <c r="M33" i="4" s="1"/>
  <c r="I32" i="4"/>
  <c r="H32" i="4"/>
  <c r="M32" i="4" s="1"/>
  <c r="I31" i="4"/>
  <c r="H31" i="4"/>
  <c r="M31" i="4" s="1"/>
  <c r="I30" i="4"/>
  <c r="H30" i="4"/>
  <c r="M30" i="4"/>
  <c r="I29" i="4"/>
  <c r="H29" i="4"/>
  <c r="M29" i="4" s="1"/>
  <c r="I28" i="4"/>
  <c r="H28" i="4"/>
  <c r="M28" i="4"/>
  <c r="I27" i="4"/>
  <c r="H27" i="4"/>
  <c r="M27" i="4" s="1"/>
  <c r="I26" i="4"/>
  <c r="H26" i="4"/>
  <c r="M26" i="4"/>
  <c r="I25" i="4"/>
  <c r="H25" i="4"/>
  <c r="I19" i="4"/>
  <c r="H19" i="4"/>
  <c r="M19" i="4" s="1"/>
  <c r="I18" i="4"/>
  <c r="H18" i="4"/>
  <c r="M18" i="4"/>
  <c r="I17" i="4"/>
  <c r="H17" i="4"/>
  <c r="M17" i="4" s="1"/>
  <c r="I16" i="4"/>
  <c r="M16" i="4" s="1"/>
  <c r="H16" i="4"/>
  <c r="I15" i="4"/>
  <c r="H15" i="4"/>
  <c r="M15" i="4"/>
  <c r="I14" i="4"/>
  <c r="H14" i="4"/>
  <c r="M14" i="4" s="1"/>
  <c r="I13" i="4"/>
  <c r="H13" i="4"/>
  <c r="I12" i="4"/>
  <c r="M12" i="4" s="1"/>
  <c r="H12" i="4"/>
  <c r="L11" i="4"/>
  <c r="L36" i="4" s="1"/>
  <c r="G11" i="4"/>
  <c r="G36" i="4"/>
  <c r="Q72" i="4"/>
  <c r="Q126" i="4" s="1"/>
  <c r="Q127" i="4"/>
  <c r="G72" i="4"/>
  <c r="H11" i="4"/>
  <c r="M13" i="4"/>
  <c r="M25" i="4"/>
  <c r="U125" i="4"/>
  <c r="M38" i="4"/>
  <c r="M64" i="4"/>
  <c r="M68" i="4" s="1"/>
  <c r="M106" i="4"/>
  <c r="M99" i="4"/>
  <c r="M100" i="4"/>
  <c r="AA125" i="4"/>
  <c r="AA126" i="4" s="1"/>
  <c r="AA127" i="4" s="1"/>
  <c r="AC126" i="4"/>
  <c r="AC127" i="4" s="1"/>
  <c r="H48" i="4"/>
  <c r="M48" i="4" s="1"/>
  <c r="M70" i="4"/>
  <c r="M71" i="4" s="1"/>
  <c r="J96" i="4"/>
  <c r="T96" i="4"/>
  <c r="X96" i="4"/>
  <c r="M87" i="4"/>
  <c r="M77" i="4" s="1"/>
  <c r="M91" i="4"/>
  <c r="M79" i="4" s="1"/>
  <c r="G124" i="4"/>
  <c r="G125" i="4" s="1"/>
  <c r="R124" i="4"/>
  <c r="T125" i="4"/>
  <c r="X124" i="4"/>
  <c r="M103" i="4"/>
  <c r="M110" i="4"/>
  <c r="M114" i="4"/>
  <c r="M122" i="4"/>
  <c r="M141" i="4"/>
  <c r="R125" i="4"/>
  <c r="M11" i="4"/>
  <c r="M36" i="4" s="1"/>
  <c r="G126" i="4"/>
  <c r="Y72" i="4"/>
  <c r="Y126" i="4" s="1"/>
  <c r="Y127" i="4"/>
  <c r="W73" i="1"/>
  <c r="W76" i="1"/>
  <c r="AB76" i="1" s="1"/>
  <c r="V72" i="1"/>
  <c r="AA72" i="1" s="1"/>
  <c r="W72" i="1"/>
  <c r="AD72" i="1"/>
  <c r="W75" i="1"/>
  <c r="X77" i="1"/>
  <c r="Y77" i="1"/>
  <c r="Z77" i="1"/>
  <c r="AB75" i="1"/>
  <c r="U77" i="1"/>
  <c r="W57" i="1"/>
  <c r="AB57" i="1"/>
  <c r="V57" i="1"/>
  <c r="AA57" i="1"/>
  <c r="W56" i="1"/>
  <c r="V56" i="1"/>
  <c r="AD56" i="1" s="1"/>
  <c r="AB56" i="1"/>
  <c r="W55" i="1"/>
  <c r="AB55" i="1"/>
  <c r="V55" i="1"/>
  <c r="AD55" i="1"/>
  <c r="AA55" i="1"/>
  <c r="W54" i="1"/>
  <c r="V54" i="1"/>
  <c r="AA54" i="1" s="1"/>
  <c r="W53" i="1"/>
  <c r="V53" i="1"/>
  <c r="AA53" i="1" s="1"/>
  <c r="W52" i="1"/>
  <c r="AB52" i="1" s="1"/>
  <c r="V52" i="1"/>
  <c r="AD52" i="1"/>
  <c r="W51" i="1"/>
  <c r="V51" i="1"/>
  <c r="AA51" i="1"/>
  <c r="W50" i="1"/>
  <c r="V50" i="1"/>
  <c r="AB50" i="1"/>
  <c r="W35" i="1"/>
  <c r="AB35" i="1"/>
  <c r="V35" i="1"/>
  <c r="AD35" i="1"/>
  <c r="AA35" i="1"/>
  <c r="W34" i="1"/>
  <c r="V34" i="1"/>
  <c r="W33" i="1"/>
  <c r="AB33" i="1" s="1"/>
  <c r="V33" i="1"/>
  <c r="AA33" i="1" s="1"/>
  <c r="W32" i="1"/>
  <c r="V32" i="1"/>
  <c r="AD32" i="1"/>
  <c r="W31" i="1"/>
  <c r="V31" i="1"/>
  <c r="AA31" i="1"/>
  <c r="W30" i="1"/>
  <c r="AB30" i="1"/>
  <c r="V30" i="1"/>
  <c r="AD30" i="1"/>
  <c r="W29" i="1"/>
  <c r="V29" i="1"/>
  <c r="W17" i="1"/>
  <c r="V17" i="1"/>
  <c r="AD17" i="1" s="1"/>
  <c r="W16" i="1"/>
  <c r="V16" i="1"/>
  <c r="AA16" i="1" s="1"/>
  <c r="W15" i="1"/>
  <c r="AB15" i="1"/>
  <c r="V15" i="1"/>
  <c r="AD15" i="1"/>
  <c r="AA15" i="1"/>
  <c r="W14" i="1"/>
  <c r="AA14" i="1" s="1"/>
  <c r="V14" i="1"/>
  <c r="AB14" i="1"/>
  <c r="W13" i="1"/>
  <c r="W18" i="1"/>
  <c r="V13" i="1"/>
  <c r="AA13" i="1"/>
  <c r="W12" i="1"/>
  <c r="V12" i="1"/>
  <c r="AB12" i="1"/>
  <c r="W11" i="1"/>
  <c r="AB11" i="1"/>
  <c r="V11" i="1"/>
  <c r="W154" i="1"/>
  <c r="AB154" i="1" s="1"/>
  <c r="V154" i="1"/>
  <c r="AD154" i="1"/>
  <c r="W153" i="1"/>
  <c r="V153" i="1"/>
  <c r="AD153" i="1" s="1"/>
  <c r="AB153" i="1"/>
  <c r="V152" i="1"/>
  <c r="AD152" i="1" s="1"/>
  <c r="W151" i="1"/>
  <c r="AB151" i="1"/>
  <c r="V151" i="1"/>
  <c r="AD151" i="1"/>
  <c r="AA151" i="1"/>
  <c r="V150" i="1"/>
  <c r="AD150" i="1" s="1"/>
  <c r="W149" i="1"/>
  <c r="AB149" i="1"/>
  <c r="AB155" i="1" s="1"/>
  <c r="V149" i="1"/>
  <c r="AD149" i="1"/>
  <c r="AA149" i="1"/>
  <c r="V148" i="1"/>
  <c r="V155" i="1" s="1"/>
  <c r="W137" i="1"/>
  <c r="V137" i="1"/>
  <c r="AB137" i="1"/>
  <c r="W136" i="1"/>
  <c r="V136" i="1"/>
  <c r="AA136" i="1" s="1"/>
  <c r="AB136" i="1"/>
  <c r="W135" i="1"/>
  <c r="V135" i="1"/>
  <c r="AD135" i="1" s="1"/>
  <c r="W134" i="1"/>
  <c r="V134" i="1"/>
  <c r="AA134" i="1"/>
  <c r="W133" i="1"/>
  <c r="V133" i="1"/>
  <c r="AD133" i="1" s="1"/>
  <c r="AB133" i="1"/>
  <c r="V132" i="1"/>
  <c r="W131" i="1"/>
  <c r="V131" i="1"/>
  <c r="AB131" i="1"/>
  <c r="W130" i="1"/>
  <c r="V130" i="1"/>
  <c r="AD130" i="1"/>
  <c r="W118" i="1"/>
  <c r="V118" i="1"/>
  <c r="AD118" i="1" s="1"/>
  <c r="AB118" i="1"/>
  <c r="W117" i="1"/>
  <c r="V117" i="1"/>
  <c r="AA117" i="1" s="1"/>
  <c r="W116" i="1"/>
  <c r="V116" i="1"/>
  <c r="AA116" i="1" s="1"/>
  <c r="AB116" i="1"/>
  <c r="W115" i="1"/>
  <c r="V115" i="1"/>
  <c r="W114" i="1"/>
  <c r="AB114" i="1" s="1"/>
  <c r="V114" i="1"/>
  <c r="AA114" i="1" s="1"/>
  <c r="W113" i="1"/>
  <c r="AD113" i="1" s="1"/>
  <c r="V113" i="1"/>
  <c r="AB113" i="1"/>
  <c r="W112" i="1"/>
  <c r="W119" i="1" s="1"/>
  <c r="AB112" i="1"/>
  <c r="V112" i="1"/>
  <c r="AD112" i="1"/>
  <c r="AA112" i="1"/>
  <c r="V111" i="1"/>
  <c r="AA111" i="1"/>
  <c r="V99" i="1"/>
  <c r="W98" i="1"/>
  <c r="AB98" i="1" s="1"/>
  <c r="V98" i="1"/>
  <c r="AA98" i="1"/>
  <c r="W97" i="1"/>
  <c r="V97" i="1"/>
  <c r="AD97" i="1" s="1"/>
  <c r="AB97" i="1"/>
  <c r="W96" i="1"/>
  <c r="V96" i="1"/>
  <c r="AA96" i="1"/>
  <c r="W95" i="1"/>
  <c r="V95" i="1"/>
  <c r="AD95" i="1" s="1"/>
  <c r="AB95" i="1"/>
  <c r="W94" i="1"/>
  <c r="AB94" i="1"/>
  <c r="V94" i="1"/>
  <c r="AD94" i="1"/>
  <c r="AA94" i="1"/>
  <c r="W93" i="1"/>
  <c r="V93" i="1"/>
  <c r="AA93" i="1" s="1"/>
  <c r="W92" i="1"/>
  <c r="V92" i="1"/>
  <c r="V76" i="1"/>
  <c r="AA76" i="1" s="1"/>
  <c r="AD76" i="1"/>
  <c r="V75" i="1"/>
  <c r="AA75" i="1"/>
  <c r="AD75" i="1"/>
  <c r="W74" i="1"/>
  <c r="AB74" i="1" s="1"/>
  <c r="V74" i="1"/>
  <c r="AD74" i="1"/>
  <c r="V73" i="1"/>
  <c r="AA73" i="1" s="1"/>
  <c r="W71" i="1"/>
  <c r="V71" i="1"/>
  <c r="AA71" i="1"/>
  <c r="W70" i="1"/>
  <c r="V70" i="1"/>
  <c r="AA70" i="1" s="1"/>
  <c r="AB70" i="1"/>
  <c r="V69" i="1"/>
  <c r="W155" i="1"/>
  <c r="W100" i="1"/>
  <c r="W36" i="1"/>
  <c r="X155" i="1"/>
  <c r="X58" i="1"/>
  <c r="X100" i="1"/>
  <c r="X119" i="1"/>
  <c r="X138" i="1"/>
  <c r="X18" i="1"/>
  <c r="X36" i="1"/>
  <c r="X158" i="1"/>
  <c r="Y58" i="1"/>
  <c r="Y100" i="1"/>
  <c r="Y119" i="1"/>
  <c r="Y138" i="1"/>
  <c r="Y155" i="1"/>
  <c r="Y18" i="1"/>
  <c r="Y36" i="1"/>
  <c r="Y158" i="1"/>
  <c r="Z155" i="1"/>
  <c r="Z58" i="1"/>
  <c r="Z100" i="1"/>
  <c r="Z119" i="1"/>
  <c r="Z138" i="1"/>
  <c r="Z18" i="1"/>
  <c r="Z36" i="1"/>
  <c r="Z158" i="1"/>
  <c r="U119" i="1"/>
  <c r="C34" i="2"/>
  <c r="C35" i="2"/>
  <c r="C36" i="2"/>
  <c r="W36" i="2" s="1"/>
  <c r="W34" i="2"/>
  <c r="W35" i="2"/>
  <c r="W37" i="2"/>
  <c r="T38" i="2"/>
  <c r="Q38" i="2"/>
  <c r="N38" i="2"/>
  <c r="J38" i="2"/>
  <c r="G38" i="2"/>
  <c r="D167" i="1"/>
  <c r="E167" i="1" s="1"/>
  <c r="D166" i="1"/>
  <c r="D164" i="1"/>
  <c r="E164" i="1"/>
  <c r="D163" i="1"/>
  <c r="E163" i="1"/>
  <c r="E162" i="1" s="1"/>
  <c r="F162" i="1" s="1"/>
  <c r="N158" i="1"/>
  <c r="N159" i="1"/>
  <c r="N160" i="1"/>
  <c r="N161" i="1"/>
  <c r="N162" i="1"/>
  <c r="D160" i="1"/>
  <c r="E160" i="1"/>
  <c r="D159" i="1"/>
  <c r="E159" i="1"/>
  <c r="F148" i="1"/>
  <c r="J148" i="1"/>
  <c r="E148" i="1"/>
  <c r="M148" i="1"/>
  <c r="F149" i="1"/>
  <c r="E149" i="1"/>
  <c r="F150" i="1"/>
  <c r="F155" i="1" s="1"/>
  <c r="E150" i="1"/>
  <c r="J150" i="1"/>
  <c r="F151" i="1"/>
  <c r="J151" i="1"/>
  <c r="E151" i="1"/>
  <c r="M151" i="1"/>
  <c r="F153" i="1"/>
  <c r="J153" i="1"/>
  <c r="E153" i="1"/>
  <c r="M153" i="1"/>
  <c r="F154" i="1"/>
  <c r="E154" i="1"/>
  <c r="L155" i="1"/>
  <c r="K148" i="1"/>
  <c r="K149" i="1"/>
  <c r="K151" i="1"/>
  <c r="K153" i="1"/>
  <c r="K154" i="1"/>
  <c r="J149" i="1"/>
  <c r="E152" i="1"/>
  <c r="J152" i="1"/>
  <c r="I155" i="1"/>
  <c r="H155" i="1"/>
  <c r="G155" i="1"/>
  <c r="F130" i="1"/>
  <c r="E130" i="1"/>
  <c r="F131" i="1"/>
  <c r="E131" i="1"/>
  <c r="F133" i="1"/>
  <c r="J133" i="1" s="1"/>
  <c r="E133" i="1"/>
  <c r="M133" i="1"/>
  <c r="F134" i="1"/>
  <c r="K134" i="1"/>
  <c r="E134" i="1"/>
  <c r="M134" i="1"/>
  <c r="F135" i="1"/>
  <c r="E135" i="1"/>
  <c r="M135" i="1" s="1"/>
  <c r="F136" i="1"/>
  <c r="E136" i="1"/>
  <c r="M136" i="1" s="1"/>
  <c r="F137" i="1"/>
  <c r="E137" i="1"/>
  <c r="M137" i="1" s="1"/>
  <c r="L138" i="1"/>
  <c r="K133" i="1"/>
  <c r="K135" i="1"/>
  <c r="K137" i="1"/>
  <c r="J137" i="1"/>
  <c r="I138" i="1"/>
  <c r="H138" i="1"/>
  <c r="G138" i="1"/>
  <c r="E138" i="1"/>
  <c r="F111" i="1"/>
  <c r="K111" i="1"/>
  <c r="F112" i="1"/>
  <c r="F113" i="1"/>
  <c r="F115" i="1"/>
  <c r="M115" i="1" s="1"/>
  <c r="F116" i="1"/>
  <c r="K116" i="1"/>
  <c r="F118" i="1"/>
  <c r="K118" i="1"/>
  <c r="E111" i="1"/>
  <c r="J111" i="1"/>
  <c r="E112" i="1"/>
  <c r="J112" i="1"/>
  <c r="E113" i="1"/>
  <c r="E114" i="1"/>
  <c r="J114" i="1"/>
  <c r="E115" i="1"/>
  <c r="J115" i="1"/>
  <c r="E116" i="1"/>
  <c r="J116" i="1"/>
  <c r="E118" i="1"/>
  <c r="J118" i="1"/>
  <c r="I119" i="1"/>
  <c r="H119" i="1"/>
  <c r="G119" i="1"/>
  <c r="M118" i="1"/>
  <c r="M112" i="1"/>
  <c r="F92" i="1"/>
  <c r="E92" i="1"/>
  <c r="E100" i="1" s="1"/>
  <c r="F93" i="1"/>
  <c r="E93" i="1"/>
  <c r="M93" i="1"/>
  <c r="F94" i="1"/>
  <c r="E94" i="1"/>
  <c r="F95" i="1"/>
  <c r="J95" i="1"/>
  <c r="E95" i="1"/>
  <c r="M95" i="1"/>
  <c r="F96" i="1"/>
  <c r="K96" i="1"/>
  <c r="E96" i="1"/>
  <c r="F97" i="1"/>
  <c r="E97" i="1"/>
  <c r="J97" i="1" s="1"/>
  <c r="F99" i="1"/>
  <c r="K99" i="1" s="1"/>
  <c r="E99" i="1"/>
  <c r="J99" i="1" s="1"/>
  <c r="L100" i="1"/>
  <c r="K93" i="1"/>
  <c r="K95" i="1"/>
  <c r="J93" i="1"/>
  <c r="I100" i="1"/>
  <c r="H100" i="1"/>
  <c r="G100" i="1"/>
  <c r="F69" i="1"/>
  <c r="F70" i="1"/>
  <c r="K70" i="1" s="1"/>
  <c r="F71" i="1"/>
  <c r="K71" i="1" s="1"/>
  <c r="F72" i="1"/>
  <c r="F73" i="1"/>
  <c r="F74" i="1"/>
  <c r="F76" i="1"/>
  <c r="K76" i="1" s="1"/>
  <c r="E69" i="1"/>
  <c r="E70" i="1"/>
  <c r="E71" i="1"/>
  <c r="J71" i="1"/>
  <c r="E72" i="1"/>
  <c r="E73" i="1"/>
  <c r="J73" i="1" s="1"/>
  <c r="E74" i="1"/>
  <c r="J74" i="1" s="1"/>
  <c r="E76" i="1"/>
  <c r="J76" i="1" s="1"/>
  <c r="I77" i="1"/>
  <c r="H77" i="1"/>
  <c r="G77" i="1"/>
  <c r="M70" i="1"/>
  <c r="L58" i="1"/>
  <c r="F50" i="1"/>
  <c r="F51" i="1"/>
  <c r="K51" i="1"/>
  <c r="F52" i="1"/>
  <c r="K52" i="1"/>
  <c r="F53" i="1"/>
  <c r="K53" i="1"/>
  <c r="F54" i="1"/>
  <c r="K54" i="1"/>
  <c r="F57" i="1"/>
  <c r="K57" i="1"/>
  <c r="E50" i="1"/>
  <c r="J50" i="1"/>
  <c r="E51" i="1"/>
  <c r="J51" i="1"/>
  <c r="E52" i="1"/>
  <c r="J52" i="1"/>
  <c r="E53" i="1"/>
  <c r="J53" i="1"/>
  <c r="E54" i="1"/>
  <c r="J54" i="1"/>
  <c r="E57" i="1"/>
  <c r="J57" i="1"/>
  <c r="I58" i="1"/>
  <c r="H58" i="1"/>
  <c r="G58" i="1"/>
  <c r="F58" i="1"/>
  <c r="M57" i="1"/>
  <c r="M53" i="1"/>
  <c r="M51" i="1"/>
  <c r="F29" i="1"/>
  <c r="F30" i="1"/>
  <c r="K30" i="1" s="1"/>
  <c r="F31" i="1"/>
  <c r="F32" i="1"/>
  <c r="F33" i="1"/>
  <c r="K33" i="1" s="1"/>
  <c r="F34" i="1"/>
  <c r="K34" i="1" s="1"/>
  <c r="F35" i="1"/>
  <c r="E29" i="1"/>
  <c r="E30" i="1"/>
  <c r="J30" i="1"/>
  <c r="E31" i="1"/>
  <c r="J31" i="1"/>
  <c r="E32" i="1"/>
  <c r="J32" i="1"/>
  <c r="E33" i="1"/>
  <c r="E34" i="1"/>
  <c r="J34" i="1"/>
  <c r="E35" i="1"/>
  <c r="J35" i="1"/>
  <c r="I36" i="1"/>
  <c r="H36" i="1"/>
  <c r="G36" i="1"/>
  <c r="E36" i="1"/>
  <c r="U155" i="1"/>
  <c r="U156" i="1" s="1"/>
  <c r="AC155" i="1"/>
  <c r="U138" i="1"/>
  <c r="U139" i="1" s="1"/>
  <c r="AC138" i="1"/>
  <c r="U120" i="1"/>
  <c r="U100" i="1"/>
  <c r="U101" i="1" s="1"/>
  <c r="AC100" i="1"/>
  <c r="U78" i="1"/>
  <c r="U58" i="1"/>
  <c r="U59" i="1"/>
  <c r="AC58" i="1"/>
  <c r="V58" i="1"/>
  <c r="U36" i="1"/>
  <c r="U37" i="1"/>
  <c r="U18" i="1"/>
  <c r="U19" i="1" s="1"/>
  <c r="V18" i="1"/>
  <c r="D155" i="1"/>
  <c r="D156" i="1"/>
  <c r="D138" i="1"/>
  <c r="D139" i="1"/>
  <c r="D119" i="1"/>
  <c r="D120" i="1"/>
  <c r="D100" i="1"/>
  <c r="D101" i="1"/>
  <c r="D77" i="1"/>
  <c r="D78" i="1"/>
  <c r="D58" i="1"/>
  <c r="D59" i="1"/>
  <c r="D36" i="1"/>
  <c r="D37" i="1"/>
  <c r="I18" i="1"/>
  <c r="H18" i="1"/>
  <c r="G18" i="1"/>
  <c r="D18" i="1"/>
  <c r="D19" i="1" s="1"/>
  <c r="F17" i="1"/>
  <c r="K17" i="1" s="1"/>
  <c r="E17" i="1"/>
  <c r="J17" i="1"/>
  <c r="F15" i="1"/>
  <c r="K15" i="1"/>
  <c r="E15" i="1"/>
  <c r="M15" i="1"/>
  <c r="F14" i="1"/>
  <c r="K14" i="1"/>
  <c r="E14" i="1"/>
  <c r="M14" i="1"/>
  <c r="F13" i="1"/>
  <c r="E13" i="1"/>
  <c r="F12" i="1"/>
  <c r="E12" i="1"/>
  <c r="J12" i="1" s="1"/>
  <c r="E11" i="1"/>
  <c r="E18" i="1"/>
  <c r="F11" i="1"/>
  <c r="J11" i="1"/>
  <c r="J14" i="1"/>
  <c r="K11" i="1"/>
  <c r="J15" i="1"/>
  <c r="K13" i="1"/>
  <c r="E158" i="1"/>
  <c r="F158" i="1" s="1"/>
  <c r="AA30" i="1"/>
  <c r="AA34" i="1"/>
  <c r="AA52" i="1"/>
  <c r="AA56" i="1"/>
  <c r="M96" i="1"/>
  <c r="D158" i="1"/>
  <c r="D162" i="1"/>
  <c r="M52" i="1"/>
  <c r="M54" i="1"/>
  <c r="E58" i="1"/>
  <c r="M76" i="1"/>
  <c r="J96" i="1"/>
  <c r="M111" i="1"/>
  <c r="M116" i="1"/>
  <c r="E119" i="1"/>
  <c r="J136" i="1"/>
  <c r="J134" i="1"/>
  <c r="J131" i="1"/>
  <c r="AA74" i="1"/>
  <c r="AA95" i="1"/>
  <c r="F159" i="1"/>
  <c r="M11" i="1"/>
  <c r="M17" i="1"/>
  <c r="M34" i="1"/>
  <c r="M30" i="1"/>
  <c r="J72" i="1"/>
  <c r="J70" i="1"/>
  <c r="K115" i="1"/>
  <c r="K112" i="1"/>
  <c r="K136" i="1"/>
  <c r="M130" i="1"/>
  <c r="K35" i="1"/>
  <c r="M35" i="1"/>
  <c r="K31" i="1"/>
  <c r="M31" i="1"/>
  <c r="K94" i="1"/>
  <c r="J135" i="1"/>
  <c r="M150" i="1"/>
  <c r="W77" i="1"/>
  <c r="AD70" i="1"/>
  <c r="AB96" i="1"/>
  <c r="AD96" i="1"/>
  <c r="AA97" i="1"/>
  <c r="AD98" i="1"/>
  <c r="AA130" i="1"/>
  <c r="AA131" i="1"/>
  <c r="AA133" i="1"/>
  <c r="AA152" i="1"/>
  <c r="AA153" i="1"/>
  <c r="AB17" i="1"/>
  <c r="AA17" i="1"/>
  <c r="AB29" i="1"/>
  <c r="AD99" i="1"/>
  <c r="AA99" i="1"/>
  <c r="AA115" i="1"/>
  <c r="AD116" i="1"/>
  <c r="AD148" i="1"/>
  <c r="AD155" i="1" s="1"/>
  <c r="AA148" i="1"/>
  <c r="AD11" i="1"/>
  <c r="AA11" i="1"/>
  <c r="AB13" i="1"/>
  <c r="AD13" i="1"/>
  <c r="AD14" i="1"/>
  <c r="AA113" i="1"/>
  <c r="AA118" i="1"/>
  <c r="AB135" i="1"/>
  <c r="AA135" i="1"/>
  <c r="AD33" i="1"/>
  <c r="AD57" i="1"/>
  <c r="AB72" i="1"/>
  <c r="M94" i="4" l="1"/>
  <c r="M80" i="4" s="1"/>
  <c r="L125" i="4"/>
  <c r="I125" i="4"/>
  <c r="R126" i="4"/>
  <c r="R127" i="4" s="1"/>
  <c r="M121" i="4"/>
  <c r="J13" i="1"/>
  <c r="J18" i="1" s="1"/>
  <c r="M13" i="1"/>
  <c r="K29" i="1"/>
  <c r="M29" i="1"/>
  <c r="F36" i="1"/>
  <c r="J58" i="1"/>
  <c r="K50" i="1"/>
  <c r="K58" i="1" s="1"/>
  <c r="M50" i="1"/>
  <c r="K73" i="1"/>
  <c r="M73" i="1"/>
  <c r="K69" i="1"/>
  <c r="M69" i="1"/>
  <c r="F77" i="1"/>
  <c r="K113" i="1"/>
  <c r="K119" i="1" s="1"/>
  <c r="F119" i="1"/>
  <c r="M154" i="1"/>
  <c r="J154" i="1"/>
  <c r="J155" i="1" s="1"/>
  <c r="F164" i="1"/>
  <c r="W38" i="2"/>
  <c r="V77" i="1"/>
  <c r="AA69" i="1"/>
  <c r="AA77" i="1" s="1"/>
  <c r="AB71" i="1"/>
  <c r="AD71" i="1"/>
  <c r="V100" i="1"/>
  <c r="AA92" i="1"/>
  <c r="AA100" i="1" s="1"/>
  <c r="AA119" i="1"/>
  <c r="AD136" i="1"/>
  <c r="AD137" i="1"/>
  <c r="AA137" i="1"/>
  <c r="AA138" i="1" s="1"/>
  <c r="AA150" i="1"/>
  <c r="V36" i="1"/>
  <c r="AA29" i="1"/>
  <c r="AD29" i="1"/>
  <c r="AB31" i="1"/>
  <c r="AD31" i="1"/>
  <c r="AD50" i="1"/>
  <c r="AA50" i="1"/>
  <c r="AA58" i="1" s="1"/>
  <c r="AB51" i="1"/>
  <c r="AD51" i="1"/>
  <c r="W58" i="1"/>
  <c r="AB73" i="1"/>
  <c r="AD73" i="1"/>
  <c r="W132" i="4"/>
  <c r="L72" i="4"/>
  <c r="L126" i="4" s="1"/>
  <c r="U126" i="4"/>
  <c r="U127" i="4" s="1"/>
  <c r="H76" i="4"/>
  <c r="H96" i="4" s="1"/>
  <c r="M83" i="4"/>
  <c r="M76" i="4" s="1"/>
  <c r="M96" i="4" s="1"/>
  <c r="J125" i="4"/>
  <c r="V125" i="4"/>
  <c r="V126" i="4" s="1"/>
  <c r="V127" i="4" s="1"/>
  <c r="S125" i="4"/>
  <c r="S126" i="4" s="1"/>
  <c r="S127" i="4" s="1"/>
  <c r="I135" i="4"/>
  <c r="M136" i="4"/>
  <c r="M135" i="4" s="1"/>
  <c r="M143" i="4"/>
  <c r="M139" i="4" s="1"/>
  <c r="H139" i="4"/>
  <c r="K150" i="1"/>
  <c r="AD69" i="1"/>
  <c r="M113" i="1"/>
  <c r="J92" i="1"/>
  <c r="M71" i="1"/>
  <c r="M33" i="1"/>
  <c r="M99" i="1"/>
  <c r="F163" i="1"/>
  <c r="F18" i="1"/>
  <c r="K12" i="1"/>
  <c r="K18" i="1" s="1"/>
  <c r="M12" i="1"/>
  <c r="J33" i="1"/>
  <c r="J29" i="1"/>
  <c r="K32" i="1"/>
  <c r="M32" i="1"/>
  <c r="J69" i="1"/>
  <c r="J77" i="1" s="1"/>
  <c r="E77" i="1"/>
  <c r="K74" i="1"/>
  <c r="M74" i="1"/>
  <c r="K72" i="1"/>
  <c r="M72" i="1"/>
  <c r="K97" i="1"/>
  <c r="M97" i="1"/>
  <c r="J94" i="1"/>
  <c r="M94" i="1"/>
  <c r="K92" i="1"/>
  <c r="K100" i="1" s="1"/>
  <c r="M92" i="1"/>
  <c r="M100" i="1" s="1"/>
  <c r="F100" i="1"/>
  <c r="J113" i="1"/>
  <c r="J119" i="1"/>
  <c r="K131" i="1"/>
  <c r="M131" i="1"/>
  <c r="M138" i="1" s="1"/>
  <c r="K130" i="1"/>
  <c r="K138" i="1" s="1"/>
  <c r="F138" i="1"/>
  <c r="J130" i="1"/>
  <c r="J138" i="1" s="1"/>
  <c r="K155" i="1"/>
  <c r="M149" i="1"/>
  <c r="E155" i="1"/>
  <c r="M155" i="1"/>
  <c r="F160" i="1"/>
  <c r="N163" i="1"/>
  <c r="E166" i="1"/>
  <c r="D165" i="1"/>
  <c r="C38" i="2"/>
  <c r="AB92" i="1"/>
  <c r="AD92" i="1"/>
  <c r="AB93" i="1"/>
  <c r="AD93" i="1"/>
  <c r="AD111" i="1"/>
  <c r="V119" i="1"/>
  <c r="AD115" i="1"/>
  <c r="AB115" i="1"/>
  <c r="AB119" i="1" s="1"/>
  <c r="AB117" i="1"/>
  <c r="AD117" i="1"/>
  <c r="W138" i="1"/>
  <c r="AB130" i="1"/>
  <c r="AB138" i="1" s="1"/>
  <c r="V138" i="1"/>
  <c r="AD131" i="1"/>
  <c r="AB134" i="1"/>
  <c r="AD134" i="1"/>
  <c r="AA154" i="1"/>
  <c r="AA155" i="1" s="1"/>
  <c r="AD12" i="1"/>
  <c r="AA12" i="1"/>
  <c r="AA18" i="1" s="1"/>
  <c r="W158" i="1"/>
  <c r="AB16" i="1"/>
  <c r="AB18" i="1" s="1"/>
  <c r="AD16" i="1"/>
  <c r="AB32" i="1"/>
  <c r="AA32" i="1"/>
  <c r="AB34" i="1"/>
  <c r="AD34" i="1"/>
  <c r="AB53" i="1"/>
  <c r="AB58" i="1" s="1"/>
  <c r="AD53" i="1"/>
  <c r="AB54" i="1"/>
  <c r="AD54" i="1"/>
  <c r="X125" i="4"/>
  <c r="X126" i="4" s="1"/>
  <c r="X127" i="4" s="1"/>
  <c r="H36" i="4"/>
  <c r="Q132" i="4"/>
  <c r="Y132" i="4" s="1"/>
  <c r="I11" i="4"/>
  <c r="I36" i="4" s="1"/>
  <c r="M39" i="4"/>
  <c r="M62" i="4" s="1"/>
  <c r="M72" i="4" s="1"/>
  <c r="H62" i="4"/>
  <c r="I58" i="4"/>
  <c r="M58" i="4" s="1"/>
  <c r="J62" i="4"/>
  <c r="J72" i="4" s="1"/>
  <c r="J126" i="4" s="1"/>
  <c r="M59" i="4"/>
  <c r="T126" i="4"/>
  <c r="T127" i="4" s="1"/>
  <c r="H68" i="4"/>
  <c r="P72" i="4"/>
  <c r="P126" i="4" s="1"/>
  <c r="P127" i="4" s="1"/>
  <c r="M104" i="4"/>
  <c r="M98" i="4" s="1"/>
  <c r="H98" i="4"/>
  <c r="H124" i="4" s="1"/>
  <c r="H125" i="4" s="1"/>
  <c r="J13" i="5"/>
  <c r="M13" i="5"/>
  <c r="J11" i="5"/>
  <c r="J18" i="5" s="1"/>
  <c r="E18" i="5"/>
  <c r="J35" i="5"/>
  <c r="M35" i="5"/>
  <c r="J33" i="5"/>
  <c r="M33" i="5"/>
  <c r="J31" i="5"/>
  <c r="M31" i="5"/>
  <c r="J29" i="5"/>
  <c r="J36" i="5" s="1"/>
  <c r="E36" i="5"/>
  <c r="M29" i="5"/>
  <c r="J57" i="5"/>
  <c r="M57" i="5"/>
  <c r="J53" i="5"/>
  <c r="M53" i="5"/>
  <c r="J51" i="5"/>
  <c r="M51" i="5"/>
  <c r="K58" i="5"/>
  <c r="J77" i="5"/>
  <c r="K74" i="5"/>
  <c r="M74" i="5"/>
  <c r="K72" i="5"/>
  <c r="M72" i="5"/>
  <c r="K70" i="5"/>
  <c r="M70" i="5"/>
  <c r="K95" i="5"/>
  <c r="J95" i="5"/>
  <c r="J119" i="5"/>
  <c r="K116" i="5"/>
  <c r="M116" i="5"/>
  <c r="K113" i="5"/>
  <c r="M113" i="5"/>
  <c r="K111" i="5"/>
  <c r="K119" i="5" s="1"/>
  <c r="F119" i="5"/>
  <c r="M111" i="5"/>
  <c r="K136" i="5"/>
  <c r="J136" i="5"/>
  <c r="K131" i="5"/>
  <c r="J131" i="5"/>
  <c r="J138" i="5" s="1"/>
  <c r="F138" i="5"/>
  <c r="X158" i="5"/>
  <c r="AA55" i="5"/>
  <c r="AD55" i="5"/>
  <c r="AA51" i="5"/>
  <c r="AA58" i="5" s="1"/>
  <c r="V58" i="5"/>
  <c r="AA36" i="5"/>
  <c r="AA14" i="5"/>
  <c r="AD14" i="5"/>
  <c r="AA12" i="5"/>
  <c r="AA18" i="5" s="1"/>
  <c r="AD12" i="5"/>
  <c r="AB149" i="5"/>
  <c r="AB155" i="5" s="1"/>
  <c r="W155" i="5"/>
  <c r="AD149" i="5"/>
  <c r="AD155" i="5" s="1"/>
  <c r="AB76" i="5"/>
  <c r="AA76" i="5"/>
  <c r="AD76" i="5"/>
  <c r="AB74" i="5"/>
  <c r="AA74" i="5"/>
  <c r="AB72" i="5"/>
  <c r="AA72" i="5"/>
  <c r="AB70" i="5"/>
  <c r="AB77" i="5" s="1"/>
  <c r="W77" i="5"/>
  <c r="AA70" i="5"/>
  <c r="E165" i="5"/>
  <c r="F165" i="5" s="1"/>
  <c r="F166" i="5"/>
  <c r="F167" i="5"/>
  <c r="W96" i="4"/>
  <c r="W125" i="4" s="1"/>
  <c r="W126" i="4" s="1"/>
  <c r="W127" i="4" s="1"/>
  <c r="M92" i="4"/>
  <c r="M112" i="4"/>
  <c r="M101" i="4" s="1"/>
  <c r="J17" i="5"/>
  <c r="M17" i="5"/>
  <c r="K18" i="5"/>
  <c r="V18" i="5"/>
  <c r="J34" i="5"/>
  <c r="M34" i="5"/>
  <c r="J32" i="5"/>
  <c r="M32" i="5"/>
  <c r="J30" i="5"/>
  <c r="M30" i="5"/>
  <c r="K36" i="5"/>
  <c r="AD51" i="5"/>
  <c r="AD53" i="5"/>
  <c r="J54" i="5"/>
  <c r="M54" i="5"/>
  <c r="J52" i="5"/>
  <c r="M52" i="5"/>
  <c r="J50" i="5"/>
  <c r="J58" i="5" s="1"/>
  <c r="E58" i="5"/>
  <c r="M50" i="5"/>
  <c r="AD70" i="5"/>
  <c r="AD72" i="5"/>
  <c r="AD74" i="5"/>
  <c r="K73" i="5"/>
  <c r="M73" i="5"/>
  <c r="K71" i="5"/>
  <c r="M71" i="5"/>
  <c r="K69" i="5"/>
  <c r="K77" i="5" s="1"/>
  <c r="F77" i="5"/>
  <c r="M69" i="5"/>
  <c r="E100" i="5"/>
  <c r="K97" i="5"/>
  <c r="J97" i="5"/>
  <c r="K93" i="5"/>
  <c r="K100" i="5" s="1"/>
  <c r="J93" i="5"/>
  <c r="J100" i="5" s="1"/>
  <c r="F100" i="5"/>
  <c r="K115" i="5"/>
  <c r="M115" i="5"/>
  <c r="K112" i="5"/>
  <c r="M112" i="5"/>
  <c r="K138" i="5"/>
  <c r="K134" i="5"/>
  <c r="J134" i="5"/>
  <c r="J150" i="5"/>
  <c r="J155" i="5" s="1"/>
  <c r="K154" i="5"/>
  <c r="K149" i="5"/>
  <c r="K155" i="5" s="1"/>
  <c r="M148" i="5"/>
  <c r="M155" i="5" s="1"/>
  <c r="E155" i="5"/>
  <c r="AD153" i="5"/>
  <c r="AA153" i="5"/>
  <c r="AA149" i="5"/>
  <c r="AA155" i="5"/>
  <c r="AA136" i="5"/>
  <c r="AD136" i="5"/>
  <c r="AA134" i="5"/>
  <c r="AD134" i="5"/>
  <c r="AA131" i="5"/>
  <c r="AA138" i="5" s="1"/>
  <c r="AD131" i="5"/>
  <c r="AD138" i="5" s="1"/>
  <c r="AA119" i="5"/>
  <c r="AB118" i="5"/>
  <c r="AD118" i="5"/>
  <c r="AB112" i="5"/>
  <c r="AB119" i="5" s="1"/>
  <c r="W119" i="5"/>
  <c r="AB29" i="5"/>
  <c r="AB36" i="5" s="1"/>
  <c r="W36" i="5"/>
  <c r="W158" i="5" s="1"/>
  <c r="F164" i="5"/>
  <c r="Z158" i="5"/>
  <c r="AA77" i="5"/>
  <c r="AB138" i="5"/>
  <c r="AB100" i="5"/>
  <c r="AB58" i="5"/>
  <c r="AB18" i="5"/>
  <c r="AB158" i="5" s="1"/>
  <c r="N163" i="5"/>
  <c r="O158" i="5"/>
  <c r="F163" i="5"/>
  <c r="AA158" i="5" l="1"/>
  <c r="O161" i="5"/>
  <c r="O159" i="5"/>
  <c r="O162" i="5"/>
  <c r="O160" i="5"/>
  <c r="O163" i="5"/>
  <c r="AB100" i="1"/>
  <c r="O159" i="1"/>
  <c r="O163" i="1"/>
  <c r="O161" i="1"/>
  <c r="O158" i="1"/>
  <c r="O160" i="1"/>
  <c r="O162" i="1"/>
  <c r="J36" i="1"/>
  <c r="I62" i="4"/>
  <c r="I72" i="4" s="1"/>
  <c r="I126" i="4" s="1"/>
  <c r="K77" i="1"/>
  <c r="K36" i="1"/>
  <c r="M124" i="4"/>
  <c r="M125" i="4" s="1"/>
  <c r="M126" i="4" s="1"/>
  <c r="H72" i="4"/>
  <c r="H126" i="4" s="1"/>
  <c r="AD138" i="1"/>
  <c r="AD100" i="1"/>
  <c r="E165" i="1"/>
  <c r="F166" i="1"/>
  <c r="J100" i="1"/>
  <c r="AB36" i="1"/>
  <c r="AB158" i="1" s="1"/>
  <c r="AA36" i="1"/>
  <c r="AA158" i="1" s="1"/>
  <c r="AB77" i="1"/>
  <c r="F165" i="1" l="1"/>
  <c r="F167" i="1"/>
</calcChain>
</file>

<file path=xl/sharedStrings.xml><?xml version="1.0" encoding="utf-8"?>
<sst xmlns="http://schemas.openxmlformats.org/spreadsheetml/2006/main" count="2201" uniqueCount="412">
  <si>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</si>
  <si>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</si>
  <si>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</si>
  <si>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</si>
  <si>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</si>
  <si>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</si>
  <si>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</si>
  <si>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</si>
  <si>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</si>
  <si>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</si>
  <si>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</si>
  <si>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</si>
  <si>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</si>
  <si>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</si>
  <si>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</si>
  <si>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</si>
  <si>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</si>
  <si>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</si>
  <si>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</si>
  <si>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</si>
  <si>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</si>
  <si>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</si>
  <si>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</si>
  <si>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</si>
  <si>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</si>
  <si>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</si>
  <si>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</si>
  <si>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</si>
  <si>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</si>
  <si>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</si>
  <si>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</si>
  <si>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</si>
  <si>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</si>
  <si>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</si>
  <si>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</si>
  <si>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</si>
  <si>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</si>
  <si>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</si>
  <si>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</si>
  <si>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</si>
  <si>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</si>
  <si>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</si>
  <si>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</si>
  <si>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</si>
  <si>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</si>
  <si>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</si>
  <si>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</si>
  <si>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</si>
  <si>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</si>
  <si>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</si>
  <si>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</si>
  <si>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</si>
  <si>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</si>
  <si>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</si>
  <si>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</si>
  <si>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</si>
  <si>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</si>
  <si>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</si>
  <si>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</si>
  <si>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</si>
  <si>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</si>
  <si>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</si>
  <si>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</si>
  <si>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</si>
  <si>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</si>
  <si>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</si>
  <si>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</si>
  <si>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</si>
  <si>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Звітність субєктів господарювання та фінансово-кредитних установ / Міжнародні стандарти фінансової звітності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</si>
  <si>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</si>
  <si>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</si>
  <si>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</si>
  <si>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</si>
  <si>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</si>
  <si>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</si>
  <si>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</si>
  <si>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</si>
  <si>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</si>
  <si>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</si>
  <si>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</si>
  <si>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</si>
  <si>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</si>
  <si>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</si>
  <si>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</si>
  <si>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</si>
  <si>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</si>
  <si>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</si>
  <si>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</si>
  <si>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</si>
  <si>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</si>
  <si>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</si>
  <si>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</si>
  <si>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</si>
  <si>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</si>
  <si>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</si>
  <si>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</si>
  <si>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</si>
  <si>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</si>
  <si>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</si>
  <si>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</si>
  <si>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</si>
  <si>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</si>
  <si>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</si>
  <si>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</si>
  <si>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</si>
  <si>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</si>
  <si>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</si>
  <si>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</si>
  <si>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</si>
  <si>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</si>
  <si>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</si>
  <si>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</si>
  <si>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</si>
  <si>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Практика</t>
  </si>
  <si>
    <t>Канікули</t>
  </si>
  <si>
    <t>Усього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</si>
  <si>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</si>
  <si>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</si>
  <si>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</si>
  <si>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</si>
  <si>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</si>
  <si>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</si>
  <si>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</si>
  <si>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</si>
  <si>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</si>
  <si>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</si>
  <si>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</si>
  <si>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</si>
  <si>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</si>
  <si>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</si>
  <si>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</si>
  <si>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</si>
  <si>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</si>
  <si>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</si>
  <si>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</si>
  <si>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</si>
  <si>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</si>
  <si>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</si>
  <si>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</si>
  <si>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</si>
  <si>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</si>
  <si>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</si>
  <si>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</si>
  <si>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</si>
  <si>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</si>
  <si>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</si>
  <si>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</si>
  <si>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</si>
  <si>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</si>
  <si>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</si>
  <si>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</si>
  <si>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</si>
  <si>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</si>
  <si>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</si>
  <si>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</si>
  <si>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</si>
  <si>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</si>
  <si>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</si>
  <si>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</si>
  <si>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</si>
  <si>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</si>
  <si>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</si>
  <si>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</si>
  <si>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</si>
  <si>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</si>
  <si>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</si>
  <si>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</si>
  <si>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1.1.13</t>
  </si>
  <si>
    <t>Разом: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</si>
  <si>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</si>
  <si>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</si>
  <si>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</si>
  <si>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</si>
  <si>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</si>
  <si>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</si>
  <si>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</si>
  <si>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</si>
  <si>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</si>
  <si>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</si>
  <si>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</si>
  <si>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</si>
  <si>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</si>
  <si>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</si>
  <si>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</si>
  <si>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</si>
  <si>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</si>
  <si>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</si>
  <si>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</si>
  <si>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</si>
  <si>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</si>
  <si>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</si>
  <si>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</si>
  <si>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</si>
  <si>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</si>
  <si>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</si>
  <si>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</si>
  <si>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Конституційне право</t>
  </si>
  <si>
    <t>2.1.2</t>
  </si>
  <si>
    <t>Договірне право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</si>
  <si>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</si>
  <si>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</si>
  <si>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</si>
  <si>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</si>
  <si>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</si>
  <si>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</si>
  <si>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</si>
  <si>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</si>
  <si>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</si>
  <si>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</si>
  <si>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</si>
  <si>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</si>
  <si>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</si>
  <si>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</si>
  <si>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</si>
  <si>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</si>
  <si>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</si>
  <si>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</si>
  <si>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</si>
  <si>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</si>
  <si>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</si>
  <si>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</si>
  <si>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</si>
  <si>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</si>
  <si>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</si>
  <si>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</si>
  <si>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</si>
  <si>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</si>
  <si>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</si>
  <si>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</si>
  <si>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</si>
  <si>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</si>
  <si>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</si>
  <si>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</si>
  <si>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</si>
  <si>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</si>
  <si>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</si>
  <si>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</si>
  <si>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</si>
  <si>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</si>
  <si>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</si>
  <si>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</si>
  <si>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</si>
  <si>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Оцінка та управління вартістю підприємства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</si>
  <si>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</si>
  <si>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</si>
  <si>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</si>
  <si>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 xml:space="preserve">Організаційно-економічна практика 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</si>
  <si>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</si>
  <si>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</si>
  <si>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</si>
  <si>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</si>
  <si>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</si>
  <si>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</si>
  <si>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</si>
  <si>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</si>
  <si>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</si>
  <si>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</si>
  <si>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</si>
  <si>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</si>
  <si>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</si>
  <si>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</si>
  <si>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</si>
  <si>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</si>
  <si>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</si>
  <si>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</si>
  <si>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</si>
  <si>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</si>
  <si>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</si>
  <si>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</si>
  <si>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</si>
  <si>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</si>
  <si>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</si>
  <si>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</si>
  <si>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>Атест.</t>
  </si>
  <si>
    <t>IV. АТЕСТАЦІЯ</t>
  </si>
  <si>
    <t>№</t>
  </si>
  <si>
    <t>І-3</t>
  </si>
  <si>
    <t>З-4</t>
  </si>
  <si>
    <t>З-3</t>
  </si>
  <si>
    <t>І-4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</si>
  <si>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</si>
  <si>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</si>
  <si>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</si>
  <si>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</si>
  <si>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</si>
  <si>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</si>
  <si>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</si>
  <si>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</si>
  <si>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</si>
  <si>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</si>
  <si>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</si>
  <si>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</si>
  <si>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7,7,7,7</t>
  </si>
  <si>
    <t>4</t>
  </si>
  <si>
    <t>Новітні інформаційні технології</t>
  </si>
  <si>
    <t xml:space="preserve">Політична економія </t>
  </si>
  <si>
    <t>Управління освітнім процесом</t>
  </si>
  <si>
    <t>1.1.14</t>
  </si>
  <si>
    <t>1.1.15</t>
  </si>
  <si>
    <t>Історія розвитку підприємництва</t>
  </si>
  <si>
    <t>Економіко-математичні моделі у бізнесі</t>
  </si>
  <si>
    <t>6</t>
  </si>
  <si>
    <t>7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</si>
  <si>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</si>
  <si>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</si>
  <si>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</si>
  <si>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Фінансова діяльність суб'єктів підприємництва</t>
  </si>
  <si>
    <t>2.1.7</t>
  </si>
  <si>
    <t>2.1.8</t>
  </si>
  <si>
    <t>2.1.9</t>
  </si>
  <si>
    <t>2.1.10</t>
  </si>
  <si>
    <t>2.1.11</t>
  </si>
  <si>
    <t>2.1.12</t>
  </si>
  <si>
    <t xml:space="preserve">Виробнича практика 1  (організаційно-економічна) </t>
  </si>
  <si>
    <t>1.4  Атестація</t>
  </si>
  <si>
    <t>Ділове листування іноземною мовою</t>
  </si>
  <si>
    <t xml:space="preserve">Професійна етика </t>
  </si>
  <si>
    <t xml:space="preserve">Соціологія </t>
  </si>
  <si>
    <t>2.1.13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</si>
  <si>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</si>
  <si>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</si>
  <si>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 xml:space="preserve">Фінансово-економічний аналіз </t>
  </si>
  <si>
    <t>Організаційно-економічна практика Виробнича 1</t>
  </si>
  <si>
    <t>Підприємницько-аналітична практика Виробнича 2</t>
  </si>
  <si>
    <t xml:space="preserve">Бізнес-планування та організація підприємницької діяльності </t>
  </si>
  <si>
    <t>Міжнародний бізнес</t>
  </si>
  <si>
    <t>Основи інтернет-торгівлі</t>
  </si>
  <si>
    <t xml:space="preserve">Економічні ризики </t>
  </si>
  <si>
    <t>Кон'юнктура ринку</t>
  </si>
  <si>
    <t>Регіональна економіка та екологія</t>
  </si>
  <si>
    <t>Правознавство</t>
  </si>
  <si>
    <t xml:space="preserve">Правознавство </t>
  </si>
  <si>
    <t xml:space="preserve">Кон'юнктура ринку </t>
  </si>
  <si>
    <t>Фінансова діяльність суб'єктів підприємництва / Міжнародний бізнес</t>
  </si>
  <si>
    <t>Курсова робота "Фінансово-економічний аналіз "</t>
  </si>
  <si>
    <t>Основи інтернет-торгівлі / Електронна комерція</t>
  </si>
  <si>
    <t xml:space="preserve">Основи інноваційної діяльності </t>
  </si>
  <si>
    <t>Основи оподаткування</t>
  </si>
  <si>
    <t>Бізнес-стратегія / Логістика</t>
  </si>
  <si>
    <t xml:space="preserve">Соціальне страхування та відповідальність </t>
  </si>
  <si>
    <t>Товарознавство на ринку товарів та послуг</t>
  </si>
  <si>
    <t>Звітність суб'єктів господарювання / Міжнародні стандарти фінансової звітності</t>
  </si>
  <si>
    <t>І-2</t>
  </si>
  <si>
    <t>З-5</t>
  </si>
  <si>
    <t xml:space="preserve">Зовнішньоекономічна діяльність </t>
  </si>
  <si>
    <t>Виробнича практика 2 (підприємницько-аналітична)</t>
  </si>
  <si>
    <t>7д</t>
  </si>
  <si>
    <t xml:space="preserve">Бізнес-стратегія </t>
  </si>
  <si>
    <t>Логістика</t>
  </si>
  <si>
    <t>Антикризова політика та сталий розвиток</t>
  </si>
  <si>
    <t>1.2.15</t>
  </si>
  <si>
    <t>1.2.16</t>
  </si>
  <si>
    <t>1.2.16.1</t>
  </si>
  <si>
    <t>1.2.16.2</t>
  </si>
  <si>
    <t>1.2.17</t>
  </si>
  <si>
    <t>1.2.18</t>
  </si>
  <si>
    <t>1.2.17.1</t>
  </si>
  <si>
    <t>1.2.17.2</t>
  </si>
  <si>
    <t>КР-1</t>
  </si>
  <si>
    <t>1.3.1</t>
  </si>
  <si>
    <t>1.3.2</t>
  </si>
  <si>
    <t>1.3.3</t>
  </si>
  <si>
    <t>1.3.4</t>
  </si>
  <si>
    <t>1.4.1</t>
  </si>
  <si>
    <t>Назва практики</t>
  </si>
  <si>
    <t>Виробнича 1 (організаційно-економічна)</t>
  </si>
  <si>
    <t>Виробнича 2 (підприємницько-аналітична)</t>
  </si>
  <si>
    <t>Інформаційні системи і технології у підприємництві</t>
  </si>
  <si>
    <t>Основи наукових досліджень</t>
  </si>
  <si>
    <t xml:space="preserve">Стратегія сталого розвитку </t>
  </si>
  <si>
    <t>1.1.16</t>
  </si>
  <si>
    <t>Звітність суб'єктів господарювання</t>
  </si>
  <si>
    <t>Промислова екологія</t>
  </si>
  <si>
    <t>2.1.3</t>
  </si>
  <si>
    <t>Трудове право</t>
  </si>
  <si>
    <t>Соціально-економічний розвиток регіону</t>
  </si>
  <si>
    <t>2.2.19</t>
  </si>
  <si>
    <t>2.2.20</t>
  </si>
  <si>
    <t>2.2.21</t>
  </si>
  <si>
    <t>Міжнародні економічні відносини</t>
  </si>
  <si>
    <t>Конкурентоспроможність</t>
  </si>
  <si>
    <t>Конституційне право / Договірне право / Основи адміністративного права / Трудове право</t>
  </si>
  <si>
    <t>І-1</t>
  </si>
  <si>
    <t>Міжнародні економічні відносини /Промислова екологія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</si>
  <si>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</si>
  <si>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</si>
  <si>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</si>
  <si>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</si>
  <si>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</si>
  <si>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</si>
  <si>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</si>
  <si>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</si>
  <si>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</si>
  <si>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</si>
  <si>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</si>
  <si>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</si>
  <si>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</si>
  <si>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Контролінг та бюджетування діяльності суб'єктів підприємництва / Антикризова політика та сталий розвиток</t>
  </si>
  <si>
    <t>Економіка праці та соціально-трудові відносини / Конкурентоспроможність / Гроші та кредит</t>
  </si>
  <si>
    <t>Економічні ризики  / Соціально-економічний розвиток регіону</t>
  </si>
  <si>
    <t>Фінансово-економічна статистика</t>
  </si>
  <si>
    <t xml:space="preserve">Інформаційні системи і технології у  підприємництві/ Соціальне страхування та відповідальність 
</t>
  </si>
  <si>
    <t>076 семестровка на 23/24 навч. рік</t>
  </si>
  <si>
    <t>Н.М. Михайличенко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</si>
  <si>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</si>
  <si>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бакалавр підприємництва та торгівлі </t>
  </si>
  <si>
    <t>Форма  атестації (екзамен, кваліфікаційна робота)</t>
  </si>
  <si>
    <t>Виконання кваліф. роботи</t>
  </si>
  <si>
    <t>Екзаменаційна сесія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</si>
  <si>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</si>
  <si>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протокол № 9</t>
  </si>
  <si>
    <t>"  25   "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</si>
</sst>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.00_ ;\-#,##0.00\ 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" fontId="29" fillId="0" borderId="1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72" fontId="6" fillId="0" borderId="0" xfId="2" applyNumberFormat="1" applyFont="1" applyFill="1" applyBorder="1" applyAlignment="1" applyProtection="1">
      <alignment vertical="center"/>
    </xf>
    <xf numFmtId="0" fontId="28" fillId="0" borderId="10" xfId="2" applyFont="1" applyFill="1" applyBorder="1" applyAlignment="1">
      <alignment horizontal="center" vertical="center" wrapText="1"/>
    </xf>
    <xf numFmtId="0" fontId="28" fillId="0" borderId="18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left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vertical="center" wrapText="1"/>
    </xf>
    <xf numFmtId="169" fontId="25" fillId="0" borderId="4" xfId="2" applyNumberFormat="1" applyFont="1" applyFill="1" applyBorder="1" applyAlignment="1" applyProtection="1">
      <alignment horizontal="center" vertical="center" wrapText="1"/>
    </xf>
    <xf numFmtId="166" fontId="25" fillId="0" borderId="35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25" fillId="0" borderId="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0" fontId="28" fillId="0" borderId="3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vertical="center" wrapText="1"/>
    </xf>
    <xf numFmtId="169" fontId="25" fillId="0" borderId="8" xfId="2" applyNumberFormat="1" applyFont="1" applyFill="1" applyBorder="1" applyAlignment="1" applyProtection="1">
      <alignment horizontal="center" vertical="center" wrapText="1"/>
    </xf>
    <xf numFmtId="166" fontId="6" fillId="0" borderId="37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9" fontId="28" fillId="0" borderId="7" xfId="2" applyNumberFormat="1" applyFont="1" applyFill="1" applyBorder="1" applyAlignment="1" applyProtection="1">
      <alignment vertical="center"/>
    </xf>
    <xf numFmtId="169" fontId="28" fillId="0" borderId="8" xfId="2" applyNumberFormat="1" applyFont="1" applyFill="1" applyBorder="1" applyAlignment="1" applyProtection="1">
      <alignment vertical="center"/>
    </xf>
    <xf numFmtId="169" fontId="25" fillId="0" borderId="8" xfId="0" applyNumberFormat="1" applyFont="1" applyFill="1" applyBorder="1" applyAlignment="1" applyProtection="1">
      <alignment horizontal="center" vertical="center" wrapText="1"/>
    </xf>
    <xf numFmtId="166" fontId="6" fillId="0" borderId="3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 applyProtection="1">
      <alignment horizontal="center" vertical="center"/>
    </xf>
    <xf numFmtId="169" fontId="25" fillId="0" borderId="8" xfId="2" applyNumberFormat="1" applyFont="1" applyFill="1" applyBorder="1" applyAlignment="1" applyProtection="1">
      <alignment horizontal="center" vertical="center"/>
    </xf>
    <xf numFmtId="171" fontId="25" fillId="0" borderId="3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169" fontId="28" fillId="0" borderId="8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31" fillId="0" borderId="8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69" fontId="6" fillId="0" borderId="8" xfId="2" applyNumberFormat="1" applyFont="1" applyFill="1" applyBorder="1" applyAlignment="1" applyProtection="1">
      <alignment vertical="center"/>
    </xf>
    <xf numFmtId="49" fontId="25" fillId="0" borderId="39" xfId="0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vertical="center" wrapText="1"/>
    </xf>
    <xf numFmtId="171" fontId="25" fillId="0" borderId="40" xfId="2" applyNumberFormat="1" applyFont="1" applyFill="1" applyBorder="1" applyAlignment="1" applyProtection="1">
      <alignment horizontal="center" vertical="center"/>
    </xf>
    <xf numFmtId="0" fontId="25" fillId="0" borderId="24" xfId="0" applyNumberFormat="1" applyFont="1" applyFill="1" applyBorder="1" applyAlignment="1" applyProtection="1">
      <alignment horizontal="left" vertical="center"/>
    </xf>
    <xf numFmtId="170" fontId="32" fillId="0" borderId="4" xfId="0" applyNumberFormat="1" applyFont="1" applyFill="1" applyBorder="1" applyAlignment="1" applyProtection="1">
      <alignment horizontal="center" vertical="center"/>
    </xf>
    <xf numFmtId="166" fontId="25" fillId="0" borderId="24" xfId="0" applyNumberFormat="1" applyFont="1" applyFill="1" applyBorder="1" applyAlignment="1" applyProtection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64" fontId="25" fillId="0" borderId="41" xfId="0" applyNumberFormat="1" applyFont="1" applyFill="1" applyBorder="1" applyAlignment="1" applyProtection="1">
      <alignment horizontal="center" vertical="center" wrapText="1"/>
    </xf>
    <xf numFmtId="171" fontId="6" fillId="0" borderId="19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71" fontId="6" fillId="0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6" fillId="0" borderId="12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0" fontId="25" fillId="0" borderId="42" xfId="0" applyNumberFormat="1" applyFont="1" applyFill="1" applyBorder="1" applyAlignment="1" applyProtection="1">
      <alignment horizontal="left" vertical="center" wrapText="1"/>
    </xf>
    <xf numFmtId="170" fontId="32" fillId="0" borderId="43" xfId="0" applyNumberFormat="1" applyFont="1" applyFill="1" applyBorder="1" applyAlignment="1" applyProtection="1">
      <alignment horizontal="center" vertical="center"/>
    </xf>
    <xf numFmtId="166" fontId="25" fillId="0" borderId="42" xfId="0" applyNumberFormat="1" applyFont="1" applyFill="1" applyBorder="1" applyAlignment="1" applyProtection="1">
      <alignment horizontal="center" vertical="center"/>
    </xf>
    <xf numFmtId="1" fontId="25" fillId="0" borderId="17" xfId="0" applyNumberFormat="1" applyFont="1" applyFill="1" applyBorder="1" applyAlignment="1">
      <alignment horizontal="center" vertical="center" wrapText="1"/>
    </xf>
    <xf numFmtId="166" fontId="25" fillId="0" borderId="44" xfId="2" applyNumberFormat="1" applyFont="1" applyFill="1" applyBorder="1" applyAlignment="1" applyProtection="1">
      <alignment horizontal="center" vertical="center"/>
    </xf>
    <xf numFmtId="1" fontId="25" fillId="0" borderId="43" xfId="2" applyNumberFormat="1" applyFont="1" applyFill="1" applyBorder="1" applyAlignment="1" applyProtection="1">
      <alignment horizontal="center" vertical="center"/>
    </xf>
    <xf numFmtId="166" fontId="25" fillId="0" borderId="45" xfId="2" applyNumberFormat="1" applyFont="1" applyFill="1" applyBorder="1" applyAlignment="1" applyProtection="1">
      <alignment horizontal="center" vertical="center"/>
    </xf>
    <xf numFmtId="0" fontId="25" fillId="0" borderId="19" xfId="0" applyNumberFormat="1" applyFont="1" applyFill="1" applyBorder="1" applyAlignment="1" applyProtection="1">
      <alignment horizontal="left" vertical="center" wrapText="1"/>
    </xf>
    <xf numFmtId="170" fontId="32" fillId="0" borderId="8" xfId="0" applyNumberFormat="1" applyFont="1" applyFill="1" applyBorder="1" applyAlignment="1" applyProtection="1">
      <alignment horizontal="center" vertical="center"/>
    </xf>
    <xf numFmtId="166" fontId="25" fillId="0" borderId="19" xfId="0" applyNumberFormat="1" applyFont="1" applyFill="1" applyBorder="1" applyAlignment="1" applyProtection="1">
      <alignment horizontal="center" vertical="center"/>
    </xf>
    <xf numFmtId="0" fontId="25" fillId="0" borderId="46" xfId="0" applyNumberFormat="1" applyFont="1" applyFill="1" applyBorder="1" applyAlignment="1" applyProtection="1">
      <alignment horizontal="left" vertical="center"/>
    </xf>
    <xf numFmtId="170" fontId="32" fillId="0" borderId="22" xfId="0" applyNumberFormat="1" applyFont="1" applyFill="1" applyBorder="1" applyAlignment="1" applyProtection="1">
      <alignment horizontal="center" vertical="center"/>
    </xf>
    <xf numFmtId="166" fontId="25" fillId="0" borderId="25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18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66" fontId="25" fillId="0" borderId="7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48" xfId="0" applyNumberFormat="1" applyFont="1" applyFill="1" applyBorder="1" applyAlignment="1" applyProtection="1">
      <alignment horizontal="center" vertical="center"/>
    </xf>
    <xf numFmtId="1" fontId="25" fillId="0" borderId="49" xfId="0" applyNumberFormat="1" applyFont="1" applyFill="1" applyBorder="1" applyAlignment="1" applyProtection="1">
      <alignment horizontal="center" vertical="center"/>
    </xf>
    <xf numFmtId="49" fontId="25" fillId="0" borderId="25" xfId="0" applyNumberFormat="1" applyFont="1" applyFill="1" applyBorder="1" applyAlignment="1" applyProtection="1">
      <alignment horizontal="center" vertical="center"/>
    </xf>
    <xf numFmtId="166" fontId="25" fillId="0" borderId="50" xfId="0" applyNumberFormat="1" applyFont="1" applyFill="1" applyBorder="1" applyAlignment="1" applyProtection="1">
      <alignment horizontal="center" vertical="center"/>
    </xf>
    <xf numFmtId="1" fontId="25" fillId="0" borderId="50" xfId="0" applyNumberFormat="1" applyFont="1" applyFill="1" applyBorder="1" applyAlignment="1" applyProtection="1">
      <alignment horizontal="center" vertical="center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vertical="center" wrapText="1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0" fontId="6" fillId="0" borderId="52" xfId="2" applyNumberFormat="1" applyFont="1" applyFill="1" applyBorder="1" applyAlignment="1" applyProtection="1">
      <alignment horizontal="center" vertical="center"/>
    </xf>
    <xf numFmtId="170" fontId="6" fillId="0" borderId="43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49" fontId="6" fillId="0" borderId="53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171" fontId="6" fillId="0" borderId="25" xfId="2" applyNumberFormat="1" applyFont="1" applyFill="1" applyBorder="1" applyAlignment="1" applyProtection="1">
      <alignment horizontal="center" vertical="center"/>
    </xf>
    <xf numFmtId="166" fontId="25" fillId="0" borderId="38" xfId="2" applyNumberFormat="1" applyFont="1" applyFill="1" applyBorder="1" applyAlignment="1">
      <alignment horizontal="center" vertical="center" wrapText="1"/>
    </xf>
    <xf numFmtId="170" fontId="6" fillId="0" borderId="45" xfId="2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49" fontId="25" fillId="0" borderId="19" xfId="0" applyNumberFormat="1" applyFont="1" applyFill="1" applyBorder="1" applyAlignment="1" applyProtection="1">
      <alignment horizontal="center" vertical="center"/>
    </xf>
    <xf numFmtId="49" fontId="25" fillId="0" borderId="46" xfId="2" applyNumberFormat="1" applyFont="1" applyFill="1" applyBorder="1" applyAlignment="1">
      <alignment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39" xfId="2" applyFont="1" applyFill="1" applyBorder="1" applyAlignment="1">
      <alignment horizontal="center" vertical="center" wrapText="1"/>
    </xf>
    <xf numFmtId="0" fontId="28" fillId="0" borderId="54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5" fillId="0" borderId="16" xfId="2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>
      <alignment horizontal="left" wrapText="1"/>
    </xf>
    <xf numFmtId="166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5" fillId="0" borderId="24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165" fontId="25" fillId="0" borderId="24" xfId="0" applyNumberFormat="1" applyFont="1" applyFill="1" applyBorder="1" applyAlignment="1" applyProtection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171" fontId="25" fillId="0" borderId="0" xfId="2" applyNumberFormat="1" applyFont="1" applyFill="1" applyBorder="1" applyAlignment="1" applyProtection="1">
      <alignment horizontal="center" vertical="center"/>
    </xf>
    <xf numFmtId="166" fontId="25" fillId="0" borderId="16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55" xfId="2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1" fontId="25" fillId="0" borderId="56" xfId="2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166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170" fontId="32" fillId="0" borderId="8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vertical="center" wrapText="1"/>
    </xf>
    <xf numFmtId="49" fontId="6" fillId="0" borderId="18" xfId="2" applyNumberFormat="1" applyFont="1" applyFill="1" applyBorder="1" applyAlignment="1">
      <alignment horizontal="left" vertical="center" wrapText="1"/>
    </xf>
    <xf numFmtId="49" fontId="25" fillId="0" borderId="24" xfId="0" applyNumberFormat="1" applyFont="1" applyFill="1" applyBorder="1" applyAlignment="1">
      <alignment horizontal="center" vertical="center"/>
    </xf>
    <xf numFmtId="169" fontId="25" fillId="0" borderId="19" xfId="2" applyNumberFormat="1" applyFont="1" applyFill="1" applyBorder="1" applyAlignment="1" applyProtection="1">
      <alignment horizontal="center" vertical="center"/>
    </xf>
    <xf numFmtId="0" fontId="25" fillId="0" borderId="19" xfId="2" applyFont="1" applyFill="1" applyBorder="1" applyAlignment="1">
      <alignment horizontal="center" vertical="center" wrapText="1"/>
    </xf>
    <xf numFmtId="1" fontId="6" fillId="0" borderId="19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 wrapText="1"/>
    </xf>
    <xf numFmtId="169" fontId="25" fillId="0" borderId="25" xfId="2" applyNumberFormat="1" applyFont="1" applyFill="1" applyBorder="1" applyAlignment="1" applyProtection="1">
      <alignment horizontal="center" vertical="center" wrapText="1"/>
    </xf>
    <xf numFmtId="171" fontId="6" fillId="0" borderId="37" xfId="2" applyNumberFormat="1" applyFont="1" applyFill="1" applyBorder="1" applyAlignment="1" applyProtection="1">
      <alignment horizontal="center" vertical="center"/>
    </xf>
    <xf numFmtId="169" fontId="25" fillId="0" borderId="13" xfId="2" applyNumberFormat="1" applyFont="1" applyFill="1" applyBorder="1" applyAlignment="1" applyProtection="1">
      <alignment horizontal="center" vertical="center" wrapText="1"/>
    </xf>
    <xf numFmtId="1" fontId="25" fillId="0" borderId="1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171" fontId="6" fillId="0" borderId="46" xfId="2" applyNumberFormat="1" applyFont="1" applyFill="1" applyBorder="1" applyAlignment="1" applyProtection="1">
      <alignment horizontal="center" vertical="center"/>
    </xf>
    <xf numFmtId="166" fontId="25" fillId="0" borderId="25" xfId="2" applyNumberFormat="1" applyFont="1" applyFill="1" applyBorder="1" applyAlignment="1" applyProtection="1">
      <alignment horizontal="center" vertical="center" wrapText="1"/>
    </xf>
    <xf numFmtId="170" fontId="25" fillId="0" borderId="10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 wrapText="1"/>
    </xf>
    <xf numFmtId="171" fontId="25" fillId="0" borderId="10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66" fontId="25" fillId="0" borderId="59" xfId="0" applyNumberFormat="1" applyFont="1" applyFill="1" applyBorder="1" applyAlignment="1" applyProtection="1">
      <alignment horizontal="center" vertical="center"/>
    </xf>
    <xf numFmtId="0" fontId="25" fillId="0" borderId="6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>
      <alignment horizontal="center" vertical="center" wrapText="1"/>
    </xf>
    <xf numFmtId="171" fontId="6" fillId="0" borderId="11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61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" fontId="6" fillId="0" borderId="25" xfId="2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0" borderId="61" xfId="0" applyNumberFormat="1" applyFont="1" applyFill="1" applyBorder="1" applyAlignment="1">
      <alignment vertical="center" wrapText="1"/>
    </xf>
    <xf numFmtId="49" fontId="6" fillId="0" borderId="19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25" xfId="2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1" fontId="25" fillId="0" borderId="19" xfId="2" applyNumberFormat="1" applyFont="1" applyFill="1" applyBorder="1" applyAlignment="1">
      <alignment horizontal="center" vertical="center" wrapText="1"/>
    </xf>
    <xf numFmtId="1" fontId="25" fillId="0" borderId="19" xfId="2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62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169" fontId="25" fillId="0" borderId="46" xfId="2" applyNumberFormat="1" applyFont="1" applyFill="1" applyBorder="1" applyAlignment="1" applyProtection="1">
      <alignment horizontal="center" vertical="center"/>
    </xf>
    <xf numFmtId="49" fontId="25" fillId="0" borderId="36" xfId="2" applyNumberFormat="1" applyFont="1" applyFill="1" applyBorder="1" applyAlignment="1">
      <alignment horizontal="center" vertical="center" wrapText="1"/>
    </xf>
    <xf numFmtId="0" fontId="25" fillId="0" borderId="18" xfId="2" applyNumberFormat="1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center" vertical="center" wrapText="1"/>
    </xf>
    <xf numFmtId="0" fontId="25" fillId="0" borderId="18" xfId="2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center" vertical="center" wrapText="1"/>
    </xf>
    <xf numFmtId="49" fontId="25" fillId="0" borderId="24" xfId="2" applyNumberFormat="1" applyFont="1" applyFill="1" applyBorder="1" applyAlignment="1">
      <alignment horizontal="center" vertical="center" wrapText="1"/>
    </xf>
    <xf numFmtId="0" fontId="25" fillId="0" borderId="19" xfId="2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25" xfId="2" applyNumberFormat="1" applyFont="1" applyFill="1" applyBorder="1" applyAlignment="1" applyProtection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/>
    </xf>
    <xf numFmtId="170" fontId="25" fillId="0" borderId="27" xfId="0" applyNumberFormat="1" applyFont="1" applyFill="1" applyBorder="1" applyAlignment="1" applyProtection="1">
      <alignment horizontal="left" vertical="center" wrapText="1"/>
    </xf>
    <xf numFmtId="170" fontId="6" fillId="0" borderId="28" xfId="0" applyNumberFormat="1" applyFont="1" applyFill="1" applyBorder="1" applyAlignment="1" applyProtection="1">
      <alignment horizontal="center" vertical="center"/>
    </xf>
    <xf numFmtId="166" fontId="25" fillId="0" borderId="33" xfId="0" applyNumberFormat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left" vertical="top" wrapText="1"/>
    </xf>
    <xf numFmtId="170" fontId="25" fillId="0" borderId="29" xfId="2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29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70" fontId="6" fillId="0" borderId="30" xfId="0" applyNumberFormat="1" applyFont="1" applyFill="1" applyBorder="1" applyAlignment="1" applyProtection="1">
      <alignment horizontal="center" vertical="center"/>
    </xf>
    <xf numFmtId="170" fontId="6" fillId="0" borderId="16" xfId="0" applyNumberFormat="1" applyFont="1" applyFill="1" applyBorder="1" applyAlignment="1" applyProtection="1">
      <alignment horizontal="center" vertical="center"/>
    </xf>
    <xf numFmtId="166" fontId="25" fillId="0" borderId="49" xfId="2" applyNumberFormat="1" applyFont="1" applyFill="1" applyBorder="1" applyAlignment="1">
      <alignment horizontal="center" vertical="center" wrapText="1"/>
    </xf>
    <xf numFmtId="1" fontId="25" fillId="0" borderId="49" xfId="2" applyNumberFormat="1" applyFont="1" applyFill="1" applyBorder="1" applyAlignment="1">
      <alignment horizontal="center" vertical="center" wrapText="1"/>
    </xf>
    <xf numFmtId="166" fontId="25" fillId="0" borderId="6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66" fontId="25" fillId="0" borderId="2" xfId="2" applyNumberFormat="1" applyFont="1" applyFill="1" applyBorder="1" applyAlignment="1" applyProtection="1">
      <alignment horizontal="center" vertical="center"/>
    </xf>
    <xf numFmtId="166" fontId="25" fillId="0" borderId="36" xfId="2" applyNumberFormat="1" applyFont="1" applyFill="1" applyBorder="1" applyAlignment="1" applyProtection="1">
      <alignment horizontal="center" vertical="center"/>
    </xf>
    <xf numFmtId="1" fontId="25" fillId="0" borderId="38" xfId="0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" fontId="25" fillId="0" borderId="24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 wrapText="1"/>
    </xf>
    <xf numFmtId="1" fontId="25" fillId="0" borderId="19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" fontId="25" fillId="0" borderId="56" xfId="0" applyNumberFormat="1" applyFont="1" applyFill="1" applyBorder="1" applyAlignment="1" applyProtection="1">
      <alignment horizontal="center" vertical="center"/>
    </xf>
    <xf numFmtId="170" fontId="25" fillId="0" borderId="33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1" fontId="25" fillId="0" borderId="32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left" vertical="top" wrapText="1"/>
    </xf>
    <xf numFmtId="1" fontId="25" fillId="0" borderId="67" xfId="0" applyNumberFormat="1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170" fontId="6" fillId="0" borderId="42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 applyProtection="1">
      <alignment horizontal="center" vertical="center"/>
    </xf>
    <xf numFmtId="1" fontId="6" fillId="0" borderId="25" xfId="2" applyNumberFormat="1" applyFont="1" applyFill="1" applyBorder="1" applyAlignment="1" applyProtection="1">
      <alignment horizontal="center" vertical="center"/>
    </xf>
    <xf numFmtId="49" fontId="28" fillId="0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 applyProtection="1">
      <alignment horizontal="center" vertical="center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43" xfId="2" applyNumberFormat="1" applyFont="1" applyFill="1" applyBorder="1" applyAlignment="1" applyProtection="1">
      <alignment horizontal="center" vertical="center"/>
    </xf>
    <xf numFmtId="170" fontId="25" fillId="0" borderId="52" xfId="2" applyNumberFormat="1" applyFont="1" applyFill="1" applyBorder="1" applyAlignment="1" applyProtection="1">
      <alignment horizontal="center" vertical="center"/>
    </xf>
    <xf numFmtId="170" fontId="25" fillId="0" borderId="45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>
      <alignment vertical="center" wrapText="1"/>
    </xf>
    <xf numFmtId="169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171" fontId="25" fillId="0" borderId="55" xfId="2" applyNumberFormat="1" applyFont="1" applyFill="1" applyBorder="1" applyAlignment="1" applyProtection="1">
      <alignment horizontal="center" vertical="center"/>
    </xf>
    <xf numFmtId="0" fontId="28" fillId="0" borderId="70" xfId="2" applyFont="1" applyFill="1" applyBorder="1" applyAlignment="1">
      <alignment horizontal="center" vertical="center" wrapText="1"/>
    </xf>
    <xf numFmtId="0" fontId="28" fillId="0" borderId="69" xfId="2" applyFont="1" applyFill="1" applyBorder="1" applyAlignment="1">
      <alignment horizontal="center" vertical="center" wrapText="1"/>
    </xf>
    <xf numFmtId="0" fontId="28" fillId="0" borderId="71" xfId="2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left" vertical="center" wrapText="1"/>
    </xf>
    <xf numFmtId="0" fontId="25" fillId="0" borderId="72" xfId="0" applyNumberFormat="1" applyFont="1" applyFill="1" applyBorder="1" applyAlignment="1">
      <alignment horizontal="center" vertical="center" wrapText="1"/>
    </xf>
    <xf numFmtId="166" fontId="6" fillId="0" borderId="59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vertical="center"/>
    </xf>
    <xf numFmtId="49" fontId="25" fillId="0" borderId="63" xfId="0" applyNumberFormat="1" applyFont="1" applyFill="1" applyBorder="1" applyAlignment="1">
      <alignment horizontal="center" vertical="center" wrapText="1"/>
    </xf>
    <xf numFmtId="49" fontId="3" fillId="0" borderId="72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" fontId="28" fillId="0" borderId="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1" fontId="28" fillId="0" borderId="4" xfId="2" applyNumberFormat="1" applyFont="1" applyFill="1" applyBorder="1" applyAlignment="1">
      <alignment horizontal="center" vertical="center" wrapText="1"/>
    </xf>
    <xf numFmtId="1" fontId="28" fillId="0" borderId="10" xfId="2" applyNumberFormat="1" applyFont="1" applyFill="1" applyBorder="1" applyAlignment="1">
      <alignment horizontal="center" vertical="center" wrapText="1"/>
    </xf>
    <xf numFmtId="1" fontId="28" fillId="0" borderId="18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Fill="1" applyBorder="1" applyAlignment="1" applyProtection="1">
      <alignment vertical="center"/>
    </xf>
    <xf numFmtId="1" fontId="28" fillId="0" borderId="8" xfId="2" applyNumberFormat="1" applyFont="1" applyFill="1" applyBorder="1" applyAlignment="1" applyProtection="1">
      <alignment horizontal="center" vertical="center"/>
    </xf>
    <xf numFmtId="1" fontId="28" fillId="0" borderId="62" xfId="2" applyNumberFormat="1" applyFont="1" applyFill="1" applyBorder="1" applyAlignment="1">
      <alignment horizontal="center" vertical="center" wrapText="1"/>
    </xf>
    <xf numFmtId="1" fontId="28" fillId="0" borderId="54" xfId="2" applyNumberFormat="1" applyFont="1" applyFill="1" applyBorder="1" applyAlignment="1">
      <alignment horizontal="center" vertical="center" wrapText="1"/>
    </xf>
    <xf numFmtId="1" fontId="28" fillId="0" borderId="22" xfId="2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 applyProtection="1">
      <alignment vertical="center"/>
    </xf>
    <xf numFmtId="169" fontId="37" fillId="0" borderId="0" xfId="2" applyNumberFormat="1" applyFont="1" applyFill="1" applyBorder="1" applyAlignment="1" applyProtection="1">
      <alignment vertical="center"/>
    </xf>
    <xf numFmtId="1" fontId="25" fillId="0" borderId="6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170" fontId="6" fillId="0" borderId="33" xfId="0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>
      <alignment horizontal="center" vertical="top" wrapText="1"/>
    </xf>
    <xf numFmtId="1" fontId="25" fillId="0" borderId="27" xfId="0" applyNumberFormat="1" applyFont="1" applyFill="1" applyBorder="1" applyAlignment="1">
      <alignment horizontal="center" vertical="top" wrapText="1"/>
    </xf>
    <xf numFmtId="1" fontId="25" fillId="0" borderId="28" xfId="0" applyNumberFormat="1" applyFont="1" applyFill="1" applyBorder="1" applyAlignment="1">
      <alignment horizontal="left" vertical="top" wrapText="1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16" xfId="2" applyNumberFormat="1" applyFont="1" applyFill="1" applyBorder="1" applyAlignment="1" applyProtection="1">
      <alignment horizontal="center" vertical="center"/>
    </xf>
    <xf numFmtId="170" fontId="25" fillId="0" borderId="30" xfId="2" applyNumberFormat="1" applyFont="1" applyFill="1" applyBorder="1" applyAlignment="1" applyProtection="1">
      <alignment horizontal="center" vertical="center"/>
    </xf>
    <xf numFmtId="170" fontId="25" fillId="0" borderId="28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25" fillId="0" borderId="29" xfId="2" applyNumberFormat="1" applyFont="1" applyFill="1" applyBorder="1" applyAlignment="1" applyProtection="1">
      <alignment horizontal="center" vertical="center"/>
    </xf>
    <xf numFmtId="170" fontId="6" fillId="0" borderId="26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170" fontId="6" fillId="0" borderId="66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8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" fontId="6" fillId="0" borderId="38" xfId="2" applyNumberFormat="1" applyFont="1" applyFill="1" applyBorder="1" applyAlignment="1" applyProtection="1">
      <alignment horizontal="center" vertical="center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75" xfId="2" applyNumberFormat="1" applyFont="1" applyFill="1" applyBorder="1" applyAlignment="1" applyProtection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 applyProtection="1">
      <alignment horizontal="center" vertical="center"/>
    </xf>
    <xf numFmtId="1" fontId="6" fillId="0" borderId="61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vertical="center" wrapText="1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171" fontId="6" fillId="0" borderId="24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70" fontId="6" fillId="0" borderId="24" xfId="2" applyNumberFormat="1" applyFont="1" applyFill="1" applyBorder="1" applyAlignment="1" applyProtection="1">
      <alignment horizontal="center" vertical="center"/>
    </xf>
    <xf numFmtId="0" fontId="6" fillId="0" borderId="76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" fontId="25" fillId="0" borderId="57" xfId="2" applyNumberFormat="1" applyFont="1" applyFill="1" applyBorder="1" applyAlignment="1" applyProtection="1">
      <alignment horizontal="center" vertical="center"/>
    </xf>
    <xf numFmtId="49" fontId="29" fillId="0" borderId="24" xfId="0" applyNumberFormat="1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169" fontId="25" fillId="0" borderId="5" xfId="0" applyNumberFormat="1" applyFont="1" applyFill="1" applyBorder="1" applyAlignment="1" applyProtection="1">
      <alignment horizontal="center" vertical="center" wrapText="1"/>
    </xf>
    <xf numFmtId="166" fontId="25" fillId="0" borderId="24" xfId="2" applyNumberFormat="1" applyFont="1" applyFill="1" applyBorder="1" applyAlignment="1" applyProtection="1">
      <alignment horizontal="center" vertical="center"/>
    </xf>
    <xf numFmtId="166" fontId="25" fillId="0" borderId="3" xfId="2" applyNumberFormat="1" applyFont="1" applyFill="1" applyBorder="1" applyAlignment="1" applyProtection="1">
      <alignment horizontal="center" vertical="center"/>
    </xf>
    <xf numFmtId="166" fontId="25" fillId="0" borderId="5" xfId="2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64" fontId="25" fillId="0" borderId="77" xfId="0" applyNumberFormat="1" applyFont="1" applyFill="1" applyBorder="1" applyAlignment="1" applyProtection="1">
      <alignment horizontal="center" vertical="center" wrapText="1"/>
    </xf>
    <xf numFmtId="166" fontId="6" fillId="0" borderId="78" xfId="0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4" fontId="6" fillId="0" borderId="76" xfId="0" applyNumberFormat="1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center" vertical="center" wrapText="1"/>
    </xf>
    <xf numFmtId="166" fontId="25" fillId="0" borderId="1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166" fontId="25" fillId="0" borderId="1" xfId="0" applyNumberFormat="1" applyFont="1" applyFill="1" applyBorder="1" applyAlignment="1" applyProtection="1">
      <alignment horizontal="center" vertical="center"/>
    </xf>
    <xf numFmtId="166" fontId="25" fillId="0" borderId="9" xfId="0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>
      <alignment horizontal="center" vertical="center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25" xfId="2" applyNumberFormat="1" applyFont="1" applyFill="1" applyBorder="1" applyAlignment="1">
      <alignment horizontal="left" vertical="center" wrapText="1"/>
    </xf>
    <xf numFmtId="1" fontId="6" fillId="0" borderId="61" xfId="2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25" xfId="0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9" fontId="6" fillId="0" borderId="35" xfId="2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</xf>
    <xf numFmtId="166" fontId="2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6" fillId="0" borderId="51" xfId="0" applyNumberFormat="1" applyFont="1" applyFill="1" applyBorder="1" applyAlignment="1">
      <alignment vertical="center" wrapText="1"/>
    </xf>
    <xf numFmtId="49" fontId="25" fillId="0" borderId="24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vertical="center" wrapText="1"/>
    </xf>
    <xf numFmtId="170" fontId="6" fillId="0" borderId="64" xfId="2" applyNumberFormat="1" applyFont="1" applyFill="1" applyBorder="1" applyAlignment="1" applyProtection="1">
      <alignment horizontal="center" vertical="center"/>
    </xf>
    <xf numFmtId="170" fontId="6" fillId="0" borderId="29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49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9" xfId="2" applyNumberFormat="1" applyFont="1" applyFill="1" applyBorder="1" applyAlignment="1" applyProtection="1">
      <alignment horizontal="center" vertical="center"/>
    </xf>
    <xf numFmtId="170" fontId="25" fillId="0" borderId="81" xfId="2" applyNumberFormat="1" applyFont="1" applyFill="1" applyBorder="1" applyAlignment="1" applyProtection="1">
      <alignment horizontal="center" vertical="center"/>
    </xf>
    <xf numFmtId="170" fontId="6" fillId="0" borderId="31" xfId="2" applyNumberFormat="1" applyFont="1" applyFill="1" applyBorder="1" applyAlignment="1" applyProtection="1">
      <alignment horizontal="center" vertical="center"/>
    </xf>
    <xf numFmtId="170" fontId="6" fillId="0" borderId="73" xfId="2" applyNumberFormat="1" applyFont="1" applyFill="1" applyBorder="1" applyAlignment="1" applyProtection="1">
      <alignment horizontal="center" vertical="center"/>
    </xf>
    <xf numFmtId="170" fontId="6" fillId="0" borderId="74" xfId="2" applyNumberFormat="1" applyFont="1" applyFill="1" applyBorder="1" applyAlignment="1" applyProtection="1">
      <alignment horizontal="center" vertical="center"/>
    </xf>
    <xf numFmtId="170" fontId="25" fillId="0" borderId="70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 applyProtection="1">
      <alignment horizontal="center" vertical="center"/>
    </xf>
    <xf numFmtId="170" fontId="25" fillId="0" borderId="71" xfId="2" applyNumberFormat="1" applyFont="1" applyFill="1" applyBorder="1" applyAlignment="1" applyProtection="1">
      <alignment horizontal="center" vertical="center"/>
    </xf>
    <xf numFmtId="170" fontId="25" fillId="0" borderId="69" xfId="2" applyNumberFormat="1" applyFont="1" applyFill="1" applyBorder="1" applyAlignment="1" applyProtection="1">
      <alignment horizontal="center" vertical="center"/>
    </xf>
    <xf numFmtId="170" fontId="25" fillId="0" borderId="68" xfId="2" applyNumberFormat="1" applyFont="1" applyFill="1" applyBorder="1" applyAlignment="1" applyProtection="1">
      <alignment horizontal="center" vertical="center"/>
    </xf>
    <xf numFmtId="170" fontId="25" fillId="0" borderId="75" xfId="2" applyNumberFormat="1" applyFont="1" applyFill="1" applyBorder="1" applyAlignment="1" applyProtection="1">
      <alignment horizontal="center" vertical="center"/>
    </xf>
    <xf numFmtId="170" fontId="6" fillId="0" borderId="71" xfId="2" applyNumberFormat="1" applyFont="1" applyFill="1" applyBorder="1" applyAlignment="1" applyProtection="1">
      <alignment horizontal="center" vertical="center"/>
    </xf>
    <xf numFmtId="170" fontId="6" fillId="0" borderId="75" xfId="2" applyNumberFormat="1" applyFont="1" applyFill="1" applyBorder="1" applyAlignment="1" applyProtection="1">
      <alignment horizontal="center" vertical="center"/>
    </xf>
    <xf numFmtId="170" fontId="6" fillId="0" borderId="69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49" fontId="6" fillId="0" borderId="19" xfId="0" applyNumberFormat="1" applyFont="1" applyFill="1" applyBorder="1" applyAlignment="1">
      <alignment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9" fillId="0" borderId="57" xfId="2" applyNumberFormat="1" applyFont="1" applyFill="1" applyBorder="1" applyAlignment="1">
      <alignment horizontal="center" vertical="center" wrapText="1"/>
    </xf>
    <xf numFmtId="1" fontId="25" fillId="0" borderId="25" xfId="2" applyNumberFormat="1" applyFont="1" applyFill="1" applyBorder="1" applyAlignment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/>
    </xf>
    <xf numFmtId="171" fontId="25" fillId="0" borderId="25" xfId="2" applyNumberFormat="1" applyFont="1" applyFill="1" applyBorder="1" applyAlignment="1" applyProtection="1">
      <alignment horizontal="center" vertical="center"/>
    </xf>
    <xf numFmtId="1" fontId="6" fillId="0" borderId="15" xfId="2" applyNumberFormat="1" applyFont="1" applyFill="1" applyBorder="1" applyAlignment="1">
      <alignment horizontal="center" vertical="center" wrapText="1"/>
    </xf>
    <xf numFmtId="1" fontId="6" fillId="0" borderId="61" xfId="2" applyNumberFormat="1" applyFont="1" applyFill="1" applyBorder="1" applyAlignment="1">
      <alignment horizontal="center" vertical="center" wrapText="1"/>
    </xf>
    <xf numFmtId="170" fontId="31" fillId="0" borderId="4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" fontId="28" fillId="0" borderId="4" xfId="2" applyNumberFormat="1" applyFont="1" applyFill="1" applyBorder="1" applyAlignment="1" applyProtection="1">
      <alignment vertical="center"/>
    </xf>
    <xf numFmtId="49" fontId="6" fillId="0" borderId="61" xfId="2" applyNumberFormat="1" applyFont="1" applyFill="1" applyBorder="1" applyAlignment="1">
      <alignment vertical="center" wrapText="1"/>
    </xf>
    <xf numFmtId="49" fontId="6" fillId="0" borderId="25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>
      <alignment horizontal="center" vertical="center"/>
    </xf>
    <xf numFmtId="1" fontId="25" fillId="0" borderId="57" xfId="2" applyNumberFormat="1" applyFont="1" applyFill="1" applyBorder="1" applyAlignment="1">
      <alignment horizontal="center" vertical="center" wrapText="1"/>
    </xf>
    <xf numFmtId="49" fontId="6" fillId="0" borderId="36" xfId="2" applyNumberFormat="1" applyFont="1" applyFill="1" applyBorder="1" applyAlignment="1">
      <alignment vertical="center" wrapText="1"/>
    </xf>
    <xf numFmtId="1" fontId="6" fillId="0" borderId="24" xfId="2" applyNumberFormat="1" applyFont="1" applyFill="1" applyBorder="1" applyAlignment="1">
      <alignment horizontal="center" vertical="center"/>
    </xf>
    <xf numFmtId="49" fontId="6" fillId="0" borderId="24" xfId="2" applyNumberFormat="1" applyFont="1" applyFill="1" applyBorder="1" applyAlignment="1">
      <alignment horizontal="center" vertical="center"/>
    </xf>
    <xf numFmtId="49" fontId="6" fillId="0" borderId="3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169" fontId="25" fillId="0" borderId="32" xfId="2" applyNumberFormat="1" applyFont="1" applyFill="1" applyBorder="1" applyAlignment="1" applyProtection="1">
      <alignment horizontal="right" vertical="center"/>
    </xf>
    <xf numFmtId="0" fontId="25" fillId="0" borderId="56" xfId="2" applyNumberFormat="1" applyFont="1" applyFill="1" applyBorder="1" applyAlignment="1" applyProtection="1">
      <alignment horizontal="center" vertical="center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vertical="center"/>
    </xf>
    <xf numFmtId="169" fontId="6" fillId="0" borderId="32" xfId="2" applyNumberFormat="1" applyFont="1" applyFill="1" applyBorder="1" applyAlignment="1" applyProtection="1">
      <alignment vertical="center"/>
    </xf>
    <xf numFmtId="169" fontId="6" fillId="0" borderId="56" xfId="2" applyNumberFormat="1" applyFont="1" applyFill="1" applyBorder="1" applyAlignment="1" applyProtection="1">
      <alignment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left" wrapText="1"/>
    </xf>
    <xf numFmtId="0" fontId="6" fillId="0" borderId="70" xfId="2" applyFont="1" applyFill="1" applyBorder="1" applyAlignment="1">
      <alignment horizontal="center" wrapText="1"/>
    </xf>
    <xf numFmtId="169" fontId="6" fillId="0" borderId="70" xfId="2" applyNumberFormat="1" applyFont="1" applyFill="1" applyBorder="1" applyAlignment="1" applyProtection="1">
      <alignment vertical="center"/>
    </xf>
    <xf numFmtId="169" fontId="6" fillId="0" borderId="55" xfId="2" applyNumberFormat="1" applyFont="1" applyFill="1" applyBorder="1" applyAlignment="1" applyProtection="1">
      <alignment vertical="center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19" xfId="0" applyNumberFormat="1" applyFont="1" applyBorder="1" applyAlignment="1">
      <alignment vertical="center" wrapText="1"/>
    </xf>
    <xf numFmtId="49" fontId="25" fillId="0" borderId="24" xfId="0" applyNumberFormat="1" applyFont="1" applyFill="1" applyBorder="1" applyAlignment="1">
      <alignment horizontal="left" vertical="center" wrapText="1"/>
    </xf>
    <xf numFmtId="49" fontId="25" fillId="0" borderId="25" xfId="2" applyNumberFormat="1" applyFont="1" applyFill="1" applyBorder="1" applyAlignment="1">
      <alignment vertical="center" wrapText="1"/>
    </xf>
    <xf numFmtId="49" fontId="25" fillId="0" borderId="24" xfId="2" applyNumberFormat="1" applyFont="1" applyFill="1" applyBorder="1" applyAlignment="1">
      <alignment horizontal="left" vertical="center" wrapText="1"/>
    </xf>
    <xf numFmtId="49" fontId="6" fillId="0" borderId="19" xfId="2" applyNumberFormat="1" applyFont="1" applyFill="1" applyBorder="1" applyAlignment="1">
      <alignment horizontal="left" vertical="center" wrapText="1"/>
    </xf>
    <xf numFmtId="49" fontId="25" fillId="0" borderId="25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/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25" fillId="0" borderId="58" xfId="2" applyFont="1" applyFill="1" applyBorder="1" applyAlignment="1">
      <alignment horizontal="center" vertical="center" wrapText="1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73" xfId="2" applyNumberFormat="1" applyFont="1" applyFill="1" applyBorder="1" applyAlignment="1" applyProtection="1">
      <alignment horizontal="center" vertical="center"/>
    </xf>
    <xf numFmtId="170" fontId="25" fillId="0" borderId="74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0" fontId="25" fillId="0" borderId="33" xfId="2" applyFont="1" applyFill="1" applyBorder="1" applyAlignment="1">
      <alignment horizontal="center" vertical="center" wrapText="1"/>
    </xf>
    <xf numFmtId="0" fontId="25" fillId="0" borderId="75" xfId="2" applyFont="1" applyFill="1" applyBorder="1" applyAlignment="1">
      <alignment horizontal="center" vertical="center" wrapText="1"/>
    </xf>
    <xf numFmtId="1" fontId="28" fillId="0" borderId="68" xfId="2" applyNumberFormat="1" applyFont="1" applyFill="1" applyBorder="1" applyAlignment="1">
      <alignment horizontal="center" vertical="center" wrapText="1"/>
    </xf>
    <xf numFmtId="1" fontId="28" fillId="0" borderId="70" xfId="2" applyNumberFormat="1" applyFont="1" applyFill="1" applyBorder="1" applyAlignment="1">
      <alignment horizontal="center" vertical="center" wrapText="1"/>
    </xf>
    <xf numFmtId="1" fontId="28" fillId="0" borderId="69" xfId="2" applyNumberFormat="1" applyFont="1" applyFill="1" applyBorder="1" applyAlignment="1">
      <alignment horizontal="center" vertical="center" wrapText="1"/>
    </xf>
    <xf numFmtId="173" fontId="28" fillId="0" borderId="0" xfId="2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14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0" fillId="0" borderId="0" xfId="1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8" fillId="0" borderId="23" xfId="1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54" xfId="1" applyFont="1" applyFill="1" applyBorder="1" applyAlignment="1">
      <alignment horizontal="center" vertical="center" wrapText="1"/>
    </xf>
    <xf numFmtId="0" fontId="25" fillId="0" borderId="62" xfId="1" applyFont="1" applyFill="1" applyBorder="1" applyAlignment="1">
      <alignment horizontal="center" vertical="center" wrapText="1"/>
    </xf>
    <xf numFmtId="0" fontId="25" fillId="0" borderId="82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81" xfId="1" applyFont="1" applyFill="1" applyBorder="1" applyAlignment="1">
      <alignment horizontal="center" vertical="center" wrapText="1"/>
    </xf>
    <xf numFmtId="0" fontId="25" fillId="0" borderId="76" xfId="1" applyFont="1" applyFill="1" applyBorder="1" applyAlignment="1">
      <alignment horizontal="center" vertical="center" wrapText="1"/>
    </xf>
    <xf numFmtId="0" fontId="25" fillId="0" borderId="44" xfId="1" applyFont="1" applyFill="1" applyBorder="1" applyAlignment="1">
      <alignment horizontal="center" vertical="center" wrapText="1"/>
    </xf>
    <xf numFmtId="0" fontId="25" fillId="0" borderId="66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wrapText="1"/>
    </xf>
    <xf numFmtId="0" fontId="20" fillId="0" borderId="62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81" xfId="0" applyFont="1" applyFill="1" applyBorder="1" applyAlignment="1">
      <alignment wrapText="1"/>
    </xf>
    <xf numFmtId="0" fontId="20" fillId="0" borderId="76" xfId="0" applyFont="1" applyFill="1" applyBorder="1" applyAlignment="1">
      <alignment wrapText="1"/>
    </xf>
    <xf numFmtId="0" fontId="20" fillId="0" borderId="44" xfId="0" applyFont="1" applyFill="1" applyBorder="1" applyAlignment="1">
      <alignment wrapText="1"/>
    </xf>
    <xf numFmtId="0" fontId="20" fillId="0" borderId="66" xfId="0" applyFont="1" applyFill="1" applyBorder="1" applyAlignment="1">
      <alignment wrapText="1"/>
    </xf>
    <xf numFmtId="0" fontId="9" fillId="0" borderId="0" xfId="0" applyFont="1" applyAlignment="1">
      <alignment horizontal="left" wrapText="1"/>
    </xf>
    <xf numFmtId="0" fontId="14" fillId="0" borderId="2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>
      <alignment horizontal="left" vertical="center" wrapText="1"/>
    </xf>
    <xf numFmtId="0" fontId="36" fillId="0" borderId="18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7" fillId="0" borderId="18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49" fontId="14" fillId="0" borderId="23" xfId="1" applyNumberFormat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2" xfId="0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66" xfId="0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23" xfId="1" applyFont="1" applyFill="1" applyBorder="1" applyAlignment="1">
      <alignment horizontal="center" vertical="center" wrapText="1"/>
    </xf>
    <xf numFmtId="49" fontId="13" fillId="0" borderId="23" xfId="1" applyNumberFormat="1" applyFont="1" applyFill="1" applyBorder="1" applyAlignment="1">
      <alignment horizontal="left" vertical="center" wrapText="1"/>
    </xf>
    <xf numFmtId="0" fontId="36" fillId="0" borderId="54" xfId="0" applyFont="1" applyFill="1" applyBorder="1" applyAlignment="1">
      <alignment vertical="center" wrapText="1"/>
    </xf>
    <xf numFmtId="0" fontId="36" fillId="0" borderId="62" xfId="0" applyFont="1" applyFill="1" applyBorder="1" applyAlignment="1">
      <alignment vertical="center" wrapText="1"/>
    </xf>
    <xf numFmtId="0" fontId="36" fillId="0" borderId="76" xfId="0" applyFont="1" applyFill="1" applyBorder="1" applyAlignment="1">
      <alignment vertical="center" wrapText="1"/>
    </xf>
    <xf numFmtId="0" fontId="36" fillId="0" borderId="44" xfId="0" applyFont="1" applyFill="1" applyBorder="1" applyAlignment="1">
      <alignment vertical="center" wrapText="1"/>
    </xf>
    <xf numFmtId="0" fontId="36" fillId="0" borderId="66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2" fillId="0" borderId="83" xfId="0" applyFont="1" applyFill="1" applyBorder="1" applyAlignment="1">
      <alignment horizontal="center" vertical="center" wrapText="1"/>
    </xf>
    <xf numFmtId="0" fontId="20" fillId="0" borderId="84" xfId="0" applyFont="1" applyFill="1" applyBorder="1" applyAlignment="1">
      <alignment horizontal="center" vertical="center" wrapText="1"/>
    </xf>
    <xf numFmtId="0" fontId="20" fillId="0" borderId="85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2" fillId="0" borderId="86" xfId="0" applyNumberFormat="1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horizontal="center" vertical="center" wrapText="1"/>
    </xf>
    <xf numFmtId="0" fontId="27" fillId="0" borderId="87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27" fillId="0" borderId="88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 wrapText="1"/>
    </xf>
    <xf numFmtId="0" fontId="22" fillId="0" borderId="86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87" xfId="0" applyFont="1" applyFill="1" applyBorder="1" applyAlignment="1">
      <alignment horizontal="center" vertical="center" wrapText="1"/>
    </xf>
    <xf numFmtId="0" fontId="22" fillId="0" borderId="89" xfId="0" applyFont="1" applyFill="1" applyBorder="1" applyAlignment="1">
      <alignment horizontal="center" wrapText="1"/>
    </xf>
    <xf numFmtId="0" fontId="20" fillId="0" borderId="85" xfId="0" applyFont="1" applyFill="1" applyBorder="1" applyAlignment="1">
      <alignment horizontal="center" wrapText="1"/>
    </xf>
    <xf numFmtId="0" fontId="22" fillId="0" borderId="77" xfId="0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wrapText="1"/>
    </xf>
    <xf numFmtId="0" fontId="20" fillId="0" borderId="87" xfId="0" applyFont="1" applyFill="1" applyBorder="1" applyAlignment="1">
      <alignment horizontal="center" wrapText="1"/>
    </xf>
    <xf numFmtId="0" fontId="22" fillId="0" borderId="9" xfId="1" applyFont="1" applyFill="1" applyBorder="1" applyAlignment="1">
      <alignment horizontal="center" vertical="center" wrapText="1"/>
    </xf>
    <xf numFmtId="1" fontId="22" fillId="0" borderId="86" xfId="0" applyNumberFormat="1" applyFont="1" applyFill="1" applyBorder="1" applyAlignment="1">
      <alignment horizontal="center" vertical="center" wrapText="1"/>
    </xf>
    <xf numFmtId="1" fontId="20" fillId="0" borderId="80" xfId="0" applyNumberFormat="1" applyFont="1" applyFill="1" applyBorder="1" applyAlignment="1">
      <alignment horizontal="center" vertical="center" wrapText="1"/>
    </xf>
    <xf numFmtId="1" fontId="20" fillId="0" borderId="87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8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1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169" fontId="18" fillId="0" borderId="90" xfId="2" applyNumberFormat="1" applyFont="1" applyFill="1" applyBorder="1" applyAlignment="1" applyProtection="1">
      <alignment horizontal="center" vertical="center" wrapText="1"/>
    </xf>
    <xf numFmtId="0" fontId="26" fillId="0" borderId="91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6" fillId="0" borderId="48" xfId="2" applyNumberFormat="1" applyFont="1" applyFill="1" applyBorder="1" applyAlignment="1" applyProtection="1">
      <alignment horizontal="center" vertical="center" textRotation="90"/>
    </xf>
    <xf numFmtId="0" fontId="6" fillId="0" borderId="49" xfId="2" applyNumberFormat="1" applyFont="1" applyFill="1" applyBorder="1" applyAlignment="1" applyProtection="1">
      <alignment horizontal="center" vertical="center" textRotation="90"/>
    </xf>
    <xf numFmtId="0" fontId="6" fillId="0" borderId="38" xfId="2" applyNumberFormat="1" applyFont="1" applyFill="1" applyBorder="1" applyAlignment="1" applyProtection="1">
      <alignment horizontal="center" vertical="center" textRotation="90"/>
    </xf>
    <xf numFmtId="169" fontId="6" fillId="0" borderId="48" xfId="2" applyNumberFormat="1" applyFont="1" applyFill="1" applyBorder="1" applyAlignment="1" applyProtection="1">
      <alignment horizontal="center" vertical="center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38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wrapText="1"/>
    </xf>
    <xf numFmtId="169" fontId="6" fillId="0" borderId="4" xfId="2" applyNumberFormat="1" applyFont="1" applyFill="1" applyBorder="1" applyAlignment="1" applyProtection="1">
      <alignment horizontal="center" vertical="center" wrapText="1"/>
    </xf>
    <xf numFmtId="169" fontId="6" fillId="0" borderId="48" xfId="2" applyNumberFormat="1" applyFont="1" applyFill="1" applyBorder="1" applyAlignment="1" applyProtection="1">
      <alignment horizontal="center" vertical="center" textRotation="90" wrapText="1"/>
    </xf>
    <xf numFmtId="169" fontId="6" fillId="0" borderId="49" xfId="2" applyNumberFormat="1" applyFont="1" applyFill="1" applyBorder="1" applyAlignment="1" applyProtection="1">
      <alignment horizontal="center" vertical="center" textRotation="90" wrapText="1"/>
    </xf>
    <xf numFmtId="169" fontId="6" fillId="0" borderId="38" xfId="2" applyNumberFormat="1" applyFont="1" applyFill="1" applyBorder="1" applyAlignment="1" applyProtection="1">
      <alignment horizontal="center" vertical="center" textRotation="90" wrapText="1"/>
    </xf>
    <xf numFmtId="169" fontId="6" fillId="0" borderId="34" xfId="2" applyNumberFormat="1" applyFont="1" applyFill="1" applyBorder="1" applyAlignment="1" applyProtection="1">
      <alignment horizontal="center" vertical="center" wrapText="1"/>
    </xf>
    <xf numFmtId="169" fontId="6" fillId="0" borderId="36" xfId="2" applyNumberFormat="1" applyFont="1" applyFill="1" applyBorder="1" applyAlignment="1" applyProtection="1">
      <alignment horizontal="center" vertical="center" wrapText="1"/>
    </xf>
    <xf numFmtId="169" fontId="6" fillId="0" borderId="35" xfId="2" applyNumberFormat="1" applyFont="1" applyFill="1" applyBorder="1" applyAlignment="1" applyProtection="1">
      <alignment horizontal="center" vertical="center" wrapText="1"/>
    </xf>
    <xf numFmtId="0" fontId="6" fillId="0" borderId="90" xfId="2" applyNumberFormat="1" applyFont="1" applyFill="1" applyBorder="1" applyAlignment="1" applyProtection="1">
      <alignment horizontal="center" vertical="center" wrapText="1"/>
    </xf>
    <xf numFmtId="0" fontId="6" fillId="0" borderId="91" xfId="2" applyNumberFormat="1" applyFont="1" applyFill="1" applyBorder="1" applyAlignment="1" applyProtection="1">
      <alignment horizontal="center" vertical="center" wrapText="1"/>
    </xf>
    <xf numFmtId="0" fontId="6" fillId="0" borderId="92" xfId="2" applyNumberFormat="1" applyFont="1" applyFill="1" applyBorder="1" applyAlignment="1" applyProtection="1">
      <alignment horizontal="center" vertical="center" wrapText="1"/>
    </xf>
    <xf numFmtId="0" fontId="6" fillId="0" borderId="58" xfId="2" applyNumberFormat="1" applyFont="1" applyFill="1" applyBorder="1" applyAlignment="1" applyProtection="1">
      <alignment horizontal="center" vertical="center" wrapText="1"/>
    </xf>
    <xf numFmtId="0" fontId="6" fillId="0" borderId="70" xfId="2" applyNumberFormat="1" applyFont="1" applyFill="1" applyBorder="1" applyAlignment="1" applyProtection="1">
      <alignment horizontal="center" vertical="center" wrapText="1"/>
    </xf>
    <xf numFmtId="0" fontId="6" fillId="0" borderId="55" xfId="2" applyNumberFormat="1" applyFont="1" applyFill="1" applyBorder="1" applyAlignment="1" applyProtection="1">
      <alignment horizontal="center" vertical="center" wrapText="1"/>
    </xf>
    <xf numFmtId="169" fontId="6" fillId="0" borderId="7" xfId="2" applyNumberFormat="1" applyFont="1" applyFill="1" applyBorder="1" applyAlignment="1" applyProtection="1">
      <alignment horizontal="center" vertical="center" textRotation="90" wrapText="1"/>
    </xf>
    <xf numFmtId="169" fontId="6" fillId="0" borderId="11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2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49" fontId="25" fillId="0" borderId="91" xfId="0" applyNumberFormat="1" applyFont="1" applyFill="1" applyBorder="1" applyAlignment="1" applyProtection="1">
      <alignment horizontal="center" vertical="center"/>
    </xf>
    <xf numFmtId="49" fontId="25" fillId="0" borderId="92" xfId="0" applyNumberFormat="1" applyFont="1" applyFill="1" applyBorder="1" applyAlignment="1" applyProtection="1">
      <alignment horizontal="center" vertical="center"/>
    </xf>
    <xf numFmtId="0" fontId="6" fillId="0" borderId="90" xfId="2" applyNumberFormat="1" applyFont="1" applyFill="1" applyBorder="1" applyAlignment="1" applyProtection="1">
      <alignment horizontal="center" vertical="center"/>
    </xf>
    <xf numFmtId="0" fontId="6" fillId="0" borderId="91" xfId="2" applyNumberFormat="1" applyFont="1" applyFill="1" applyBorder="1" applyAlignment="1" applyProtection="1">
      <alignment horizontal="center" vertical="center"/>
    </xf>
    <xf numFmtId="0" fontId="6" fillId="0" borderId="92" xfId="2" applyNumberFormat="1" applyFont="1" applyFill="1" applyBorder="1" applyAlignment="1" applyProtection="1">
      <alignment horizontal="center" vertical="center"/>
    </xf>
    <xf numFmtId="169" fontId="6" fillId="0" borderId="21" xfId="2" applyNumberFormat="1" applyFont="1" applyFill="1" applyBorder="1" applyAlignment="1" applyProtection="1">
      <alignment horizontal="center" vertical="center" textRotation="90" wrapText="1"/>
    </xf>
    <xf numFmtId="169" fontId="6" fillId="0" borderId="73" xfId="2" applyNumberFormat="1" applyFont="1" applyFill="1" applyBorder="1" applyAlignment="1" applyProtection="1">
      <alignment horizontal="center" vertical="center" textRotation="90" wrapText="1"/>
    </xf>
    <xf numFmtId="169" fontId="6" fillId="0" borderId="75" xfId="2" applyNumberFormat="1" applyFont="1" applyFill="1" applyBorder="1" applyAlignment="1" applyProtection="1">
      <alignment horizontal="center" vertical="center" textRotation="90" wrapText="1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25" fillId="0" borderId="22" xfId="2" applyNumberFormat="1" applyFont="1" applyFill="1" applyBorder="1" applyAlignment="1" applyProtection="1">
      <alignment horizontal="center" vertical="center"/>
    </xf>
    <xf numFmtId="0" fontId="25" fillId="0" borderId="33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0" fontId="25" fillId="0" borderId="73" xfId="2" applyFont="1" applyFill="1" applyBorder="1" applyAlignment="1">
      <alignment horizontal="center" vertical="center" wrapText="1"/>
    </xf>
    <xf numFmtId="0" fontId="25" fillId="0" borderId="74" xfId="2" applyFont="1" applyFill="1" applyBorder="1" applyAlignment="1">
      <alignment horizontal="center" vertical="center" wrapText="1"/>
    </xf>
    <xf numFmtId="0" fontId="25" fillId="0" borderId="58" xfId="2" applyFont="1" applyFill="1" applyBorder="1" applyAlignment="1">
      <alignment horizontal="center" vertical="center" wrapText="1"/>
    </xf>
    <xf numFmtId="0" fontId="25" fillId="0" borderId="70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0" fontId="6" fillId="0" borderId="93" xfId="2" applyNumberFormat="1" applyFont="1" applyFill="1" applyBorder="1" applyAlignment="1" applyProtection="1">
      <alignment horizontal="center" vertical="center"/>
    </xf>
    <xf numFmtId="0" fontId="6" fillId="0" borderId="94" xfId="2" applyNumberFormat="1" applyFont="1" applyFill="1" applyBorder="1" applyAlignment="1" applyProtection="1">
      <alignment horizontal="center" vertical="center"/>
    </xf>
    <xf numFmtId="0" fontId="6" fillId="0" borderId="95" xfId="2" applyNumberFormat="1" applyFont="1" applyFill="1" applyBorder="1" applyAlignment="1" applyProtection="1">
      <alignment horizontal="center" vertical="center"/>
    </xf>
    <xf numFmtId="0" fontId="6" fillId="0" borderId="96" xfId="2" applyNumberFormat="1" applyFont="1" applyFill="1" applyBorder="1" applyAlignment="1" applyProtection="1">
      <alignment horizontal="center" vertical="center"/>
    </xf>
    <xf numFmtId="164" fontId="25" fillId="0" borderId="97" xfId="0" applyNumberFormat="1" applyFont="1" applyFill="1" applyBorder="1" applyAlignment="1" applyProtection="1">
      <alignment horizontal="center" vertical="center"/>
    </xf>
    <xf numFmtId="164" fontId="25" fillId="0" borderId="98" xfId="0" applyNumberFormat="1" applyFont="1" applyFill="1" applyBorder="1" applyAlignment="1" applyProtection="1">
      <alignment horizontal="center" vertical="center"/>
    </xf>
    <xf numFmtId="164" fontId="25" fillId="0" borderId="99" xfId="0" applyNumberFormat="1" applyFont="1" applyFill="1" applyBorder="1" applyAlignment="1" applyProtection="1">
      <alignment horizontal="center" vertical="center"/>
    </xf>
    <xf numFmtId="164" fontId="25" fillId="0" borderId="100" xfId="0" applyNumberFormat="1" applyFont="1" applyFill="1" applyBorder="1" applyAlignment="1" applyProtection="1">
      <alignment horizontal="center" vertical="center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31" xfId="2" applyNumberFormat="1" applyFont="1" applyFill="1" applyBorder="1" applyAlignment="1" applyProtection="1">
      <alignment horizontal="center" vertical="center" textRotation="90" wrapText="1"/>
    </xf>
    <xf numFmtId="169" fontId="6" fillId="0" borderId="71" xfId="2" applyNumberFormat="1" applyFont="1" applyFill="1" applyBorder="1" applyAlignment="1" applyProtection="1">
      <alignment horizontal="center" vertical="center" textRotation="90" wrapText="1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1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22" xfId="2" applyNumberFormat="1" applyFont="1" applyFill="1" applyBorder="1" applyAlignment="1" applyProtection="1">
      <alignment horizontal="center" vertical="center" textRotation="90" wrapText="1"/>
    </xf>
    <xf numFmtId="169" fontId="6" fillId="0" borderId="74" xfId="2" applyNumberFormat="1" applyFont="1" applyFill="1" applyBorder="1" applyAlignment="1" applyProtection="1">
      <alignment horizontal="center" vertical="center" textRotation="90" wrapText="1"/>
    </xf>
    <xf numFmtId="169" fontId="6" fillId="0" borderId="82" xfId="2" applyNumberFormat="1" applyFont="1" applyFill="1" applyBorder="1" applyAlignment="1" applyProtection="1">
      <alignment horizontal="center" vertical="center" textRotation="90" wrapText="1"/>
    </xf>
    <xf numFmtId="169" fontId="6" fillId="0" borderId="101" xfId="2" applyNumberFormat="1" applyFont="1" applyFill="1" applyBorder="1" applyAlignment="1" applyProtection="1">
      <alignment horizontal="center" vertical="center" textRotation="90" wrapText="1"/>
    </xf>
    <xf numFmtId="169" fontId="6" fillId="0" borderId="8" xfId="2" applyNumberFormat="1" applyFont="1" applyFill="1" applyBorder="1" applyAlignment="1" applyProtection="1">
      <alignment horizontal="center" vertical="center" textRotation="90" wrapText="1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4" fontId="25" fillId="0" borderId="58" xfId="0" applyNumberFormat="1" applyFont="1" applyFill="1" applyBorder="1" applyAlignment="1" applyProtection="1">
      <alignment horizontal="center" vertical="center" wrapText="1"/>
    </xf>
    <xf numFmtId="164" fontId="25" fillId="0" borderId="70" xfId="0" applyNumberFormat="1" applyFont="1" applyFill="1" applyBorder="1" applyAlignment="1" applyProtection="1">
      <alignment horizontal="center" vertical="center" wrapText="1"/>
    </xf>
    <xf numFmtId="164" fontId="25" fillId="0" borderId="55" xfId="0" applyNumberFormat="1" applyFont="1" applyFill="1" applyBorder="1" applyAlignment="1" applyProtection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3" xfId="2" applyNumberFormat="1" applyFont="1" applyFill="1" applyBorder="1" applyAlignment="1" applyProtection="1">
      <alignment horizontal="center" vertical="center"/>
    </xf>
    <xf numFmtId="0" fontId="25" fillId="0" borderId="27" xfId="2" applyNumberFormat="1" applyFont="1" applyFill="1" applyBorder="1" applyAlignment="1" applyProtection="1">
      <alignment horizontal="center" vertical="center"/>
    </xf>
    <xf numFmtId="0" fontId="25" fillId="0" borderId="57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73" xfId="2" applyNumberFormat="1" applyFont="1" applyFill="1" applyBorder="1" applyAlignment="1" applyProtection="1">
      <alignment horizontal="center" vertical="center"/>
    </xf>
    <xf numFmtId="170" fontId="25" fillId="0" borderId="74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left" vertical="center" wrapText="1"/>
    </xf>
    <xf numFmtId="170" fontId="25" fillId="0" borderId="28" xfId="2" applyNumberFormat="1" applyFont="1" applyFill="1" applyBorder="1" applyAlignment="1" applyProtection="1">
      <alignment horizontal="left" vertical="center" wrapText="1"/>
    </xf>
    <xf numFmtId="170" fontId="25" fillId="0" borderId="45" xfId="2" applyNumberFormat="1" applyFont="1" applyFill="1" applyBorder="1" applyAlignment="1" applyProtection="1">
      <alignment horizontal="left" vertical="center" wrapText="1"/>
    </xf>
    <xf numFmtId="170" fontId="25" fillId="0" borderId="43" xfId="2" applyNumberFormat="1" applyFont="1" applyFill="1" applyBorder="1" applyAlignment="1" applyProtection="1">
      <alignment horizontal="left" vertical="center" wrapText="1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8" xfId="2" applyNumberFormat="1" applyFont="1" applyFill="1" applyBorder="1" applyAlignment="1" applyProtection="1">
      <alignment horizontal="left" vertical="center" wrapText="1"/>
    </xf>
    <xf numFmtId="170" fontId="25" fillId="0" borderId="11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170" fontId="25" fillId="0" borderId="2" xfId="2" applyNumberFormat="1" applyFont="1" applyFill="1" applyBorder="1" applyAlignment="1" applyProtection="1">
      <alignment horizontal="left" vertical="center" wrapText="1"/>
    </xf>
    <xf numFmtId="170" fontId="25" fillId="0" borderId="4" xfId="2" applyNumberFormat="1" applyFont="1" applyFill="1" applyBorder="1" applyAlignment="1" applyProtection="1">
      <alignment horizontal="left" vertical="center" wrapText="1"/>
    </xf>
    <xf numFmtId="170" fontId="25" fillId="0" borderId="71" xfId="2" applyNumberFormat="1" applyFont="1" applyFill="1" applyBorder="1" applyAlignment="1" applyProtection="1">
      <alignment horizontal="left" vertical="center" wrapText="1"/>
    </xf>
    <xf numFmtId="170" fontId="25" fillId="0" borderId="69" xfId="2" applyNumberFormat="1" applyFont="1" applyFill="1" applyBorder="1" applyAlignment="1" applyProtection="1">
      <alignment horizontal="left" vertical="center" wrapText="1"/>
    </xf>
    <xf numFmtId="0" fontId="25" fillId="0" borderId="16" xfId="2" applyFont="1" applyFill="1" applyBorder="1" applyAlignment="1" applyProtection="1">
      <alignment horizontal="right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29" xfId="2" applyNumberFormat="1" applyFont="1" applyFill="1" applyBorder="1" applyAlignment="1" applyProtection="1">
      <alignment horizontal="left" vertical="center" wrapText="1"/>
    </xf>
    <xf numFmtId="170" fontId="25" fillId="0" borderId="31" xfId="2" applyNumberFormat="1" applyFont="1" applyFill="1" applyBorder="1" applyAlignment="1" applyProtection="1">
      <alignment horizontal="left" vertical="center" wrapText="1"/>
    </xf>
    <xf numFmtId="170" fontId="25" fillId="0" borderId="74" xfId="2" applyNumberFormat="1" applyFont="1" applyFill="1" applyBorder="1" applyAlignment="1" applyProtection="1">
      <alignment horizontal="left" vertical="center" wrapText="1"/>
    </xf>
    <xf numFmtId="166" fontId="25" fillId="0" borderId="101" xfId="2" applyNumberFormat="1" applyFont="1" applyFill="1" applyBorder="1" applyAlignment="1" applyProtection="1">
      <alignment horizontal="center" vertical="center"/>
    </xf>
    <xf numFmtId="166" fontId="25" fillId="0" borderId="70" xfId="2" applyNumberFormat="1" applyFont="1" applyFill="1" applyBorder="1" applyAlignment="1" applyProtection="1">
      <alignment horizontal="center" vertical="center"/>
    </xf>
    <xf numFmtId="0" fontId="25" fillId="0" borderId="55" xfId="2" applyNumberFormat="1" applyFont="1" applyFill="1" applyBorder="1" applyAlignment="1" applyProtection="1">
      <alignment horizontal="center" vertical="center"/>
    </xf>
    <xf numFmtId="0" fontId="25" fillId="0" borderId="48" xfId="2" applyFont="1" applyFill="1" applyBorder="1" applyAlignment="1" applyProtection="1">
      <alignment horizontal="right" vertical="center"/>
    </xf>
    <xf numFmtId="169" fontId="25" fillId="0" borderId="26" xfId="2" applyNumberFormat="1" applyFont="1" applyFill="1" applyBorder="1" applyAlignment="1" applyProtection="1">
      <alignment horizontal="right" vertical="center"/>
    </xf>
    <xf numFmtId="169" fontId="25" fillId="0" borderId="64" xfId="2" applyNumberFormat="1" applyFont="1" applyFill="1" applyBorder="1" applyAlignment="1" applyProtection="1">
      <alignment horizontal="right" vertical="center"/>
    </xf>
    <xf numFmtId="169" fontId="25" fillId="0" borderId="29" xfId="2" applyNumberFormat="1" applyFont="1" applyFill="1" applyBorder="1" applyAlignment="1" applyProtection="1">
      <alignment horizontal="right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right" vertical="center"/>
    </xf>
    <xf numFmtId="169" fontId="34" fillId="0" borderId="70" xfId="2" applyNumberFormat="1" applyFont="1" applyFill="1" applyBorder="1" applyAlignment="1" applyProtection="1">
      <alignment horizontal="left"/>
    </xf>
    <xf numFmtId="0" fontId="25" fillId="0" borderId="44" xfId="0" applyFont="1" applyFill="1" applyBorder="1" applyAlignment="1" applyProtection="1">
      <alignment horizontal="right" vertical="center"/>
    </xf>
    <xf numFmtId="0" fontId="33" fillId="0" borderId="44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6" fontId="29" fillId="0" borderId="58" xfId="2" applyNumberFormat="1" applyFont="1" applyFill="1" applyBorder="1" applyAlignment="1" applyProtection="1">
      <alignment horizontal="center" vertical="center"/>
    </xf>
    <xf numFmtId="166" fontId="29" fillId="0" borderId="70" xfId="2" applyNumberFormat="1" applyFont="1" applyFill="1" applyBorder="1" applyAlignment="1" applyProtection="1">
      <alignment horizontal="center" vertical="center"/>
    </xf>
    <xf numFmtId="0" fontId="29" fillId="0" borderId="55" xfId="2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 applyProtection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21" xfId="0" applyNumberFormat="1" applyFont="1" applyFill="1" applyBorder="1" applyAlignment="1" applyProtection="1">
      <alignment horizontal="center" vertical="center" textRotation="90" wrapText="1"/>
    </xf>
    <xf numFmtId="164" fontId="3" fillId="0" borderId="73" xfId="0" applyNumberFormat="1" applyFont="1" applyFill="1" applyBorder="1" applyAlignment="1" applyProtection="1">
      <alignment horizontal="center" vertical="center" textRotation="90" wrapText="1"/>
    </xf>
    <xf numFmtId="164" fontId="3" fillId="0" borderId="52" xfId="0" applyNumberFormat="1" applyFont="1" applyFill="1" applyBorder="1" applyAlignment="1" applyProtection="1">
      <alignment horizontal="center" vertical="center" textRotation="90" wrapText="1"/>
    </xf>
    <xf numFmtId="164" fontId="3" fillId="0" borderId="9" xfId="0" applyNumberFormat="1" applyFont="1" applyFill="1" applyBorder="1" applyAlignment="1" applyProtection="1">
      <alignment horizontal="center" vertical="center"/>
    </xf>
    <xf numFmtId="164" fontId="3" fillId="0" borderId="18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="65" zoomScaleNormal="70" zoomScaleSheetLayoutView="85" workbookViewId="0">
      <selection activeCell="A5" sqref="A5"/>
    </sheetView>
  </sheetViews>
  <sheetFormatPr defaultColWidth="3.28515625" defaultRowHeight="15.75" x14ac:dyDescent="0.25"/>
  <cols>
    <col min="1" max="1" width="6.5703125" style="49" customWidth="1"/>
    <col min="2" max="2" width="5.140625" style="49" customWidth="1"/>
    <col min="3" max="3" width="4.42578125" style="49" customWidth="1"/>
    <col min="4" max="4" width="6.42578125" style="49" customWidth="1"/>
    <col min="5" max="5" width="4.28515625" style="49" customWidth="1"/>
    <col min="6" max="6" width="4.42578125" style="49" customWidth="1"/>
    <col min="7" max="7" width="3.7109375" style="49" customWidth="1"/>
    <col min="8" max="8" width="3.85546875" style="49" customWidth="1"/>
    <col min="9" max="9" width="4" style="49" customWidth="1"/>
    <col min="10" max="10" width="4.140625" style="49" customWidth="1"/>
    <col min="11" max="11" width="4.7109375" style="49" customWidth="1"/>
    <col min="12" max="12" width="4.85546875" style="49" customWidth="1"/>
    <col min="13" max="13" width="4" style="49" customWidth="1"/>
    <col min="14" max="14" width="5" style="49" customWidth="1"/>
    <col min="15" max="15" width="5.140625" style="49" customWidth="1"/>
    <col min="16" max="16" width="5.7109375" style="49" customWidth="1"/>
    <col min="17" max="18" width="4" style="49" customWidth="1"/>
    <col min="19" max="19" width="3.85546875" style="49" customWidth="1"/>
    <col min="20" max="20" width="4.85546875" style="49" customWidth="1"/>
    <col min="21" max="21" width="4.7109375" style="49" customWidth="1"/>
    <col min="22" max="22" width="6" style="49" customWidth="1"/>
    <col min="23" max="23" width="6.7109375" style="49" customWidth="1"/>
    <col min="24" max="24" width="6.140625" style="49" customWidth="1"/>
    <col min="25" max="25" width="7" style="49" customWidth="1"/>
    <col min="26" max="26" width="6.85546875" style="49" customWidth="1"/>
    <col min="27" max="27" width="6.7109375" style="49" customWidth="1"/>
    <col min="28" max="28" width="6" style="49" customWidth="1"/>
    <col min="29" max="29" width="7.5703125" style="49" customWidth="1"/>
    <col min="30" max="30" width="7.140625" style="49" customWidth="1"/>
    <col min="31" max="31" width="5.7109375" style="49" customWidth="1"/>
    <col min="32" max="32" width="7.42578125" style="49" customWidth="1"/>
    <col min="33" max="33" width="10.28515625" style="49" customWidth="1"/>
    <col min="34" max="34" width="7.42578125" style="49" customWidth="1"/>
    <col min="35" max="35" width="7.85546875" style="49" customWidth="1"/>
    <col min="36" max="36" width="8.140625" style="49" customWidth="1"/>
    <col min="37" max="37" width="7.85546875" style="49" customWidth="1"/>
    <col min="38" max="38" width="6.7109375" style="49" customWidth="1"/>
    <col min="39" max="39" width="6" style="49" customWidth="1"/>
    <col min="40" max="40" width="8.140625" style="49" customWidth="1"/>
    <col min="41" max="41" width="7.42578125" style="49" customWidth="1"/>
    <col min="42" max="42" width="5.140625" style="49" customWidth="1"/>
    <col min="43" max="43" width="4.5703125" style="49" customWidth="1"/>
    <col min="44" max="44" width="4.7109375" style="49" customWidth="1"/>
    <col min="45" max="45" width="3.85546875" style="49" customWidth="1"/>
    <col min="46" max="46" width="4.5703125" style="49" customWidth="1"/>
    <col min="47" max="47" width="5.42578125" style="49" customWidth="1"/>
    <col min="48" max="48" width="4.42578125" style="49" customWidth="1"/>
    <col min="49" max="49" width="6.7109375" style="49" customWidth="1"/>
    <col min="50" max="50" width="4.7109375" style="49" customWidth="1"/>
    <col min="51" max="51" width="5.42578125" style="49" customWidth="1"/>
    <col min="52" max="52" width="5.5703125" style="49" customWidth="1"/>
    <col min="53" max="53" width="4" style="49" customWidth="1"/>
    <col min="54" max="16384" width="3.28515625" style="49"/>
  </cols>
  <sheetData>
    <row r="1" spans="1:53" ht="30" x14ac:dyDescent="0.4">
      <c r="A1" s="676" t="s">
        <v>79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7" t="s">
        <v>80</v>
      </c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677"/>
      <c r="AC1" s="677"/>
      <c r="AD1" s="677"/>
      <c r="AE1" s="677"/>
      <c r="AF1" s="677"/>
      <c r="AG1" s="677"/>
      <c r="AH1" s="677"/>
      <c r="AI1" s="677"/>
      <c r="AJ1" s="677"/>
      <c r="AK1" s="677"/>
      <c r="AL1" s="677"/>
      <c r="AM1" s="677"/>
      <c r="AN1" s="48"/>
    </row>
    <row r="2" spans="1:53" ht="30" x14ac:dyDescent="0.4">
      <c r="A2" s="676" t="s">
        <v>81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</row>
    <row r="3" spans="1:53" ht="30.75" x14ac:dyDescent="0.45">
      <c r="A3" s="678" t="s">
        <v>410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9" t="s">
        <v>82</v>
      </c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79"/>
      <c r="AK3" s="679"/>
      <c r="AL3" s="679"/>
      <c r="AM3" s="679"/>
      <c r="AN3" s="680" t="s">
        <v>405</v>
      </c>
      <c r="AO3" s="680"/>
      <c r="AP3" s="680"/>
      <c r="AQ3" s="680"/>
      <c r="AR3" s="680"/>
      <c r="AS3" s="680"/>
      <c r="AT3" s="680"/>
      <c r="AU3" s="680"/>
      <c r="AV3" s="680"/>
      <c r="AW3" s="680"/>
      <c r="AX3" s="680"/>
      <c r="AY3" s="680"/>
      <c r="AZ3" s="680"/>
      <c r="BA3" s="680"/>
    </row>
    <row r="4" spans="1:53" ht="30.75" x14ac:dyDescent="0.45">
      <c r="A4" s="694" t="s">
        <v>411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</row>
    <row r="5" spans="1:53" ht="27.75" x14ac:dyDescent="0.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697" t="s">
        <v>83</v>
      </c>
      <c r="Q5" s="698"/>
      <c r="R5" s="698"/>
      <c r="S5" s="698"/>
      <c r="T5" s="698"/>
      <c r="U5" s="698"/>
      <c r="V5" s="698"/>
      <c r="W5" s="698"/>
      <c r="X5" s="698"/>
      <c r="Y5" s="698"/>
      <c r="Z5" s="698"/>
      <c r="AA5" s="698"/>
      <c r="AB5" s="698"/>
      <c r="AC5" s="698"/>
      <c r="AD5" s="698"/>
      <c r="AE5" s="698"/>
      <c r="AF5" s="698"/>
      <c r="AG5" s="698"/>
      <c r="AH5" s="698"/>
      <c r="AI5" s="698"/>
      <c r="AJ5" s="698"/>
      <c r="AK5" s="698"/>
      <c r="AL5" s="698"/>
      <c r="AM5" s="698"/>
    </row>
    <row r="6" spans="1:53" s="53" customFormat="1" ht="27.75" x14ac:dyDescent="0.4">
      <c r="A6" s="676" t="s">
        <v>84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695"/>
      <c r="AP6" s="695"/>
      <c r="AQ6" s="695"/>
      <c r="AR6" s="695"/>
      <c r="AS6" s="695"/>
      <c r="AT6" s="695"/>
      <c r="AU6" s="695"/>
      <c r="AV6" s="695"/>
      <c r="AW6" s="695"/>
      <c r="AX6" s="695"/>
      <c r="AY6" s="695"/>
      <c r="AZ6" s="695"/>
      <c r="BA6" s="695"/>
    </row>
    <row r="7" spans="1:53" s="53" customFormat="1" ht="27.75" x14ac:dyDescent="0.4">
      <c r="A7" s="676" t="s">
        <v>85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80" t="s">
        <v>86</v>
      </c>
      <c r="Q7" s="680"/>
      <c r="R7" s="680"/>
      <c r="S7" s="680"/>
      <c r="T7" s="680"/>
      <c r="U7" s="680"/>
      <c r="V7" s="680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0"/>
      <c r="AI7" s="680"/>
      <c r="AJ7" s="680"/>
      <c r="AK7" s="680"/>
      <c r="AL7" s="680"/>
      <c r="AM7" s="46"/>
      <c r="AN7" s="690" t="s">
        <v>87</v>
      </c>
      <c r="AO7" s="691"/>
      <c r="AP7" s="691"/>
      <c r="AQ7" s="691"/>
      <c r="AR7" s="691"/>
      <c r="AS7" s="691"/>
      <c r="AT7" s="691"/>
      <c r="AU7" s="691"/>
      <c r="AV7" s="691"/>
      <c r="AW7" s="691"/>
      <c r="AX7" s="691"/>
      <c r="AY7" s="691"/>
      <c r="AZ7" s="691"/>
      <c r="BA7" s="691"/>
    </row>
    <row r="8" spans="1:53" s="53" customFormat="1" ht="26.25" x14ac:dyDescent="0.4">
      <c r="P8" s="680" t="s">
        <v>88</v>
      </c>
      <c r="Q8" s="680"/>
      <c r="R8" s="680"/>
      <c r="S8" s="680"/>
      <c r="T8" s="680"/>
      <c r="U8" s="680"/>
      <c r="V8" s="680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0"/>
      <c r="AI8" s="680"/>
      <c r="AJ8" s="680"/>
      <c r="AK8" s="680"/>
      <c r="AL8" s="680"/>
      <c r="AM8" s="46"/>
      <c r="AN8" s="696" t="s">
        <v>89</v>
      </c>
      <c r="AO8" s="696"/>
      <c r="AP8" s="696"/>
      <c r="AQ8" s="696"/>
      <c r="AR8" s="696"/>
      <c r="AS8" s="696"/>
      <c r="AT8" s="696"/>
      <c r="AU8" s="696"/>
      <c r="AV8" s="696"/>
      <c r="AW8" s="696"/>
      <c r="AX8" s="696"/>
      <c r="AY8" s="696"/>
      <c r="AZ8" s="696"/>
      <c r="BA8" s="696"/>
    </row>
    <row r="9" spans="1:53" s="53" customFormat="1" ht="26.25" customHeight="1" x14ac:dyDescent="0.4">
      <c r="P9" s="748" t="s">
        <v>404</v>
      </c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8"/>
      <c r="AG9" s="748"/>
      <c r="AH9" s="748"/>
      <c r="AI9" s="748"/>
      <c r="AJ9" s="748"/>
      <c r="AK9" s="748"/>
      <c r="AL9" s="748"/>
      <c r="AM9" s="46"/>
      <c r="AN9" s="696"/>
      <c r="AO9" s="696"/>
      <c r="AP9" s="696"/>
      <c r="AQ9" s="696"/>
      <c r="AR9" s="696"/>
      <c r="AS9" s="696"/>
      <c r="AT9" s="696"/>
      <c r="AU9" s="696"/>
      <c r="AV9" s="696"/>
      <c r="AW9" s="696"/>
      <c r="AX9" s="696"/>
      <c r="AY9" s="696"/>
      <c r="AZ9" s="696"/>
      <c r="BA9" s="696"/>
    </row>
    <row r="10" spans="1:53" s="53" customFormat="1" ht="25.5" x14ac:dyDescent="0.35">
      <c r="P10" s="702" t="s">
        <v>90</v>
      </c>
      <c r="Q10" s="703"/>
      <c r="R10" s="703"/>
      <c r="S10" s="703"/>
      <c r="T10" s="703"/>
      <c r="U10" s="703"/>
      <c r="V10" s="703"/>
      <c r="W10" s="703"/>
      <c r="X10" s="703"/>
      <c r="Y10" s="703"/>
      <c r="Z10" s="703"/>
      <c r="AA10" s="703"/>
      <c r="AB10" s="703"/>
      <c r="AC10" s="703"/>
      <c r="AD10" s="703"/>
      <c r="AE10" s="703"/>
      <c r="AF10" s="703"/>
      <c r="AG10" s="703"/>
      <c r="AH10" s="703"/>
      <c r="AI10" s="703"/>
      <c r="AJ10" s="703"/>
      <c r="AK10" s="703"/>
      <c r="AL10" s="704"/>
      <c r="AM10" s="704"/>
      <c r="AN10" s="696"/>
      <c r="AO10" s="696"/>
      <c r="AP10" s="696"/>
      <c r="AQ10" s="696"/>
      <c r="AR10" s="696"/>
      <c r="AS10" s="696"/>
      <c r="AT10" s="696"/>
      <c r="AU10" s="696"/>
      <c r="AV10" s="696"/>
      <c r="AW10" s="696"/>
      <c r="AX10" s="696"/>
      <c r="AY10" s="696"/>
      <c r="AZ10" s="696"/>
      <c r="BA10" s="696"/>
    </row>
    <row r="11" spans="1:53" s="53" customFormat="1" ht="26.25" x14ac:dyDescent="0.4">
      <c r="P11" s="702" t="s">
        <v>247</v>
      </c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</row>
    <row r="12" spans="1:53" s="53" customFormat="1" ht="26.25" x14ac:dyDescent="0.4">
      <c r="P12" s="5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7"/>
      <c r="AM12" s="57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</row>
    <row r="13" spans="1:53" s="53" customFormat="1" ht="26.25" x14ac:dyDescent="0.4">
      <c r="P13" s="5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7"/>
      <c r="AM13" s="57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pans="1:53" s="53" customFormat="1" ht="18.75" x14ac:dyDescent="0.3"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</row>
    <row r="15" spans="1:53" s="53" customFormat="1" ht="22.5" x14ac:dyDescent="0.3">
      <c r="A15" s="686" t="s">
        <v>272</v>
      </c>
      <c r="B15" s="686"/>
      <c r="C15" s="686"/>
      <c r="D15" s="686"/>
      <c r="E15" s="686"/>
      <c r="F15" s="686"/>
      <c r="G15" s="686"/>
      <c r="H15" s="686"/>
      <c r="I15" s="686"/>
      <c r="J15" s="686"/>
      <c r="K15" s="686"/>
      <c r="L15" s="686"/>
      <c r="M15" s="686"/>
      <c r="N15" s="686"/>
      <c r="O15" s="686"/>
      <c r="P15" s="686"/>
      <c r="Q15" s="686"/>
      <c r="R15" s="686"/>
      <c r="S15" s="686"/>
      <c r="T15" s="686"/>
      <c r="U15" s="686"/>
      <c r="V15" s="686"/>
      <c r="W15" s="686"/>
      <c r="X15" s="686"/>
      <c r="Y15" s="686"/>
      <c r="Z15" s="686"/>
      <c r="AA15" s="686"/>
      <c r="AB15" s="686"/>
      <c r="AC15" s="686"/>
      <c r="AD15" s="686"/>
      <c r="AE15" s="686"/>
      <c r="AF15" s="686"/>
      <c r="AG15" s="686"/>
      <c r="AH15" s="686"/>
      <c r="AI15" s="686"/>
      <c r="AJ15" s="686"/>
      <c r="AK15" s="686"/>
      <c r="AL15" s="686"/>
      <c r="AM15" s="686"/>
      <c r="AN15" s="686"/>
      <c r="AO15" s="686"/>
      <c r="AP15" s="686"/>
      <c r="AQ15" s="686"/>
      <c r="AR15" s="686"/>
      <c r="AS15" s="686"/>
      <c r="AT15" s="686"/>
      <c r="AU15" s="686"/>
      <c r="AV15" s="686"/>
      <c r="AW15" s="686"/>
      <c r="AX15" s="686"/>
      <c r="AY15" s="686"/>
      <c r="AZ15" s="686"/>
      <c r="BA15" s="686"/>
    </row>
    <row r="16" spans="1:53" s="53" customFormat="1" ht="19.5" thickBot="1" x14ac:dyDescent="0.3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84" t="s">
        <v>91</v>
      </c>
      <c r="B17" s="681" t="s">
        <v>92</v>
      </c>
      <c r="C17" s="682"/>
      <c r="D17" s="682"/>
      <c r="E17" s="683"/>
      <c r="F17" s="681" t="s">
        <v>93</v>
      </c>
      <c r="G17" s="682"/>
      <c r="H17" s="682"/>
      <c r="I17" s="683"/>
      <c r="J17" s="687" t="s">
        <v>94</v>
      </c>
      <c r="K17" s="688"/>
      <c r="L17" s="688"/>
      <c r="M17" s="688"/>
      <c r="N17" s="687" t="s">
        <v>95</v>
      </c>
      <c r="O17" s="688"/>
      <c r="P17" s="688"/>
      <c r="Q17" s="688"/>
      <c r="R17" s="689"/>
      <c r="S17" s="687" t="s">
        <v>96</v>
      </c>
      <c r="T17" s="717"/>
      <c r="U17" s="717"/>
      <c r="V17" s="717"/>
      <c r="W17" s="689"/>
      <c r="X17" s="687" t="s">
        <v>97</v>
      </c>
      <c r="Y17" s="688"/>
      <c r="Z17" s="688"/>
      <c r="AA17" s="689"/>
      <c r="AB17" s="681" t="s">
        <v>98</v>
      </c>
      <c r="AC17" s="682"/>
      <c r="AD17" s="682"/>
      <c r="AE17" s="683"/>
      <c r="AF17" s="681" t="s">
        <v>99</v>
      </c>
      <c r="AG17" s="682"/>
      <c r="AH17" s="682"/>
      <c r="AI17" s="683"/>
      <c r="AJ17" s="687" t="s">
        <v>100</v>
      </c>
      <c r="AK17" s="717"/>
      <c r="AL17" s="717"/>
      <c r="AM17" s="717"/>
      <c r="AN17" s="689"/>
      <c r="AO17" s="687" t="s">
        <v>101</v>
      </c>
      <c r="AP17" s="688"/>
      <c r="AQ17" s="688"/>
      <c r="AR17" s="688"/>
      <c r="AS17" s="718" t="s">
        <v>102</v>
      </c>
      <c r="AT17" s="719"/>
      <c r="AU17" s="719"/>
      <c r="AV17" s="719"/>
      <c r="AW17" s="720"/>
      <c r="AX17" s="687" t="s">
        <v>103</v>
      </c>
      <c r="AY17" s="688"/>
      <c r="AZ17" s="688"/>
      <c r="BA17" s="689"/>
    </row>
    <row r="18" spans="1:53" s="64" customFormat="1" ht="16.5" thickBot="1" x14ac:dyDescent="0.3">
      <c r="A18" s="685"/>
      <c r="B18" s="60">
        <v>1</v>
      </c>
      <c r="C18" s="61">
        <v>2</v>
      </c>
      <c r="D18" s="61">
        <v>3</v>
      </c>
      <c r="E18" s="62">
        <v>4</v>
      </c>
      <c r="F18" s="60">
        <v>5</v>
      </c>
      <c r="G18" s="61">
        <v>6</v>
      </c>
      <c r="H18" s="61">
        <v>7</v>
      </c>
      <c r="I18" s="62">
        <v>8</v>
      </c>
      <c r="J18" s="60">
        <v>9</v>
      </c>
      <c r="K18" s="61">
        <v>10</v>
      </c>
      <c r="L18" s="61">
        <v>11</v>
      </c>
      <c r="M18" s="63">
        <v>12</v>
      </c>
      <c r="N18" s="60">
        <v>13</v>
      </c>
      <c r="O18" s="61">
        <v>14</v>
      </c>
      <c r="P18" s="61">
        <v>15</v>
      </c>
      <c r="Q18" s="61">
        <v>16</v>
      </c>
      <c r="R18" s="62">
        <v>17</v>
      </c>
      <c r="S18" s="60">
        <v>18</v>
      </c>
      <c r="T18" s="61">
        <v>19</v>
      </c>
      <c r="U18" s="61">
        <v>20</v>
      </c>
      <c r="V18" s="61">
        <v>21</v>
      </c>
      <c r="W18" s="62">
        <v>22</v>
      </c>
      <c r="X18" s="60">
        <v>23</v>
      </c>
      <c r="Y18" s="61">
        <v>24</v>
      </c>
      <c r="Z18" s="61">
        <v>25</v>
      </c>
      <c r="AA18" s="62">
        <v>26</v>
      </c>
      <c r="AB18" s="60">
        <v>27</v>
      </c>
      <c r="AC18" s="61">
        <v>28</v>
      </c>
      <c r="AD18" s="61">
        <v>29</v>
      </c>
      <c r="AE18" s="62">
        <v>30</v>
      </c>
      <c r="AF18" s="60">
        <v>31</v>
      </c>
      <c r="AG18" s="61">
        <v>32</v>
      </c>
      <c r="AH18" s="61">
        <v>33</v>
      </c>
      <c r="AI18" s="62">
        <v>34</v>
      </c>
      <c r="AJ18" s="60">
        <v>35</v>
      </c>
      <c r="AK18" s="61">
        <v>36</v>
      </c>
      <c r="AL18" s="61">
        <v>37</v>
      </c>
      <c r="AM18" s="61">
        <v>38</v>
      </c>
      <c r="AN18" s="62">
        <v>39</v>
      </c>
      <c r="AO18" s="60">
        <v>40</v>
      </c>
      <c r="AP18" s="61">
        <v>41</v>
      </c>
      <c r="AQ18" s="61">
        <v>42</v>
      </c>
      <c r="AR18" s="63">
        <v>43</v>
      </c>
      <c r="AS18" s="60">
        <v>44</v>
      </c>
      <c r="AT18" s="61">
        <v>45</v>
      </c>
      <c r="AU18" s="61">
        <v>46</v>
      </c>
      <c r="AV18" s="61">
        <v>47</v>
      </c>
      <c r="AW18" s="62">
        <v>48</v>
      </c>
      <c r="AX18" s="60">
        <v>49</v>
      </c>
      <c r="AY18" s="61">
        <v>50</v>
      </c>
      <c r="AZ18" s="61">
        <v>51</v>
      </c>
      <c r="BA18" s="62">
        <v>52</v>
      </c>
    </row>
    <row r="19" spans="1:53" ht="19.5" thickBot="1" x14ac:dyDescent="0.35">
      <c r="A19" s="65">
        <v>1</v>
      </c>
      <c r="B19" s="12" t="s">
        <v>104</v>
      </c>
      <c r="C19" s="13" t="s">
        <v>104</v>
      </c>
      <c r="D19" s="13" t="s">
        <v>104</v>
      </c>
      <c r="E19" s="14" t="s">
        <v>104</v>
      </c>
      <c r="F19" s="12" t="s">
        <v>104</v>
      </c>
      <c r="G19" s="13" t="s">
        <v>104</v>
      </c>
      <c r="H19" s="13" t="s">
        <v>104</v>
      </c>
      <c r="I19" s="14" t="s">
        <v>104</v>
      </c>
      <c r="J19" s="12" t="s">
        <v>104</v>
      </c>
      <c r="K19" s="13" t="s">
        <v>104</v>
      </c>
      <c r="L19" s="13" t="s">
        <v>104</v>
      </c>
      <c r="M19" s="14" t="s">
        <v>104</v>
      </c>
      <c r="N19" s="12" t="s">
        <v>104</v>
      </c>
      <c r="O19" s="13" t="s">
        <v>104</v>
      </c>
      <c r="P19" s="13" t="s">
        <v>104</v>
      </c>
      <c r="Q19" s="13" t="s">
        <v>105</v>
      </c>
      <c r="R19" s="14" t="s">
        <v>105</v>
      </c>
      <c r="S19" s="12" t="s">
        <v>106</v>
      </c>
      <c r="T19" s="13" t="s">
        <v>104</v>
      </c>
      <c r="U19" s="13" t="s">
        <v>104</v>
      </c>
      <c r="V19" s="13" t="s">
        <v>104</v>
      </c>
      <c r="W19" s="14" t="s">
        <v>104</v>
      </c>
      <c r="X19" s="12" t="s">
        <v>104</v>
      </c>
      <c r="Y19" s="13" t="s">
        <v>104</v>
      </c>
      <c r="Z19" s="13" t="s">
        <v>104</v>
      </c>
      <c r="AA19" s="14" t="s">
        <v>104</v>
      </c>
      <c r="AB19" s="12" t="s">
        <v>104</v>
      </c>
      <c r="AC19" s="13" t="s">
        <v>106</v>
      </c>
      <c r="AD19" s="13" t="s">
        <v>106</v>
      </c>
      <c r="AE19" s="15" t="s">
        <v>14</v>
      </c>
      <c r="AF19" s="12" t="s">
        <v>14</v>
      </c>
      <c r="AG19" s="13" t="s">
        <v>104</v>
      </c>
      <c r="AH19" s="13" t="s">
        <v>104</v>
      </c>
      <c r="AI19" s="14" t="s">
        <v>104</v>
      </c>
      <c r="AJ19" s="13" t="s">
        <v>104</v>
      </c>
      <c r="AK19" s="13" t="s">
        <v>104</v>
      </c>
      <c r="AL19" s="13" t="s">
        <v>104</v>
      </c>
      <c r="AM19" s="13" t="s">
        <v>104</v>
      </c>
      <c r="AN19" s="14" t="s">
        <v>104</v>
      </c>
      <c r="AO19" s="16" t="s">
        <v>104</v>
      </c>
      <c r="AP19" s="13" t="s">
        <v>105</v>
      </c>
      <c r="AQ19" s="13" t="s">
        <v>105</v>
      </c>
      <c r="AR19" s="14" t="s">
        <v>106</v>
      </c>
      <c r="AS19" s="12" t="s">
        <v>106</v>
      </c>
      <c r="AT19" s="13" t="s">
        <v>106</v>
      </c>
      <c r="AU19" s="13" t="s">
        <v>106</v>
      </c>
      <c r="AV19" s="13" t="s">
        <v>106</v>
      </c>
      <c r="AW19" s="14" t="s">
        <v>106</v>
      </c>
      <c r="AX19" s="16" t="s">
        <v>106</v>
      </c>
      <c r="AY19" s="13" t="s">
        <v>106</v>
      </c>
      <c r="AZ19" s="13" t="s">
        <v>106</v>
      </c>
      <c r="BA19" s="14" t="s">
        <v>106</v>
      </c>
    </row>
    <row r="20" spans="1:53" ht="19.5" thickBot="1" x14ac:dyDescent="0.35">
      <c r="A20" s="66">
        <v>2</v>
      </c>
      <c r="B20" s="17" t="s">
        <v>104</v>
      </c>
      <c r="C20" s="18" t="s">
        <v>104</v>
      </c>
      <c r="D20" s="18" t="s">
        <v>104</v>
      </c>
      <c r="E20" s="19" t="s">
        <v>104</v>
      </c>
      <c r="F20" s="17" t="s">
        <v>104</v>
      </c>
      <c r="G20" s="18" t="s">
        <v>104</v>
      </c>
      <c r="H20" s="18" t="s">
        <v>104</v>
      </c>
      <c r="I20" s="19" t="s">
        <v>104</v>
      </c>
      <c r="J20" s="17" t="s">
        <v>104</v>
      </c>
      <c r="K20" s="18" t="s">
        <v>104</v>
      </c>
      <c r="L20" s="18" t="s">
        <v>104</v>
      </c>
      <c r="M20" s="19" t="s">
        <v>104</v>
      </c>
      <c r="N20" s="17" t="s">
        <v>104</v>
      </c>
      <c r="O20" s="18" t="s">
        <v>104</v>
      </c>
      <c r="P20" s="18" t="s">
        <v>104</v>
      </c>
      <c r="Q20" s="18" t="s">
        <v>105</v>
      </c>
      <c r="R20" s="19" t="s">
        <v>105</v>
      </c>
      <c r="S20" s="17" t="s">
        <v>106</v>
      </c>
      <c r="T20" s="18" t="s">
        <v>104</v>
      </c>
      <c r="U20" s="18" t="s">
        <v>104</v>
      </c>
      <c r="V20" s="18" t="s">
        <v>104</v>
      </c>
      <c r="W20" s="19" t="s">
        <v>104</v>
      </c>
      <c r="X20" s="17" t="s">
        <v>104</v>
      </c>
      <c r="Y20" s="18" t="s">
        <v>104</v>
      </c>
      <c r="Z20" s="18" t="s">
        <v>104</v>
      </c>
      <c r="AA20" s="19" t="s">
        <v>104</v>
      </c>
      <c r="AB20" s="17" t="s">
        <v>104</v>
      </c>
      <c r="AC20" s="13" t="s">
        <v>106</v>
      </c>
      <c r="AD20" s="13" t="s">
        <v>106</v>
      </c>
      <c r="AE20" s="20" t="s">
        <v>14</v>
      </c>
      <c r="AF20" s="17" t="s">
        <v>14</v>
      </c>
      <c r="AG20" s="18" t="s">
        <v>104</v>
      </c>
      <c r="AH20" s="18" t="s">
        <v>104</v>
      </c>
      <c r="AI20" s="20" t="s">
        <v>104</v>
      </c>
      <c r="AJ20" s="17" t="s">
        <v>104</v>
      </c>
      <c r="AK20" s="18" t="s">
        <v>104</v>
      </c>
      <c r="AL20" s="18" t="s">
        <v>104</v>
      </c>
      <c r="AM20" s="18" t="s">
        <v>104</v>
      </c>
      <c r="AN20" s="19" t="s">
        <v>104</v>
      </c>
      <c r="AO20" s="21" t="s">
        <v>104</v>
      </c>
      <c r="AP20" s="18" t="s">
        <v>105</v>
      </c>
      <c r="AQ20" s="18" t="s">
        <v>105</v>
      </c>
      <c r="AR20" s="19" t="s">
        <v>106</v>
      </c>
      <c r="AS20" s="17" t="s">
        <v>106</v>
      </c>
      <c r="AT20" s="18" t="s">
        <v>106</v>
      </c>
      <c r="AU20" s="18" t="s">
        <v>106</v>
      </c>
      <c r="AV20" s="18" t="s">
        <v>106</v>
      </c>
      <c r="AW20" s="19" t="s">
        <v>106</v>
      </c>
      <c r="AX20" s="21" t="s">
        <v>106</v>
      </c>
      <c r="AY20" s="18" t="s">
        <v>106</v>
      </c>
      <c r="AZ20" s="18" t="s">
        <v>106</v>
      </c>
      <c r="BA20" s="19" t="s">
        <v>106</v>
      </c>
    </row>
    <row r="21" spans="1:53" ht="18.75" x14ac:dyDescent="0.3">
      <c r="A21" s="66">
        <v>3</v>
      </c>
      <c r="B21" s="17" t="s">
        <v>104</v>
      </c>
      <c r="C21" s="18" t="s">
        <v>104</v>
      </c>
      <c r="D21" s="18" t="s">
        <v>104</v>
      </c>
      <c r="E21" s="19" t="s">
        <v>104</v>
      </c>
      <c r="F21" s="17" t="s">
        <v>104</v>
      </c>
      <c r="G21" s="18" t="s">
        <v>104</v>
      </c>
      <c r="H21" s="18" t="s">
        <v>104</v>
      </c>
      <c r="I21" s="19" t="s">
        <v>104</v>
      </c>
      <c r="J21" s="17" t="s">
        <v>104</v>
      </c>
      <c r="K21" s="18" t="s">
        <v>104</v>
      </c>
      <c r="L21" s="18" t="s">
        <v>104</v>
      </c>
      <c r="M21" s="19" t="s">
        <v>104</v>
      </c>
      <c r="N21" s="17" t="s">
        <v>104</v>
      </c>
      <c r="O21" s="18" t="s">
        <v>104</v>
      </c>
      <c r="P21" s="18" t="s">
        <v>104</v>
      </c>
      <c r="Q21" s="18" t="s">
        <v>105</v>
      </c>
      <c r="R21" s="19" t="s">
        <v>105</v>
      </c>
      <c r="S21" s="17" t="s">
        <v>106</v>
      </c>
      <c r="T21" s="18" t="s">
        <v>104</v>
      </c>
      <c r="U21" s="18" t="s">
        <v>104</v>
      </c>
      <c r="V21" s="18" t="s">
        <v>104</v>
      </c>
      <c r="W21" s="19" t="s">
        <v>104</v>
      </c>
      <c r="X21" s="17" t="s">
        <v>104</v>
      </c>
      <c r="Y21" s="18" t="s">
        <v>104</v>
      </c>
      <c r="Z21" s="18" t="s">
        <v>104</v>
      </c>
      <c r="AA21" s="19" t="s">
        <v>104</v>
      </c>
      <c r="AB21" s="17" t="s">
        <v>104</v>
      </c>
      <c r="AC21" s="13" t="s">
        <v>106</v>
      </c>
      <c r="AD21" s="13" t="s">
        <v>106</v>
      </c>
      <c r="AE21" s="20" t="s">
        <v>14</v>
      </c>
      <c r="AF21" s="17" t="s">
        <v>14</v>
      </c>
      <c r="AG21" s="18" t="s">
        <v>104</v>
      </c>
      <c r="AH21" s="18" t="s">
        <v>104</v>
      </c>
      <c r="AI21" s="20" t="s">
        <v>104</v>
      </c>
      <c r="AJ21" s="17" t="s">
        <v>104</v>
      </c>
      <c r="AK21" s="18" t="s">
        <v>104</v>
      </c>
      <c r="AL21" s="18" t="s">
        <v>104</v>
      </c>
      <c r="AM21" s="18" t="s">
        <v>104</v>
      </c>
      <c r="AN21" s="19" t="s">
        <v>104</v>
      </c>
      <c r="AO21" s="21" t="s">
        <v>104</v>
      </c>
      <c r="AP21" s="18" t="s">
        <v>105</v>
      </c>
      <c r="AQ21" s="18" t="s">
        <v>105</v>
      </c>
      <c r="AR21" s="19" t="s">
        <v>106</v>
      </c>
      <c r="AS21" s="17" t="s">
        <v>106</v>
      </c>
      <c r="AT21" s="18" t="s">
        <v>106</v>
      </c>
      <c r="AU21" s="18" t="s">
        <v>106</v>
      </c>
      <c r="AV21" s="18" t="s">
        <v>106</v>
      </c>
      <c r="AW21" s="19" t="s">
        <v>106</v>
      </c>
      <c r="AX21" s="21" t="s">
        <v>106</v>
      </c>
      <c r="AY21" s="18" t="s">
        <v>106</v>
      </c>
      <c r="AZ21" s="18" t="s">
        <v>106</v>
      </c>
      <c r="BA21" s="19" t="s">
        <v>106</v>
      </c>
    </row>
    <row r="22" spans="1:53" ht="19.5" thickBot="1" x14ac:dyDescent="0.35">
      <c r="A22" s="67">
        <v>4</v>
      </c>
      <c r="B22" s="22" t="s">
        <v>104</v>
      </c>
      <c r="C22" s="23" t="s">
        <v>104</v>
      </c>
      <c r="D22" s="23" t="s">
        <v>104</v>
      </c>
      <c r="E22" s="24" t="s">
        <v>104</v>
      </c>
      <c r="F22" s="22" t="s">
        <v>104</v>
      </c>
      <c r="G22" s="23" t="s">
        <v>104</v>
      </c>
      <c r="H22" s="23" t="s">
        <v>104</v>
      </c>
      <c r="I22" s="24" t="s">
        <v>104</v>
      </c>
      <c r="J22" s="22" t="s">
        <v>104</v>
      </c>
      <c r="K22" s="23" t="s">
        <v>104</v>
      </c>
      <c r="L22" s="23" t="s">
        <v>104</v>
      </c>
      <c r="M22" s="24" t="s">
        <v>104</v>
      </c>
      <c r="N22" s="22" t="s">
        <v>104</v>
      </c>
      <c r="O22" s="23" t="s">
        <v>104</v>
      </c>
      <c r="P22" s="23" t="s">
        <v>104</v>
      </c>
      <c r="Q22" s="23" t="s">
        <v>105</v>
      </c>
      <c r="R22" s="24" t="s">
        <v>105</v>
      </c>
      <c r="S22" s="22" t="s">
        <v>106</v>
      </c>
      <c r="T22" s="23" t="s">
        <v>106</v>
      </c>
      <c r="U22" s="23" t="s">
        <v>104</v>
      </c>
      <c r="V22" s="23" t="s">
        <v>104</v>
      </c>
      <c r="W22" s="24" t="s">
        <v>104</v>
      </c>
      <c r="X22" s="22" t="s">
        <v>104</v>
      </c>
      <c r="Y22" s="23" t="s">
        <v>104</v>
      </c>
      <c r="Z22" s="23" t="s">
        <v>104</v>
      </c>
      <c r="AA22" s="25" t="s">
        <v>104</v>
      </c>
      <c r="AB22" s="22" t="s">
        <v>104</v>
      </c>
      <c r="AC22" s="23" t="s">
        <v>104</v>
      </c>
      <c r="AD22" s="23" t="s">
        <v>104</v>
      </c>
      <c r="AE22" s="25" t="s">
        <v>104</v>
      </c>
      <c r="AF22" s="22" t="s">
        <v>104</v>
      </c>
      <c r="AG22" s="23" t="s">
        <v>104</v>
      </c>
      <c r="AH22" s="23" t="s">
        <v>105</v>
      </c>
      <c r="AI22" s="25" t="s">
        <v>105</v>
      </c>
      <c r="AJ22" s="22" t="s">
        <v>14</v>
      </c>
      <c r="AK22" s="23" t="s">
        <v>14</v>
      </c>
      <c r="AL22" s="23" t="s">
        <v>14</v>
      </c>
      <c r="AM22" s="23" t="s">
        <v>14</v>
      </c>
      <c r="AN22" s="24" t="s">
        <v>107</v>
      </c>
      <c r="AO22" s="26" t="s">
        <v>107</v>
      </c>
      <c r="AP22" s="23" t="s">
        <v>108</v>
      </c>
      <c r="AQ22" s="23" t="s">
        <v>108</v>
      </c>
      <c r="AR22" s="24"/>
      <c r="AS22" s="699"/>
      <c r="AT22" s="700"/>
      <c r="AU22" s="700"/>
      <c r="AV22" s="700"/>
      <c r="AW22" s="701"/>
      <c r="AX22" s="68"/>
      <c r="AY22" s="69"/>
      <c r="AZ22" s="69"/>
      <c r="BA22" s="70"/>
    </row>
    <row r="23" spans="1:53" ht="18.75" x14ac:dyDescent="0.3">
      <c r="A23" s="7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72"/>
      <c r="AU23" s="72"/>
      <c r="AV23" s="72"/>
      <c r="AW23" s="72"/>
      <c r="AX23" s="72"/>
      <c r="AY23" s="72"/>
      <c r="AZ23" s="72"/>
      <c r="BA23" s="72"/>
    </row>
    <row r="24" spans="1:53" ht="18.75" x14ac:dyDescent="0.3">
      <c r="A24" s="71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72"/>
      <c r="AU24" s="72"/>
      <c r="AV24" s="72"/>
      <c r="AW24" s="72"/>
      <c r="AX24" s="72"/>
      <c r="AY24" s="72"/>
      <c r="AZ24" s="72"/>
      <c r="BA24" s="72"/>
    </row>
    <row r="25" spans="1:53" ht="18.75" x14ac:dyDescent="0.3">
      <c r="A25" s="7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72"/>
      <c r="AU25" s="72"/>
      <c r="AV25" s="72"/>
      <c r="AW25" s="72"/>
      <c r="AX25" s="72"/>
      <c r="AY25" s="72"/>
      <c r="AZ25" s="72"/>
      <c r="BA25" s="72"/>
    </row>
    <row r="26" spans="1:5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 t="s">
        <v>109</v>
      </c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</row>
    <row r="27" spans="1:53" s="73" customFormat="1" ht="20.25" customHeight="1" x14ac:dyDescent="0.3">
      <c r="A27" s="721" t="s">
        <v>409</v>
      </c>
      <c r="B27" s="721"/>
      <c r="C27" s="721"/>
      <c r="D27" s="721"/>
      <c r="E27" s="721"/>
      <c r="F27" s="721"/>
      <c r="G27" s="721"/>
      <c r="H27" s="721"/>
      <c r="I27" s="721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22"/>
      <c r="AA27" s="722"/>
      <c r="AB27" s="722"/>
      <c r="AC27" s="722"/>
      <c r="AD27" s="722"/>
      <c r="AE27" s="722"/>
      <c r="AF27" s="722"/>
      <c r="AG27" s="722"/>
      <c r="AH27" s="722"/>
      <c r="AI27" s="722"/>
      <c r="AJ27" s="722"/>
      <c r="AK27" s="722"/>
      <c r="AL27" s="722"/>
      <c r="AM27" s="722"/>
      <c r="AN27" s="722"/>
      <c r="AO27" s="722"/>
      <c r="AP27" s="722"/>
      <c r="AQ27" s="722"/>
      <c r="AR27" s="722"/>
      <c r="AS27" s="722"/>
      <c r="AT27" s="722"/>
      <c r="AU27" s="722"/>
      <c r="AV27" s="74"/>
      <c r="AW27" s="74"/>
      <c r="AX27" s="74"/>
      <c r="AY27" s="74"/>
      <c r="AZ27" s="74"/>
      <c r="BA27" s="49"/>
    </row>
    <row r="28" spans="1:53" x14ac:dyDescent="0.25">
      <c r="AV28" s="74"/>
      <c r="AW28" s="74"/>
      <c r="AX28" s="74"/>
      <c r="AY28" s="74"/>
      <c r="AZ28" s="74"/>
    </row>
    <row r="29" spans="1:53" ht="20.25" x14ac:dyDescent="0.3">
      <c r="A29" s="75" t="s">
        <v>110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16" t="s">
        <v>111</v>
      </c>
      <c r="AB29" s="716"/>
      <c r="AC29" s="716"/>
      <c r="AD29" s="716"/>
      <c r="AE29" s="716"/>
      <c r="AF29" s="716"/>
      <c r="AG29" s="716"/>
      <c r="AH29" s="716"/>
      <c r="AI29" s="716"/>
      <c r="AJ29" s="716"/>
      <c r="AK29" s="716"/>
      <c r="AL29" s="716"/>
      <c r="AM29" s="716"/>
      <c r="AN29" s="75"/>
      <c r="AO29" s="716" t="s">
        <v>274</v>
      </c>
      <c r="AP29" s="716"/>
      <c r="AQ29" s="716"/>
      <c r="AR29" s="716"/>
      <c r="AS29" s="716"/>
      <c r="AT29" s="716"/>
      <c r="AU29" s="716"/>
      <c r="AV29" s="716"/>
      <c r="AW29" s="716"/>
      <c r="AX29" s="716"/>
      <c r="AY29" s="716"/>
      <c r="AZ29" s="716"/>
      <c r="BA29" s="716"/>
    </row>
    <row r="30" spans="1:53" ht="18.75" x14ac:dyDescent="0.3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53"/>
    </row>
    <row r="31" spans="1:53" ht="15.75" customHeight="1" x14ac:dyDescent="0.25">
      <c r="A31" s="773" t="s">
        <v>91</v>
      </c>
      <c r="B31" s="734"/>
      <c r="C31" s="749" t="s">
        <v>112</v>
      </c>
      <c r="D31" s="733"/>
      <c r="E31" s="733"/>
      <c r="F31" s="734"/>
      <c r="G31" s="723" t="s">
        <v>408</v>
      </c>
      <c r="H31" s="724"/>
      <c r="I31" s="725"/>
      <c r="J31" s="732" t="s">
        <v>113</v>
      </c>
      <c r="K31" s="733"/>
      <c r="L31" s="733"/>
      <c r="M31" s="734"/>
      <c r="N31" s="705" t="s">
        <v>407</v>
      </c>
      <c r="O31" s="706"/>
      <c r="P31" s="707"/>
      <c r="Q31" s="732" t="s">
        <v>273</v>
      </c>
      <c r="R31" s="741"/>
      <c r="S31" s="742"/>
      <c r="T31" s="732" t="s">
        <v>114</v>
      </c>
      <c r="U31" s="733"/>
      <c r="V31" s="734"/>
      <c r="W31" s="732" t="s">
        <v>115</v>
      </c>
      <c r="X31" s="733"/>
      <c r="Y31" s="734"/>
      <c r="Z31" s="72"/>
      <c r="AA31" s="764" t="s">
        <v>364</v>
      </c>
      <c r="AB31" s="765"/>
      <c r="AC31" s="765"/>
      <c r="AD31" s="765"/>
      <c r="AE31" s="765"/>
      <c r="AF31" s="766"/>
      <c r="AG31" s="767"/>
      <c r="AH31" s="692" t="s">
        <v>116</v>
      </c>
      <c r="AI31" s="780"/>
      <c r="AJ31" s="780"/>
      <c r="AK31" s="749" t="s">
        <v>117</v>
      </c>
      <c r="AL31" s="750"/>
      <c r="AM31" s="751"/>
      <c r="AN31" s="79"/>
      <c r="AO31" s="714" t="s">
        <v>275</v>
      </c>
      <c r="AP31" s="715"/>
      <c r="AQ31" s="715"/>
      <c r="AR31" s="715"/>
      <c r="AS31" s="705" t="s">
        <v>406</v>
      </c>
      <c r="AT31" s="706"/>
      <c r="AU31" s="706"/>
      <c r="AV31" s="706"/>
      <c r="AW31" s="707"/>
      <c r="AX31" s="692" t="s">
        <v>116</v>
      </c>
      <c r="AY31" s="692"/>
      <c r="AZ31" s="692"/>
      <c r="BA31" s="693"/>
    </row>
    <row r="32" spans="1:53" ht="15.75" customHeight="1" x14ac:dyDescent="0.25">
      <c r="A32" s="735"/>
      <c r="B32" s="737"/>
      <c r="C32" s="735"/>
      <c r="D32" s="736"/>
      <c r="E32" s="736"/>
      <c r="F32" s="737"/>
      <c r="G32" s="726"/>
      <c r="H32" s="727"/>
      <c r="I32" s="728"/>
      <c r="J32" s="735"/>
      <c r="K32" s="736"/>
      <c r="L32" s="736"/>
      <c r="M32" s="737"/>
      <c r="N32" s="708"/>
      <c r="O32" s="709"/>
      <c r="P32" s="710"/>
      <c r="Q32" s="743"/>
      <c r="R32" s="722"/>
      <c r="S32" s="744"/>
      <c r="T32" s="735"/>
      <c r="U32" s="736"/>
      <c r="V32" s="737"/>
      <c r="W32" s="735"/>
      <c r="X32" s="736"/>
      <c r="Y32" s="737"/>
      <c r="Z32" s="72"/>
      <c r="AA32" s="768"/>
      <c r="AB32" s="769"/>
      <c r="AC32" s="769"/>
      <c r="AD32" s="769"/>
      <c r="AE32" s="769"/>
      <c r="AF32" s="770"/>
      <c r="AG32" s="771"/>
      <c r="AH32" s="780"/>
      <c r="AI32" s="780"/>
      <c r="AJ32" s="780"/>
      <c r="AK32" s="752"/>
      <c r="AL32" s="753"/>
      <c r="AM32" s="754"/>
      <c r="AN32" s="79"/>
      <c r="AO32" s="715"/>
      <c r="AP32" s="715"/>
      <c r="AQ32" s="715"/>
      <c r="AR32" s="715"/>
      <c r="AS32" s="708"/>
      <c r="AT32" s="709"/>
      <c r="AU32" s="709"/>
      <c r="AV32" s="709"/>
      <c r="AW32" s="710"/>
      <c r="AX32" s="692"/>
      <c r="AY32" s="692"/>
      <c r="AZ32" s="692"/>
      <c r="BA32" s="693"/>
    </row>
    <row r="33" spans="1:53" ht="28.5" customHeight="1" x14ac:dyDescent="0.25">
      <c r="A33" s="738"/>
      <c r="B33" s="740"/>
      <c r="C33" s="738"/>
      <c r="D33" s="739"/>
      <c r="E33" s="739"/>
      <c r="F33" s="740"/>
      <c r="G33" s="729"/>
      <c r="H33" s="730"/>
      <c r="I33" s="731"/>
      <c r="J33" s="738"/>
      <c r="K33" s="739"/>
      <c r="L33" s="739"/>
      <c r="M33" s="740"/>
      <c r="N33" s="711"/>
      <c r="O33" s="712"/>
      <c r="P33" s="713"/>
      <c r="Q33" s="745"/>
      <c r="R33" s="746"/>
      <c r="S33" s="747"/>
      <c r="T33" s="738"/>
      <c r="U33" s="739"/>
      <c r="V33" s="740"/>
      <c r="W33" s="738"/>
      <c r="X33" s="739"/>
      <c r="Y33" s="740"/>
      <c r="Z33" s="72"/>
      <c r="AA33" s="755" t="s">
        <v>118</v>
      </c>
      <c r="AB33" s="758"/>
      <c r="AC33" s="758"/>
      <c r="AD33" s="758"/>
      <c r="AE33" s="758"/>
      <c r="AF33" s="759"/>
      <c r="AG33" s="760"/>
      <c r="AH33" s="761">
        <v>2</v>
      </c>
      <c r="AI33" s="762"/>
      <c r="AJ33" s="763"/>
      <c r="AK33" s="772">
        <v>2</v>
      </c>
      <c r="AL33" s="772"/>
      <c r="AM33" s="772"/>
      <c r="AN33" s="79"/>
      <c r="AO33" s="715"/>
      <c r="AP33" s="715"/>
      <c r="AQ33" s="715"/>
      <c r="AR33" s="715"/>
      <c r="AS33" s="708"/>
      <c r="AT33" s="709"/>
      <c r="AU33" s="709"/>
      <c r="AV33" s="709"/>
      <c r="AW33" s="710"/>
      <c r="AX33" s="692"/>
      <c r="AY33" s="692"/>
      <c r="AZ33" s="692"/>
      <c r="BA33" s="693"/>
    </row>
    <row r="34" spans="1:53" ht="21" customHeight="1" x14ac:dyDescent="0.3">
      <c r="A34" s="799">
        <v>1</v>
      </c>
      <c r="B34" s="800"/>
      <c r="C34" s="781">
        <f>COUNTIF($B19:$AO19,$B$19)</f>
        <v>33</v>
      </c>
      <c r="D34" s="782"/>
      <c r="E34" s="782"/>
      <c r="F34" s="783"/>
      <c r="G34" s="781">
        <v>4</v>
      </c>
      <c r="H34" s="782"/>
      <c r="I34" s="783"/>
      <c r="J34" s="781">
        <v>2</v>
      </c>
      <c r="K34" s="782"/>
      <c r="L34" s="782"/>
      <c r="M34" s="783"/>
      <c r="N34" s="781"/>
      <c r="O34" s="782"/>
      <c r="P34" s="783"/>
      <c r="Q34" s="784"/>
      <c r="R34" s="785"/>
      <c r="S34" s="786"/>
      <c r="T34" s="781">
        <v>13</v>
      </c>
      <c r="U34" s="793"/>
      <c r="V34" s="795"/>
      <c r="W34" s="781">
        <f>C34+G34+J34+N34+Q34+T34</f>
        <v>52</v>
      </c>
      <c r="X34" s="793"/>
      <c r="Y34" s="794"/>
      <c r="Z34" s="72"/>
      <c r="AA34" s="755" t="s">
        <v>365</v>
      </c>
      <c r="AB34" s="758"/>
      <c r="AC34" s="758"/>
      <c r="AD34" s="758"/>
      <c r="AE34" s="758"/>
      <c r="AF34" s="759"/>
      <c r="AG34" s="760"/>
      <c r="AH34" s="761">
        <v>4</v>
      </c>
      <c r="AI34" s="762"/>
      <c r="AJ34" s="763"/>
      <c r="AK34" s="772">
        <v>2</v>
      </c>
      <c r="AL34" s="772"/>
      <c r="AM34" s="772"/>
      <c r="AN34" s="79"/>
      <c r="AO34" s="715"/>
      <c r="AP34" s="715"/>
      <c r="AQ34" s="715"/>
      <c r="AR34" s="715"/>
      <c r="AS34" s="711"/>
      <c r="AT34" s="712"/>
      <c r="AU34" s="712"/>
      <c r="AV34" s="712"/>
      <c r="AW34" s="713"/>
      <c r="AX34" s="692"/>
      <c r="AY34" s="692"/>
      <c r="AZ34" s="692"/>
      <c r="BA34" s="693"/>
    </row>
    <row r="35" spans="1:53" ht="21" customHeight="1" x14ac:dyDescent="0.3">
      <c r="A35" s="802">
        <v>2</v>
      </c>
      <c r="B35" s="803"/>
      <c r="C35" s="781">
        <f>COUNTIF($B20:$AO20,$B$19)</f>
        <v>33</v>
      </c>
      <c r="D35" s="782"/>
      <c r="E35" s="782"/>
      <c r="F35" s="783"/>
      <c r="G35" s="796">
        <v>4</v>
      </c>
      <c r="H35" s="797"/>
      <c r="I35" s="798"/>
      <c r="J35" s="796">
        <v>2</v>
      </c>
      <c r="K35" s="797"/>
      <c r="L35" s="797"/>
      <c r="M35" s="798"/>
      <c r="N35" s="796"/>
      <c r="O35" s="797"/>
      <c r="P35" s="798"/>
      <c r="Q35" s="784"/>
      <c r="R35" s="785"/>
      <c r="S35" s="786"/>
      <c r="T35" s="796">
        <v>13</v>
      </c>
      <c r="U35" s="791"/>
      <c r="V35" s="792"/>
      <c r="W35" s="781">
        <f>C35+G35+J35+N35+Q35+T35</f>
        <v>52</v>
      </c>
      <c r="X35" s="793"/>
      <c r="Y35" s="794"/>
      <c r="Z35" s="72"/>
      <c r="AA35" s="755" t="s">
        <v>366</v>
      </c>
      <c r="AB35" s="756"/>
      <c r="AC35" s="756"/>
      <c r="AD35" s="756"/>
      <c r="AE35" s="756"/>
      <c r="AF35" s="756"/>
      <c r="AG35" s="757"/>
      <c r="AH35" s="787">
        <v>6</v>
      </c>
      <c r="AI35" s="788"/>
      <c r="AJ35" s="789"/>
      <c r="AK35" s="772">
        <v>3</v>
      </c>
      <c r="AL35" s="772"/>
      <c r="AM35" s="772"/>
      <c r="AN35" s="79"/>
      <c r="AO35" s="787">
        <v>1</v>
      </c>
      <c r="AP35" s="788"/>
      <c r="AQ35" s="788"/>
      <c r="AR35" s="789"/>
      <c r="AS35" s="818" t="s">
        <v>282</v>
      </c>
      <c r="AT35" s="818"/>
      <c r="AU35" s="818"/>
      <c r="AV35" s="818"/>
      <c r="AW35" s="818"/>
      <c r="AX35" s="818">
        <v>8</v>
      </c>
      <c r="AY35" s="818"/>
      <c r="AZ35" s="818"/>
      <c r="BA35" s="818"/>
    </row>
    <row r="36" spans="1:53" ht="21" customHeight="1" x14ac:dyDescent="0.3">
      <c r="A36" s="802">
        <v>3</v>
      </c>
      <c r="B36" s="803"/>
      <c r="C36" s="781">
        <f>COUNTIF($B21:$AO21,$B$19)</f>
        <v>33</v>
      </c>
      <c r="D36" s="782"/>
      <c r="E36" s="782"/>
      <c r="F36" s="783"/>
      <c r="G36" s="796">
        <v>4</v>
      </c>
      <c r="H36" s="797"/>
      <c r="I36" s="798"/>
      <c r="J36" s="796">
        <v>2</v>
      </c>
      <c r="K36" s="797"/>
      <c r="L36" s="797"/>
      <c r="M36" s="798"/>
      <c r="N36" s="796"/>
      <c r="O36" s="797"/>
      <c r="P36" s="798"/>
      <c r="Q36" s="784"/>
      <c r="R36" s="785"/>
      <c r="S36" s="786"/>
      <c r="T36" s="796">
        <v>13</v>
      </c>
      <c r="U36" s="791"/>
      <c r="V36" s="792"/>
      <c r="W36" s="781">
        <f>C36+G36+J36+N36+Q36+T36</f>
        <v>52</v>
      </c>
      <c r="X36" s="793"/>
      <c r="Y36" s="794"/>
      <c r="Z36" s="72"/>
      <c r="AA36" s="774" t="s">
        <v>119</v>
      </c>
      <c r="AB36" s="775"/>
      <c r="AC36" s="775"/>
      <c r="AD36" s="775"/>
      <c r="AE36" s="775"/>
      <c r="AF36" s="775"/>
      <c r="AG36" s="776"/>
      <c r="AH36" s="787">
        <v>8</v>
      </c>
      <c r="AI36" s="822"/>
      <c r="AJ36" s="823"/>
      <c r="AK36" s="772">
        <v>4</v>
      </c>
      <c r="AL36" s="817"/>
      <c r="AM36" s="817"/>
      <c r="AN36" s="79"/>
      <c r="AO36" s="811"/>
      <c r="AP36" s="812"/>
      <c r="AQ36" s="812"/>
      <c r="AR36" s="813"/>
      <c r="AS36" s="818"/>
      <c r="AT36" s="818"/>
      <c r="AU36" s="818"/>
      <c r="AV36" s="818"/>
      <c r="AW36" s="818"/>
      <c r="AX36" s="818"/>
      <c r="AY36" s="818"/>
      <c r="AZ36" s="818"/>
      <c r="BA36" s="818"/>
    </row>
    <row r="37" spans="1:53" ht="21" x14ac:dyDescent="0.3">
      <c r="A37" s="802">
        <v>4</v>
      </c>
      <c r="B37" s="803"/>
      <c r="C37" s="781">
        <v>28</v>
      </c>
      <c r="D37" s="782"/>
      <c r="E37" s="782"/>
      <c r="F37" s="783"/>
      <c r="G37" s="796">
        <v>4</v>
      </c>
      <c r="H37" s="797"/>
      <c r="I37" s="798"/>
      <c r="J37" s="796">
        <v>4</v>
      </c>
      <c r="K37" s="797"/>
      <c r="L37" s="797"/>
      <c r="M37" s="798"/>
      <c r="N37" s="796">
        <v>2</v>
      </c>
      <c r="O37" s="797"/>
      <c r="P37" s="798"/>
      <c r="Q37" s="804">
        <v>2</v>
      </c>
      <c r="R37" s="785"/>
      <c r="S37" s="786"/>
      <c r="T37" s="790">
        <v>2</v>
      </c>
      <c r="U37" s="791"/>
      <c r="V37" s="792"/>
      <c r="W37" s="781">
        <f>C37+G37+J37+N37+Q37+T37</f>
        <v>42</v>
      </c>
      <c r="X37" s="793"/>
      <c r="Y37" s="794"/>
      <c r="Z37" s="72"/>
      <c r="AA37" s="777"/>
      <c r="AB37" s="778"/>
      <c r="AC37" s="778"/>
      <c r="AD37" s="778"/>
      <c r="AE37" s="778"/>
      <c r="AF37" s="778"/>
      <c r="AG37" s="779"/>
      <c r="AH37" s="824"/>
      <c r="AI37" s="825"/>
      <c r="AJ37" s="826"/>
      <c r="AK37" s="817"/>
      <c r="AL37" s="817"/>
      <c r="AM37" s="817"/>
      <c r="AN37" s="80"/>
      <c r="AO37" s="811"/>
      <c r="AP37" s="812"/>
      <c r="AQ37" s="812"/>
      <c r="AR37" s="813"/>
      <c r="AS37" s="818"/>
      <c r="AT37" s="818"/>
      <c r="AU37" s="818"/>
      <c r="AV37" s="818"/>
      <c r="AW37" s="818"/>
      <c r="AX37" s="818"/>
      <c r="AY37" s="818"/>
      <c r="AZ37" s="818"/>
      <c r="BA37" s="818"/>
    </row>
    <row r="38" spans="1:53" ht="21" customHeight="1" x14ac:dyDescent="0.25">
      <c r="A38" s="801" t="s">
        <v>27</v>
      </c>
      <c r="B38" s="798"/>
      <c r="C38" s="781">
        <f>SUM(C34:F37)</f>
        <v>127</v>
      </c>
      <c r="D38" s="782"/>
      <c r="E38" s="782"/>
      <c r="F38" s="783"/>
      <c r="G38" s="796">
        <f>SUM(G34:I37)</f>
        <v>16</v>
      </c>
      <c r="H38" s="797"/>
      <c r="I38" s="798"/>
      <c r="J38" s="805">
        <f>SUM(J34:M37)</f>
        <v>10</v>
      </c>
      <c r="K38" s="806"/>
      <c r="L38" s="806"/>
      <c r="M38" s="807"/>
      <c r="N38" s="805">
        <f>SUM(N34:P37)</f>
        <v>2</v>
      </c>
      <c r="O38" s="806"/>
      <c r="P38" s="807"/>
      <c r="Q38" s="804">
        <f>SUM(Q34:S37)</f>
        <v>2</v>
      </c>
      <c r="R38" s="785"/>
      <c r="S38" s="786"/>
      <c r="T38" s="796">
        <f>SUM(T34:V37)</f>
        <v>41</v>
      </c>
      <c r="U38" s="791"/>
      <c r="V38" s="792"/>
      <c r="W38" s="796">
        <f>SUM(W34:Y37)</f>
        <v>198</v>
      </c>
      <c r="X38" s="791"/>
      <c r="Y38" s="792"/>
      <c r="Z38" s="72"/>
      <c r="AA38" s="819" t="s">
        <v>57</v>
      </c>
      <c r="AB38" s="759"/>
      <c r="AC38" s="759"/>
      <c r="AD38" s="759"/>
      <c r="AE38" s="759"/>
      <c r="AF38" s="759"/>
      <c r="AG38" s="760"/>
      <c r="AH38" s="808">
        <v>8</v>
      </c>
      <c r="AI38" s="820"/>
      <c r="AJ38" s="821"/>
      <c r="AK38" s="808">
        <v>2</v>
      </c>
      <c r="AL38" s="809"/>
      <c r="AM38" s="810"/>
      <c r="AN38" s="81"/>
      <c r="AO38" s="814"/>
      <c r="AP38" s="815"/>
      <c r="AQ38" s="815"/>
      <c r="AR38" s="816"/>
      <c r="AS38" s="818"/>
      <c r="AT38" s="818"/>
      <c r="AU38" s="818"/>
      <c r="AV38" s="818"/>
      <c r="AW38" s="818"/>
      <c r="AX38" s="818"/>
      <c r="AY38" s="818"/>
      <c r="AZ38" s="818"/>
      <c r="BA38" s="818"/>
    </row>
  </sheetData>
  <mergeCells count="108">
    <mergeCell ref="AX35:BA38"/>
    <mergeCell ref="AA38:AG38"/>
    <mergeCell ref="A35:B35"/>
    <mergeCell ref="C35:F35"/>
    <mergeCell ref="G35:I35"/>
    <mergeCell ref="J35:M35"/>
    <mergeCell ref="AH38:AJ38"/>
    <mergeCell ref="AH36:AJ37"/>
    <mergeCell ref="AS35:AW38"/>
    <mergeCell ref="AK35:AM35"/>
    <mergeCell ref="AK38:AM38"/>
    <mergeCell ref="AO35:AR38"/>
    <mergeCell ref="C36:F36"/>
    <mergeCell ref="T38:V38"/>
    <mergeCell ref="N35:P35"/>
    <mergeCell ref="Q35:S35"/>
    <mergeCell ref="W35:Y35"/>
    <mergeCell ref="W38:Y38"/>
    <mergeCell ref="W37:Y37"/>
    <mergeCell ref="AK36:AM37"/>
    <mergeCell ref="C38:F38"/>
    <mergeCell ref="A38:B38"/>
    <mergeCell ref="J36:M36"/>
    <mergeCell ref="A36:B36"/>
    <mergeCell ref="G36:I36"/>
    <mergeCell ref="G38:I38"/>
    <mergeCell ref="Q38:S38"/>
    <mergeCell ref="A37:B37"/>
    <mergeCell ref="C37:F37"/>
    <mergeCell ref="N37:P37"/>
    <mergeCell ref="J37:M37"/>
    <mergeCell ref="J38:M38"/>
    <mergeCell ref="G37:I37"/>
    <mergeCell ref="N38:P38"/>
    <mergeCell ref="Q37:S37"/>
    <mergeCell ref="A31:B33"/>
    <mergeCell ref="C31:F33"/>
    <mergeCell ref="AK33:AM33"/>
    <mergeCell ref="AA33:AG33"/>
    <mergeCell ref="AH33:AJ33"/>
    <mergeCell ref="AA36:AG37"/>
    <mergeCell ref="AH31:AJ32"/>
    <mergeCell ref="N34:P34"/>
    <mergeCell ref="Q34:S34"/>
    <mergeCell ref="AH35:AJ35"/>
    <mergeCell ref="T37:V37"/>
    <mergeCell ref="W34:Y34"/>
    <mergeCell ref="G34:I34"/>
    <mergeCell ref="T34:V34"/>
    <mergeCell ref="T35:V35"/>
    <mergeCell ref="Q36:S36"/>
    <mergeCell ref="T36:V36"/>
    <mergeCell ref="N36:P36"/>
    <mergeCell ref="W36:Y36"/>
    <mergeCell ref="C34:F34"/>
    <mergeCell ref="A34:B34"/>
    <mergeCell ref="J34:M34"/>
    <mergeCell ref="N31:P33"/>
    <mergeCell ref="P9:AL9"/>
    <mergeCell ref="S17:W17"/>
    <mergeCell ref="P11:AM11"/>
    <mergeCell ref="AK31:AM32"/>
    <mergeCell ref="J31:M33"/>
    <mergeCell ref="AA35:AG35"/>
    <mergeCell ref="AA34:AG34"/>
    <mergeCell ref="AH34:AJ34"/>
    <mergeCell ref="AA31:AG32"/>
    <mergeCell ref="T31:V33"/>
    <mergeCell ref="AK34:AM34"/>
    <mergeCell ref="AX31:BA34"/>
    <mergeCell ref="AO17:AR17"/>
    <mergeCell ref="A4:O4"/>
    <mergeCell ref="AO6:BA6"/>
    <mergeCell ref="AN8:BA10"/>
    <mergeCell ref="P5:AM5"/>
    <mergeCell ref="A6:O6"/>
    <mergeCell ref="N17:R17"/>
    <mergeCell ref="AS22:AW22"/>
    <mergeCell ref="AF17:AI17"/>
    <mergeCell ref="P8:AL8"/>
    <mergeCell ref="P10:AM10"/>
    <mergeCell ref="AS31:AW34"/>
    <mergeCell ref="AO31:AR34"/>
    <mergeCell ref="AA29:AM29"/>
    <mergeCell ref="X17:AA17"/>
    <mergeCell ref="AJ17:AN17"/>
    <mergeCell ref="AS17:AW17"/>
    <mergeCell ref="AO29:BA29"/>
    <mergeCell ref="A27:AU27"/>
    <mergeCell ref="G31:I33"/>
    <mergeCell ref="J17:M17"/>
    <mergeCell ref="W31:Y33"/>
    <mergeCell ref="Q31:S33"/>
    <mergeCell ref="A1:O1"/>
    <mergeCell ref="P1:AM1"/>
    <mergeCell ref="A2:O2"/>
    <mergeCell ref="A3:O3"/>
    <mergeCell ref="P3:AM3"/>
    <mergeCell ref="AN3:BA4"/>
    <mergeCell ref="B17:E17"/>
    <mergeCell ref="A17:A18"/>
    <mergeCell ref="A15:BA15"/>
    <mergeCell ref="F17:I17"/>
    <mergeCell ref="AB17:AE17"/>
    <mergeCell ref="AX17:BA17"/>
    <mergeCell ref="AN7:BA7"/>
    <mergeCell ref="A7:O7"/>
    <mergeCell ref="P7:AL7"/>
  </mergeCells>
  <phoneticPr fontId="35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3"/>
  <sheetViews>
    <sheetView view="pageBreakPreview" zoomScaleNormal="75" zoomScaleSheetLayoutView="100" workbookViewId="0">
      <selection activeCell="AD1" sqref="AD1:AD1048576"/>
    </sheetView>
  </sheetViews>
  <sheetFormatPr defaultRowHeight="15.75" x14ac:dyDescent="0.25"/>
  <cols>
    <col min="1" max="1" width="9.85546875" style="123" customWidth="1"/>
    <col min="2" max="2" width="44.140625" style="32" customWidth="1"/>
    <col min="3" max="3" width="6.7109375" style="124" customWidth="1"/>
    <col min="4" max="4" width="12" style="125" customWidth="1"/>
    <col min="5" max="5" width="7.28515625" style="125" customWidth="1"/>
    <col min="6" max="6" width="6.42578125" style="124" customWidth="1"/>
    <col min="7" max="7" width="7.42578125" style="124" customWidth="1"/>
    <col min="8" max="8" width="9.85546875" style="124" customWidth="1"/>
    <col min="9" max="9" width="8.7109375" style="32" customWidth="1"/>
    <col min="10" max="10" width="8" style="32" customWidth="1"/>
    <col min="11" max="11" width="5.85546875" style="32" customWidth="1"/>
    <col min="12" max="12" width="7.85546875" style="32" customWidth="1"/>
    <col min="13" max="13" width="8.85546875" style="32" customWidth="1"/>
    <col min="14" max="14" width="4.7109375" style="32" customWidth="1"/>
    <col min="15" max="22" width="3.85546875" style="32" customWidth="1"/>
    <col min="23" max="23" width="4.5703125" style="32" customWidth="1"/>
    <col min="24" max="24" width="4" style="32" customWidth="1"/>
    <col min="25" max="30" width="0" style="32" hidden="1" customWidth="1"/>
    <col min="31" max="16384" width="9.140625" style="32"/>
  </cols>
  <sheetData>
    <row r="1" spans="1:30" s="30" customFormat="1" ht="18.75" customHeight="1" thickBot="1" x14ac:dyDescent="0.3">
      <c r="A1" s="827" t="s">
        <v>271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8"/>
      <c r="S1" s="828"/>
      <c r="T1" s="828"/>
      <c r="U1" s="828"/>
      <c r="V1" s="828"/>
      <c r="W1" s="828"/>
      <c r="X1" s="829"/>
    </row>
    <row r="2" spans="1:30" s="30" customFormat="1" x14ac:dyDescent="0.25">
      <c r="A2" s="830" t="s">
        <v>120</v>
      </c>
      <c r="B2" s="833" t="s">
        <v>121</v>
      </c>
      <c r="C2" s="836" t="s">
        <v>122</v>
      </c>
      <c r="D2" s="837"/>
      <c r="E2" s="837"/>
      <c r="F2" s="838"/>
      <c r="G2" s="839" t="s">
        <v>123</v>
      </c>
      <c r="H2" s="842" t="s">
        <v>124</v>
      </c>
      <c r="I2" s="843"/>
      <c r="J2" s="843"/>
      <c r="K2" s="843"/>
      <c r="L2" s="843"/>
      <c r="M2" s="844"/>
      <c r="N2" s="845" t="s">
        <v>280</v>
      </c>
      <c r="O2" s="846"/>
      <c r="P2" s="846"/>
      <c r="Q2" s="846"/>
      <c r="R2" s="846"/>
      <c r="S2" s="846"/>
      <c r="T2" s="846"/>
      <c r="U2" s="846"/>
      <c r="V2" s="846"/>
      <c r="W2" s="846"/>
      <c r="X2" s="847"/>
    </row>
    <row r="3" spans="1:30" s="30" customFormat="1" ht="16.5" thickBot="1" x14ac:dyDescent="0.3">
      <c r="A3" s="831"/>
      <c r="B3" s="834"/>
      <c r="C3" s="851" t="s">
        <v>125</v>
      </c>
      <c r="D3" s="853" t="s">
        <v>126</v>
      </c>
      <c r="E3" s="855" t="s">
        <v>127</v>
      </c>
      <c r="F3" s="856"/>
      <c r="G3" s="840"/>
      <c r="H3" s="886" t="s">
        <v>7</v>
      </c>
      <c r="I3" s="889" t="s">
        <v>128</v>
      </c>
      <c r="J3" s="890"/>
      <c r="K3" s="890"/>
      <c r="L3" s="891"/>
      <c r="M3" s="892" t="s">
        <v>129</v>
      </c>
      <c r="N3" s="848"/>
      <c r="O3" s="849"/>
      <c r="P3" s="849"/>
      <c r="Q3" s="849"/>
      <c r="R3" s="849"/>
      <c r="S3" s="849"/>
      <c r="T3" s="849"/>
      <c r="U3" s="849"/>
      <c r="V3" s="849"/>
      <c r="W3" s="849"/>
      <c r="X3" s="850"/>
    </row>
    <row r="4" spans="1:30" s="30" customFormat="1" ht="16.5" thickBot="1" x14ac:dyDescent="0.3">
      <c r="A4" s="831"/>
      <c r="B4" s="834"/>
      <c r="C4" s="851"/>
      <c r="D4" s="853"/>
      <c r="E4" s="853" t="s">
        <v>130</v>
      </c>
      <c r="F4" s="896" t="s">
        <v>131</v>
      </c>
      <c r="G4" s="840"/>
      <c r="H4" s="887"/>
      <c r="I4" s="863" t="s">
        <v>27</v>
      </c>
      <c r="J4" s="863" t="s">
        <v>132</v>
      </c>
      <c r="K4" s="863" t="s">
        <v>133</v>
      </c>
      <c r="L4" s="863" t="s">
        <v>134</v>
      </c>
      <c r="M4" s="893"/>
      <c r="N4" s="860" t="s">
        <v>135</v>
      </c>
      <c r="O4" s="861"/>
      <c r="P4" s="862"/>
      <c r="Q4" s="860" t="s">
        <v>136</v>
      </c>
      <c r="R4" s="861"/>
      <c r="S4" s="862"/>
      <c r="T4" s="860" t="s">
        <v>137</v>
      </c>
      <c r="U4" s="861"/>
      <c r="V4" s="862"/>
      <c r="W4" s="860" t="s">
        <v>138</v>
      </c>
      <c r="X4" s="862"/>
    </row>
    <row r="5" spans="1:30" s="30" customFormat="1" ht="16.5" thickBot="1" x14ac:dyDescent="0.3">
      <c r="A5" s="831"/>
      <c r="B5" s="834"/>
      <c r="C5" s="851"/>
      <c r="D5" s="853"/>
      <c r="E5" s="853"/>
      <c r="F5" s="896"/>
      <c r="G5" s="840"/>
      <c r="H5" s="887"/>
      <c r="I5" s="864"/>
      <c r="J5" s="864"/>
      <c r="K5" s="864"/>
      <c r="L5" s="864"/>
      <c r="M5" s="893"/>
      <c r="N5" s="82">
        <v>1</v>
      </c>
      <c r="O5" s="83" t="s">
        <v>139</v>
      </c>
      <c r="P5" s="84" t="s">
        <v>140</v>
      </c>
      <c r="Q5" s="82">
        <v>3</v>
      </c>
      <c r="R5" s="83" t="s">
        <v>141</v>
      </c>
      <c r="S5" s="85" t="s">
        <v>142</v>
      </c>
      <c r="T5" s="86">
        <v>5</v>
      </c>
      <c r="U5" s="83" t="s">
        <v>143</v>
      </c>
      <c r="V5" s="85" t="s">
        <v>144</v>
      </c>
      <c r="W5" s="82">
        <v>7</v>
      </c>
      <c r="X5" s="85">
        <v>8</v>
      </c>
    </row>
    <row r="6" spans="1:30" s="30" customFormat="1" ht="16.5" thickBot="1" x14ac:dyDescent="0.3">
      <c r="A6" s="831"/>
      <c r="B6" s="834"/>
      <c r="C6" s="851"/>
      <c r="D6" s="853"/>
      <c r="E6" s="853"/>
      <c r="F6" s="896"/>
      <c r="G6" s="840"/>
      <c r="H6" s="887"/>
      <c r="I6" s="864"/>
      <c r="J6" s="864"/>
      <c r="K6" s="864"/>
      <c r="L6" s="864"/>
      <c r="M6" s="894"/>
      <c r="N6" s="878" t="s">
        <v>281</v>
      </c>
      <c r="O6" s="879"/>
      <c r="P6" s="880"/>
      <c r="Q6" s="880"/>
      <c r="R6" s="880"/>
      <c r="S6" s="880"/>
      <c r="T6" s="880"/>
      <c r="U6" s="880"/>
      <c r="V6" s="880"/>
      <c r="W6" s="880"/>
      <c r="X6" s="881"/>
    </row>
    <row r="7" spans="1:30" s="30" customFormat="1" ht="16.5" thickBot="1" x14ac:dyDescent="0.3">
      <c r="A7" s="832"/>
      <c r="B7" s="835"/>
      <c r="C7" s="852"/>
      <c r="D7" s="854"/>
      <c r="E7" s="854"/>
      <c r="F7" s="897"/>
      <c r="G7" s="841"/>
      <c r="H7" s="888"/>
      <c r="I7" s="865"/>
      <c r="J7" s="865"/>
      <c r="K7" s="865"/>
      <c r="L7" s="865"/>
      <c r="M7" s="895"/>
      <c r="N7" s="82">
        <v>15</v>
      </c>
      <c r="O7" s="83">
        <v>9</v>
      </c>
      <c r="P7" s="85">
        <v>9</v>
      </c>
      <c r="Q7" s="82">
        <v>15</v>
      </c>
      <c r="R7" s="83">
        <v>9</v>
      </c>
      <c r="S7" s="85">
        <v>9</v>
      </c>
      <c r="T7" s="82">
        <v>15</v>
      </c>
      <c r="U7" s="83">
        <v>9</v>
      </c>
      <c r="V7" s="85">
        <v>9</v>
      </c>
      <c r="W7" s="82">
        <v>15</v>
      </c>
      <c r="X7" s="85">
        <v>13</v>
      </c>
    </row>
    <row r="8" spans="1:30" s="30" customFormat="1" ht="16.5" thickBot="1" x14ac:dyDescent="0.3">
      <c r="A8" s="87">
        <v>1</v>
      </c>
      <c r="B8" s="88">
        <v>2</v>
      </c>
      <c r="C8" s="89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90">
        <v>13</v>
      </c>
      <c r="N8" s="82">
        <v>14</v>
      </c>
      <c r="O8" s="91">
        <v>15</v>
      </c>
      <c r="P8" s="82">
        <v>16</v>
      </c>
      <c r="Q8" s="91">
        <v>17</v>
      </c>
      <c r="R8" s="82">
        <v>18</v>
      </c>
      <c r="S8" s="91">
        <v>19</v>
      </c>
      <c r="T8" s="82">
        <v>20</v>
      </c>
      <c r="U8" s="91">
        <v>21</v>
      </c>
      <c r="V8" s="82">
        <v>22</v>
      </c>
      <c r="W8" s="91">
        <v>23</v>
      </c>
      <c r="X8" s="88">
        <v>24</v>
      </c>
      <c r="Y8" s="89">
        <v>25</v>
      </c>
      <c r="Z8" s="87">
        <v>26</v>
      </c>
      <c r="AA8" s="90">
        <v>27</v>
      </c>
      <c r="AB8" s="87">
        <v>28</v>
      </c>
      <c r="AC8" s="90">
        <v>29</v>
      </c>
    </row>
    <row r="9" spans="1:30" s="30" customFormat="1" ht="16.5" thickBot="1" x14ac:dyDescent="0.3">
      <c r="A9" s="882" t="s">
        <v>145</v>
      </c>
      <c r="B9" s="883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4"/>
      <c r="N9" s="883"/>
      <c r="O9" s="883"/>
      <c r="P9" s="883"/>
      <c r="Q9" s="883"/>
      <c r="R9" s="883"/>
      <c r="S9" s="883"/>
      <c r="T9" s="883"/>
      <c r="U9" s="883"/>
      <c r="V9" s="883"/>
      <c r="W9" s="883"/>
      <c r="X9" s="885"/>
    </row>
    <row r="10" spans="1:30" s="30" customFormat="1" ht="16.5" thickBot="1" x14ac:dyDescent="0.3">
      <c r="A10" s="866" t="s">
        <v>146</v>
      </c>
      <c r="B10" s="867"/>
      <c r="C10" s="867"/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7"/>
      <c r="Q10" s="867"/>
      <c r="R10" s="867"/>
      <c r="S10" s="867"/>
      <c r="T10" s="867"/>
      <c r="U10" s="867"/>
      <c r="V10" s="867"/>
      <c r="W10" s="867"/>
      <c r="X10" s="868"/>
    </row>
    <row r="11" spans="1:30" s="31" customFormat="1" x14ac:dyDescent="0.25">
      <c r="A11" s="92" t="s">
        <v>147</v>
      </c>
      <c r="B11" s="93" t="s">
        <v>17</v>
      </c>
      <c r="C11" s="312"/>
      <c r="D11" s="321"/>
      <c r="E11" s="315"/>
      <c r="F11" s="94"/>
      <c r="G11" s="95">
        <f>G12+G13+G14+G15</f>
        <v>12</v>
      </c>
      <c r="H11" s="96">
        <f>SUM(H12:H15)</f>
        <v>360</v>
      </c>
      <c r="I11" s="375">
        <f>SUM(I12:I15)</f>
        <v>162</v>
      </c>
      <c r="J11" s="372"/>
      <c r="K11" s="97"/>
      <c r="L11" s="97">
        <f>SUM(L12:L15)</f>
        <v>162</v>
      </c>
      <c r="M11" s="98">
        <f>SUM(M12:M15)</f>
        <v>198</v>
      </c>
      <c r="N11" s="432"/>
      <c r="O11" s="433"/>
      <c r="P11" s="434"/>
      <c r="Q11" s="101"/>
      <c r="R11" s="99"/>
      <c r="S11" s="100"/>
      <c r="T11" s="101"/>
      <c r="U11" s="99"/>
      <c r="V11" s="100"/>
      <c r="W11" s="101"/>
      <c r="X11" s="100"/>
    </row>
    <row r="12" spans="1:30" s="31" customFormat="1" x14ac:dyDescent="0.25">
      <c r="A12" s="644" t="s">
        <v>148</v>
      </c>
      <c r="B12" s="102" t="s">
        <v>17</v>
      </c>
      <c r="C12" s="264"/>
      <c r="D12" s="322">
        <v>1</v>
      </c>
      <c r="E12" s="316"/>
      <c r="F12" s="103"/>
      <c r="G12" s="104">
        <v>3</v>
      </c>
      <c r="H12" s="37">
        <f t="shared" ref="H12:H19" si="0">G12*30</f>
        <v>90</v>
      </c>
      <c r="I12" s="266">
        <f>J12+K12+L12</f>
        <v>45</v>
      </c>
      <c r="J12" s="255"/>
      <c r="K12" s="105"/>
      <c r="L12" s="105">
        <v>45</v>
      </c>
      <c r="M12" s="36">
        <f t="shared" ref="M12:M19" si="1">H12-I12</f>
        <v>45</v>
      </c>
      <c r="N12" s="435">
        <v>3</v>
      </c>
      <c r="O12" s="436"/>
      <c r="P12" s="437"/>
      <c r="Q12" s="43"/>
      <c r="R12" s="40"/>
      <c r="S12" s="41"/>
      <c r="T12" s="43"/>
      <c r="U12" s="40"/>
      <c r="V12" s="41"/>
      <c r="W12" s="43"/>
      <c r="X12" s="41"/>
      <c r="AD12" s="675">
        <f>I12/H12*100</f>
        <v>50</v>
      </c>
    </row>
    <row r="13" spans="1:30" s="31" customFormat="1" x14ac:dyDescent="0.25">
      <c r="A13" s="644" t="s">
        <v>149</v>
      </c>
      <c r="B13" s="102" t="s">
        <v>17</v>
      </c>
      <c r="C13" s="264"/>
      <c r="D13" s="322">
        <v>2</v>
      </c>
      <c r="E13" s="316"/>
      <c r="F13" s="103"/>
      <c r="G13" s="104">
        <v>3</v>
      </c>
      <c r="H13" s="37">
        <f t="shared" si="0"/>
        <v>90</v>
      </c>
      <c r="I13" s="266">
        <f>J13+K13+L13</f>
        <v>36</v>
      </c>
      <c r="J13" s="255"/>
      <c r="K13" s="105"/>
      <c r="L13" s="105">
        <v>36</v>
      </c>
      <c r="M13" s="36">
        <f t="shared" si="1"/>
        <v>54</v>
      </c>
      <c r="N13" s="435"/>
      <c r="O13" s="436">
        <v>2</v>
      </c>
      <c r="P13" s="437">
        <v>2</v>
      </c>
      <c r="Q13" s="43"/>
      <c r="R13" s="40"/>
      <c r="S13" s="41"/>
      <c r="T13" s="43"/>
      <c r="U13" s="40"/>
      <c r="V13" s="41"/>
      <c r="W13" s="43"/>
      <c r="X13" s="41"/>
      <c r="AD13" s="675">
        <f t="shared" ref="AD13:AD76" si="2">I13/H13*100</f>
        <v>40</v>
      </c>
    </row>
    <row r="14" spans="1:30" s="31" customFormat="1" x14ac:dyDescent="0.25">
      <c r="A14" s="644" t="s">
        <v>150</v>
      </c>
      <c r="B14" s="102" t="s">
        <v>17</v>
      </c>
      <c r="C14" s="264"/>
      <c r="D14" s="322">
        <v>3</v>
      </c>
      <c r="E14" s="317"/>
      <c r="F14" s="103"/>
      <c r="G14" s="104">
        <v>3</v>
      </c>
      <c r="H14" s="37">
        <f t="shared" si="0"/>
        <v>90</v>
      </c>
      <c r="I14" s="266">
        <f>J14+K14+L14</f>
        <v>45</v>
      </c>
      <c r="J14" s="255"/>
      <c r="K14" s="105"/>
      <c r="L14" s="105">
        <v>45</v>
      </c>
      <c r="M14" s="36">
        <f t="shared" si="1"/>
        <v>45</v>
      </c>
      <c r="N14" s="435"/>
      <c r="O14" s="436"/>
      <c r="P14" s="437"/>
      <c r="Q14" s="43">
        <v>3</v>
      </c>
      <c r="R14" s="40"/>
      <c r="S14" s="41"/>
      <c r="T14" s="43"/>
      <c r="U14" s="40"/>
      <c r="V14" s="41"/>
      <c r="W14" s="106"/>
      <c r="X14" s="107"/>
      <c r="AD14" s="675">
        <f t="shared" si="2"/>
        <v>50</v>
      </c>
    </row>
    <row r="15" spans="1:30" s="31" customFormat="1" x14ac:dyDescent="0.25">
      <c r="A15" s="644" t="s">
        <v>151</v>
      </c>
      <c r="B15" s="102" t="s">
        <v>17</v>
      </c>
      <c r="C15" s="313"/>
      <c r="D15" s="323" t="s">
        <v>293</v>
      </c>
      <c r="E15" s="308"/>
      <c r="F15" s="108"/>
      <c r="G15" s="109">
        <v>3</v>
      </c>
      <c r="H15" s="37">
        <f t="shared" si="0"/>
        <v>90</v>
      </c>
      <c r="I15" s="266">
        <f>J15+K15+L15</f>
        <v>36</v>
      </c>
      <c r="J15" s="373"/>
      <c r="K15" s="110"/>
      <c r="L15" s="110">
        <v>36</v>
      </c>
      <c r="M15" s="36">
        <f t="shared" si="1"/>
        <v>54</v>
      </c>
      <c r="N15" s="438"/>
      <c r="O15" s="439"/>
      <c r="P15" s="440"/>
      <c r="Q15" s="113"/>
      <c r="R15" s="111">
        <v>2</v>
      </c>
      <c r="S15" s="112">
        <v>2</v>
      </c>
      <c r="T15" s="113"/>
      <c r="U15" s="111"/>
      <c r="V15" s="112"/>
      <c r="W15" s="113"/>
      <c r="X15" s="112"/>
      <c r="AD15" s="675">
        <f t="shared" si="2"/>
        <v>40</v>
      </c>
    </row>
    <row r="16" spans="1:30" s="31" customFormat="1" x14ac:dyDescent="0.25">
      <c r="A16" s="114" t="s">
        <v>153</v>
      </c>
      <c r="B16" s="42" t="s">
        <v>296</v>
      </c>
      <c r="C16" s="264"/>
      <c r="D16" s="324" t="s">
        <v>155</v>
      </c>
      <c r="E16" s="317"/>
      <c r="F16" s="115"/>
      <c r="G16" s="116">
        <v>2</v>
      </c>
      <c r="H16" s="117">
        <f t="shared" si="0"/>
        <v>60</v>
      </c>
      <c r="I16" s="264">
        <f>J16+L16</f>
        <v>30</v>
      </c>
      <c r="J16" s="309">
        <v>15</v>
      </c>
      <c r="K16" s="655"/>
      <c r="L16" s="655">
        <v>15</v>
      </c>
      <c r="M16" s="118">
        <f t="shared" si="1"/>
        <v>30</v>
      </c>
      <c r="N16" s="435">
        <v>2</v>
      </c>
      <c r="O16" s="436"/>
      <c r="P16" s="437"/>
      <c r="Q16" s="43"/>
      <c r="R16" s="40"/>
      <c r="S16" s="41"/>
      <c r="T16" s="43"/>
      <c r="U16" s="40"/>
      <c r="V16" s="41"/>
      <c r="W16" s="43"/>
      <c r="X16" s="119"/>
      <c r="AD16" s="675">
        <f t="shared" si="2"/>
        <v>50</v>
      </c>
    </row>
    <row r="17" spans="1:30" s="31" customFormat="1" x14ac:dyDescent="0.25">
      <c r="A17" s="114" t="s">
        <v>154</v>
      </c>
      <c r="B17" s="42" t="s">
        <v>299</v>
      </c>
      <c r="C17" s="264"/>
      <c r="D17" s="324" t="s">
        <v>155</v>
      </c>
      <c r="E17" s="317"/>
      <c r="F17" s="115"/>
      <c r="G17" s="116">
        <v>4</v>
      </c>
      <c r="H17" s="117">
        <f t="shared" si="0"/>
        <v>120</v>
      </c>
      <c r="I17" s="264">
        <f>J17+L17</f>
        <v>45</v>
      </c>
      <c r="J17" s="309">
        <v>30</v>
      </c>
      <c r="K17" s="655"/>
      <c r="L17" s="655">
        <v>15</v>
      </c>
      <c r="M17" s="118">
        <f t="shared" si="1"/>
        <v>75</v>
      </c>
      <c r="N17" s="435">
        <v>3</v>
      </c>
      <c r="O17" s="436"/>
      <c r="P17" s="437"/>
      <c r="Q17" s="43"/>
      <c r="R17" s="40"/>
      <c r="S17" s="41"/>
      <c r="T17" s="43"/>
      <c r="U17" s="40"/>
      <c r="V17" s="41"/>
      <c r="W17" s="43"/>
      <c r="X17" s="119"/>
      <c r="AD17" s="675">
        <f t="shared" si="2"/>
        <v>37.5</v>
      </c>
    </row>
    <row r="18" spans="1:30" s="31" customFormat="1" x14ac:dyDescent="0.25">
      <c r="A18" s="114" t="s">
        <v>156</v>
      </c>
      <c r="B18" s="42" t="s">
        <v>20</v>
      </c>
      <c r="C18" s="264">
        <v>1</v>
      </c>
      <c r="D18" s="324"/>
      <c r="E18" s="317"/>
      <c r="F18" s="115"/>
      <c r="G18" s="116">
        <v>6</v>
      </c>
      <c r="H18" s="117">
        <f t="shared" si="0"/>
        <v>180</v>
      </c>
      <c r="I18" s="264">
        <f>J18+L18</f>
        <v>75</v>
      </c>
      <c r="J18" s="309">
        <v>45</v>
      </c>
      <c r="K18" s="655"/>
      <c r="L18" s="655">
        <v>30</v>
      </c>
      <c r="M18" s="118">
        <f t="shared" si="1"/>
        <v>105</v>
      </c>
      <c r="N18" s="435">
        <v>5</v>
      </c>
      <c r="O18" s="436"/>
      <c r="P18" s="437"/>
      <c r="Q18" s="43"/>
      <c r="R18" s="40"/>
      <c r="S18" s="41"/>
      <c r="T18" s="43"/>
      <c r="U18" s="40"/>
      <c r="V18" s="41"/>
      <c r="W18" s="43"/>
      <c r="X18" s="119"/>
      <c r="AD18" s="675">
        <f t="shared" si="2"/>
        <v>41.666666666666671</v>
      </c>
    </row>
    <row r="19" spans="1:30" s="31" customFormat="1" x14ac:dyDescent="0.25">
      <c r="A19" s="114" t="s">
        <v>157</v>
      </c>
      <c r="B19" s="42" t="s">
        <v>22</v>
      </c>
      <c r="C19" s="264">
        <v>1</v>
      </c>
      <c r="D19" s="264"/>
      <c r="E19" s="318"/>
      <c r="F19" s="127"/>
      <c r="G19" s="116">
        <v>6</v>
      </c>
      <c r="H19" s="117">
        <f t="shared" si="0"/>
        <v>180</v>
      </c>
      <c r="I19" s="264">
        <f>J19+K19+L19</f>
        <v>75</v>
      </c>
      <c r="J19" s="309">
        <v>30</v>
      </c>
      <c r="K19" s="655"/>
      <c r="L19" s="655">
        <v>45</v>
      </c>
      <c r="M19" s="118">
        <f t="shared" si="1"/>
        <v>105</v>
      </c>
      <c r="N19" s="378">
        <v>5</v>
      </c>
      <c r="O19" s="441"/>
      <c r="P19" s="442"/>
      <c r="Q19" s="656"/>
      <c r="R19" s="128"/>
      <c r="S19" s="36"/>
      <c r="T19" s="656"/>
      <c r="U19" s="128"/>
      <c r="V19" s="36"/>
      <c r="W19" s="656"/>
      <c r="X19" s="36"/>
      <c r="AD19" s="675">
        <f t="shared" si="2"/>
        <v>41.666666666666671</v>
      </c>
    </row>
    <row r="20" spans="1:30" hidden="1" x14ac:dyDescent="0.25">
      <c r="A20" s="645"/>
      <c r="B20" s="418"/>
      <c r="C20" s="313"/>
      <c r="D20" s="419"/>
      <c r="E20" s="319"/>
      <c r="F20" s="139"/>
      <c r="G20" s="420"/>
      <c r="H20" s="421"/>
      <c r="I20" s="266"/>
      <c r="J20" s="21"/>
      <c r="K20" s="18"/>
      <c r="L20" s="18"/>
      <c r="M20" s="422"/>
      <c r="N20" s="435"/>
      <c r="O20" s="436"/>
      <c r="P20" s="437"/>
      <c r="Q20" s="43"/>
      <c r="R20" s="40"/>
      <c r="S20" s="41"/>
      <c r="T20" s="423"/>
      <c r="U20" s="424"/>
      <c r="V20" s="425"/>
      <c r="W20" s="423"/>
      <c r="X20" s="425"/>
      <c r="AD20" s="675" t="e">
        <f t="shared" si="2"/>
        <v>#DIV/0!</v>
      </c>
    </row>
    <row r="21" spans="1:30" hidden="1" x14ac:dyDescent="0.25">
      <c r="A21" s="645"/>
      <c r="B21" s="418"/>
      <c r="C21" s="313"/>
      <c r="D21" s="322"/>
      <c r="E21" s="319"/>
      <c r="F21" s="139"/>
      <c r="G21" s="420"/>
      <c r="H21" s="421"/>
      <c r="I21" s="266"/>
      <c r="J21" s="21"/>
      <c r="K21" s="18"/>
      <c r="L21" s="18"/>
      <c r="M21" s="422"/>
      <c r="N21" s="435"/>
      <c r="O21" s="436"/>
      <c r="P21" s="437"/>
      <c r="Q21" s="43"/>
      <c r="R21" s="40"/>
      <c r="S21" s="41"/>
      <c r="T21" s="423"/>
      <c r="U21" s="424"/>
      <c r="V21" s="425"/>
      <c r="W21" s="423"/>
      <c r="X21" s="425"/>
      <c r="AD21" s="675" t="e">
        <f t="shared" si="2"/>
        <v>#DIV/0!</v>
      </c>
    </row>
    <row r="22" spans="1:30" hidden="1" x14ac:dyDescent="0.25">
      <c r="A22" s="645"/>
      <c r="B22" s="418"/>
      <c r="C22" s="313"/>
      <c r="D22" s="419"/>
      <c r="E22" s="426"/>
      <c r="F22" s="139"/>
      <c r="G22" s="420"/>
      <c r="H22" s="421"/>
      <c r="I22" s="266"/>
      <c r="J22" s="21"/>
      <c r="K22" s="18"/>
      <c r="L22" s="18"/>
      <c r="M22" s="422"/>
      <c r="N22" s="435"/>
      <c r="O22" s="436"/>
      <c r="P22" s="437"/>
      <c r="Q22" s="43"/>
      <c r="R22" s="40"/>
      <c r="S22" s="41"/>
      <c r="T22" s="423"/>
      <c r="U22" s="424"/>
      <c r="V22" s="425"/>
      <c r="W22" s="423"/>
      <c r="X22" s="425"/>
      <c r="AD22" s="675" t="e">
        <f t="shared" si="2"/>
        <v>#DIV/0!</v>
      </c>
    </row>
    <row r="23" spans="1:30" hidden="1" x14ac:dyDescent="0.25">
      <c r="A23" s="645"/>
      <c r="B23" s="418"/>
      <c r="C23" s="313"/>
      <c r="D23" s="419"/>
      <c r="E23" s="426"/>
      <c r="F23" s="139"/>
      <c r="G23" s="420"/>
      <c r="H23" s="421"/>
      <c r="I23" s="266"/>
      <c r="J23" s="21"/>
      <c r="K23" s="18"/>
      <c r="L23" s="18"/>
      <c r="M23" s="422"/>
      <c r="N23" s="435"/>
      <c r="O23" s="436"/>
      <c r="P23" s="437"/>
      <c r="Q23" s="113"/>
      <c r="R23" s="111"/>
      <c r="S23" s="41"/>
      <c r="T23" s="423"/>
      <c r="U23" s="424"/>
      <c r="V23" s="425"/>
      <c r="W23" s="423"/>
      <c r="X23" s="425"/>
      <c r="AD23" s="675" t="e">
        <f t="shared" si="2"/>
        <v>#DIV/0!</v>
      </c>
    </row>
    <row r="24" spans="1:30" hidden="1" x14ac:dyDescent="0.25">
      <c r="A24" s="645"/>
      <c r="B24" s="418"/>
      <c r="C24" s="313"/>
      <c r="D24" s="427"/>
      <c r="E24" s="426"/>
      <c r="F24" s="139"/>
      <c r="G24" s="420"/>
      <c r="H24" s="421"/>
      <c r="I24" s="428"/>
      <c r="J24" s="21"/>
      <c r="K24" s="18"/>
      <c r="L24" s="18"/>
      <c r="M24" s="422"/>
      <c r="N24" s="435"/>
      <c r="O24" s="436"/>
      <c r="P24" s="437"/>
      <c r="Q24" s="43"/>
      <c r="R24" s="40"/>
      <c r="S24" s="41"/>
      <c r="T24" s="429"/>
      <c r="U24" s="430"/>
      <c r="V24" s="431"/>
      <c r="W24" s="429"/>
      <c r="X24" s="425"/>
      <c r="AD24" s="675" t="e">
        <f t="shared" si="2"/>
        <v>#DIV/0!</v>
      </c>
    </row>
    <row r="25" spans="1:30" s="31" customFormat="1" x14ac:dyDescent="0.25">
      <c r="A25" s="130" t="s">
        <v>159</v>
      </c>
      <c r="B25" s="131" t="s">
        <v>294</v>
      </c>
      <c r="C25" s="263"/>
      <c r="D25" s="264">
        <v>1</v>
      </c>
      <c r="E25" s="309"/>
      <c r="F25" s="118"/>
      <c r="G25" s="132">
        <v>4</v>
      </c>
      <c r="H25" s="117">
        <f t="shared" ref="H25:H35" si="3">G25*30</f>
        <v>120</v>
      </c>
      <c r="I25" s="264">
        <f>J25+K25+L25</f>
        <v>60</v>
      </c>
      <c r="J25" s="309">
        <v>15</v>
      </c>
      <c r="K25" s="655">
        <v>45</v>
      </c>
      <c r="L25" s="655"/>
      <c r="M25" s="118">
        <f t="shared" ref="M25:M35" si="4">H25-I25</f>
        <v>60</v>
      </c>
      <c r="N25" s="378">
        <v>4</v>
      </c>
      <c r="O25" s="441"/>
      <c r="P25" s="155"/>
      <c r="Q25" s="656"/>
      <c r="R25" s="128"/>
      <c r="S25" s="36"/>
      <c r="T25" s="656"/>
      <c r="U25" s="128"/>
      <c r="V25" s="36"/>
      <c r="W25" s="656"/>
      <c r="X25" s="36"/>
      <c r="AD25" s="675">
        <f t="shared" si="2"/>
        <v>50</v>
      </c>
    </row>
    <row r="26" spans="1:30" s="31" customFormat="1" x14ac:dyDescent="0.25">
      <c r="A26" s="130" t="s">
        <v>160</v>
      </c>
      <c r="B26" s="131" t="s">
        <v>295</v>
      </c>
      <c r="C26" s="263">
        <v>1</v>
      </c>
      <c r="D26" s="264"/>
      <c r="E26" s="309"/>
      <c r="F26" s="118"/>
      <c r="G26" s="132">
        <v>5</v>
      </c>
      <c r="H26" s="117">
        <f t="shared" si="3"/>
        <v>150</v>
      </c>
      <c r="I26" s="264">
        <f>J26+K26+L26</f>
        <v>60</v>
      </c>
      <c r="J26" s="309">
        <v>30</v>
      </c>
      <c r="K26" s="655"/>
      <c r="L26" s="655">
        <v>30</v>
      </c>
      <c r="M26" s="118">
        <f t="shared" si="4"/>
        <v>90</v>
      </c>
      <c r="N26" s="435">
        <v>4</v>
      </c>
      <c r="O26" s="436"/>
      <c r="P26" s="437"/>
      <c r="Q26" s="43"/>
      <c r="R26" s="40"/>
      <c r="S26" s="41"/>
      <c r="T26" s="43"/>
      <c r="U26" s="40"/>
      <c r="V26" s="41"/>
      <c r="W26" s="43"/>
      <c r="X26" s="41"/>
      <c r="AD26" s="675">
        <f t="shared" si="2"/>
        <v>40</v>
      </c>
    </row>
    <row r="27" spans="1:30" s="31" customFormat="1" x14ac:dyDescent="0.25">
      <c r="A27" s="114" t="s">
        <v>161</v>
      </c>
      <c r="B27" s="131" t="s">
        <v>258</v>
      </c>
      <c r="C27" s="313"/>
      <c r="D27" s="322">
        <v>2</v>
      </c>
      <c r="E27" s="319"/>
      <c r="F27" s="139"/>
      <c r="G27" s="283">
        <v>6</v>
      </c>
      <c r="H27" s="284">
        <f t="shared" si="3"/>
        <v>180</v>
      </c>
      <c r="I27" s="264">
        <f>J27+K27+L27</f>
        <v>54</v>
      </c>
      <c r="J27" s="374">
        <v>36</v>
      </c>
      <c r="K27" s="285"/>
      <c r="L27" s="285">
        <v>18</v>
      </c>
      <c r="M27" s="286">
        <f t="shared" si="4"/>
        <v>126</v>
      </c>
      <c r="N27" s="435"/>
      <c r="O27" s="436">
        <v>3</v>
      </c>
      <c r="P27" s="437">
        <v>3</v>
      </c>
      <c r="Q27" s="113"/>
      <c r="R27" s="111"/>
      <c r="S27" s="112"/>
      <c r="T27" s="113"/>
      <c r="U27" s="111"/>
      <c r="V27" s="112"/>
      <c r="W27" s="113"/>
      <c r="X27" s="112"/>
      <c r="AD27" s="675">
        <f t="shared" si="2"/>
        <v>30</v>
      </c>
    </row>
    <row r="28" spans="1:30" s="31" customFormat="1" ht="31.5" x14ac:dyDescent="0.25">
      <c r="A28" s="114" t="s">
        <v>162</v>
      </c>
      <c r="B28" s="42" t="s">
        <v>158</v>
      </c>
      <c r="C28" s="264"/>
      <c r="D28" s="264">
        <v>2</v>
      </c>
      <c r="E28" s="318"/>
      <c r="F28" s="127"/>
      <c r="G28" s="116">
        <v>3</v>
      </c>
      <c r="H28" s="117">
        <f t="shared" si="3"/>
        <v>90</v>
      </c>
      <c r="I28" s="264">
        <f>J28+L28</f>
        <v>36</v>
      </c>
      <c r="J28" s="309">
        <v>18</v>
      </c>
      <c r="K28" s="655"/>
      <c r="L28" s="655">
        <v>18</v>
      </c>
      <c r="M28" s="118">
        <f t="shared" si="4"/>
        <v>54</v>
      </c>
      <c r="N28" s="435"/>
      <c r="O28" s="436">
        <v>2</v>
      </c>
      <c r="P28" s="443">
        <v>2</v>
      </c>
      <c r="Q28" s="43"/>
      <c r="R28" s="40"/>
      <c r="S28" s="41"/>
      <c r="T28" s="43"/>
      <c r="U28" s="40"/>
      <c r="V28" s="41"/>
      <c r="W28" s="43"/>
      <c r="X28" s="41"/>
      <c r="AD28" s="675">
        <f t="shared" si="2"/>
        <v>40</v>
      </c>
    </row>
    <row r="29" spans="1:30" s="31" customFormat="1" x14ac:dyDescent="0.25">
      <c r="A29" s="114" t="s">
        <v>163</v>
      </c>
      <c r="B29" s="42" t="s">
        <v>31</v>
      </c>
      <c r="C29" s="264">
        <v>2</v>
      </c>
      <c r="D29" s="264"/>
      <c r="E29" s="318"/>
      <c r="F29" s="127"/>
      <c r="G29" s="116">
        <v>3</v>
      </c>
      <c r="H29" s="117">
        <f t="shared" si="3"/>
        <v>90</v>
      </c>
      <c r="I29" s="264">
        <f>J29+L29</f>
        <v>54</v>
      </c>
      <c r="J29" s="309">
        <v>18</v>
      </c>
      <c r="K29" s="655"/>
      <c r="L29" s="655">
        <v>36</v>
      </c>
      <c r="M29" s="118">
        <f t="shared" si="4"/>
        <v>36</v>
      </c>
      <c r="N29" s="435"/>
      <c r="O29" s="436">
        <v>3</v>
      </c>
      <c r="P29" s="443">
        <v>3</v>
      </c>
      <c r="Q29" s="43"/>
      <c r="R29" s="40"/>
      <c r="S29" s="41"/>
      <c r="T29" s="43"/>
      <c r="U29" s="40"/>
      <c r="V29" s="41"/>
      <c r="W29" s="43"/>
      <c r="X29" s="41"/>
      <c r="AD29" s="675">
        <f t="shared" si="2"/>
        <v>60</v>
      </c>
    </row>
    <row r="30" spans="1:30" s="33" customFormat="1" x14ac:dyDescent="0.25">
      <c r="A30" s="130" t="s">
        <v>164</v>
      </c>
      <c r="B30" s="131" t="s">
        <v>166</v>
      </c>
      <c r="C30" s="263">
        <v>2</v>
      </c>
      <c r="D30" s="264"/>
      <c r="E30" s="309"/>
      <c r="F30" s="118"/>
      <c r="G30" s="132">
        <v>6</v>
      </c>
      <c r="H30" s="117">
        <f t="shared" si="3"/>
        <v>180</v>
      </c>
      <c r="I30" s="264">
        <f t="shared" ref="I30:I35" si="5">J30+K30+L30</f>
        <v>72</v>
      </c>
      <c r="J30" s="309">
        <v>36</v>
      </c>
      <c r="K30" s="655"/>
      <c r="L30" s="655">
        <v>36</v>
      </c>
      <c r="M30" s="118">
        <f t="shared" si="4"/>
        <v>108</v>
      </c>
      <c r="N30" s="435"/>
      <c r="O30" s="436">
        <v>4</v>
      </c>
      <c r="P30" s="437">
        <v>4</v>
      </c>
      <c r="Q30" s="43"/>
      <c r="R30" s="40"/>
      <c r="S30" s="41"/>
      <c r="T30" s="43"/>
      <c r="U30" s="40"/>
      <c r="V30" s="41"/>
      <c r="W30" s="43"/>
      <c r="X30" s="41"/>
      <c r="AD30" s="675">
        <f t="shared" si="2"/>
        <v>40</v>
      </c>
    </row>
    <row r="31" spans="1:30" s="31" customFormat="1" ht="35.25" customHeight="1" x14ac:dyDescent="0.25">
      <c r="A31" s="114" t="s">
        <v>165</v>
      </c>
      <c r="B31" s="647" t="s">
        <v>221</v>
      </c>
      <c r="C31" s="263">
        <v>2</v>
      </c>
      <c r="D31" s="264"/>
      <c r="E31" s="318"/>
      <c r="F31" s="118"/>
      <c r="G31" s="116">
        <v>6</v>
      </c>
      <c r="H31" s="117">
        <f t="shared" si="3"/>
        <v>180</v>
      </c>
      <c r="I31" s="264">
        <f t="shared" si="5"/>
        <v>72</v>
      </c>
      <c r="J31" s="309">
        <v>36</v>
      </c>
      <c r="K31" s="655"/>
      <c r="L31" s="655">
        <v>36</v>
      </c>
      <c r="M31" s="118">
        <f t="shared" si="4"/>
        <v>108</v>
      </c>
      <c r="N31" s="378"/>
      <c r="O31" s="441">
        <v>4</v>
      </c>
      <c r="P31" s="155">
        <v>4</v>
      </c>
      <c r="Q31" s="656"/>
      <c r="R31" s="128"/>
      <c r="S31" s="36"/>
      <c r="T31" s="656"/>
      <c r="U31" s="128"/>
      <c r="V31" s="36"/>
      <c r="W31" s="656"/>
      <c r="X31" s="36"/>
      <c r="AD31" s="675">
        <f t="shared" si="2"/>
        <v>40</v>
      </c>
    </row>
    <row r="32" spans="1:30" s="31" customFormat="1" ht="18" customHeight="1" x14ac:dyDescent="0.25">
      <c r="A32" s="130" t="s">
        <v>167</v>
      </c>
      <c r="B32" s="131" t="s">
        <v>329</v>
      </c>
      <c r="C32" s="263"/>
      <c r="D32" s="264">
        <v>3</v>
      </c>
      <c r="E32" s="318"/>
      <c r="F32" s="118"/>
      <c r="G32" s="132">
        <v>4</v>
      </c>
      <c r="H32" s="117">
        <f t="shared" si="3"/>
        <v>120</v>
      </c>
      <c r="I32" s="264">
        <f t="shared" si="5"/>
        <v>45</v>
      </c>
      <c r="J32" s="309">
        <v>30</v>
      </c>
      <c r="K32" s="655"/>
      <c r="L32" s="655">
        <v>15</v>
      </c>
      <c r="M32" s="118">
        <f t="shared" si="4"/>
        <v>75</v>
      </c>
      <c r="N32" s="378"/>
      <c r="O32" s="441"/>
      <c r="P32" s="155"/>
      <c r="Q32" s="656">
        <v>3</v>
      </c>
      <c r="R32" s="128"/>
      <c r="S32" s="36"/>
      <c r="T32" s="656"/>
      <c r="U32" s="128"/>
      <c r="V32" s="36"/>
      <c r="W32" s="656"/>
      <c r="X32" s="36"/>
      <c r="AD32" s="675">
        <f t="shared" si="2"/>
        <v>37.5</v>
      </c>
    </row>
    <row r="33" spans="1:30" s="31" customFormat="1" x14ac:dyDescent="0.25">
      <c r="A33" s="130" t="s">
        <v>297</v>
      </c>
      <c r="B33" s="217" t="s">
        <v>400</v>
      </c>
      <c r="C33" s="314">
        <v>3</v>
      </c>
      <c r="D33" s="325"/>
      <c r="E33" s="310"/>
      <c r="F33" s="218"/>
      <c r="G33" s="132">
        <v>4</v>
      </c>
      <c r="H33" s="219">
        <f t="shared" si="3"/>
        <v>120</v>
      </c>
      <c r="I33" s="264">
        <f t="shared" si="5"/>
        <v>45</v>
      </c>
      <c r="J33" s="309">
        <v>30</v>
      </c>
      <c r="K33" s="655"/>
      <c r="L33" s="655">
        <v>15</v>
      </c>
      <c r="M33" s="118">
        <f t="shared" si="4"/>
        <v>75</v>
      </c>
      <c r="N33" s="444"/>
      <c r="O33" s="445"/>
      <c r="P33" s="446"/>
      <c r="Q33" s="657">
        <v>3</v>
      </c>
      <c r="R33" s="220"/>
      <c r="S33" s="221"/>
      <c r="T33" s="657"/>
      <c r="U33" s="220"/>
      <c r="V33" s="221"/>
      <c r="W33" s="657"/>
      <c r="X33" s="221"/>
      <c r="AD33" s="675">
        <f t="shared" si="2"/>
        <v>37.5</v>
      </c>
    </row>
    <row r="34" spans="1:30" s="31" customFormat="1" x14ac:dyDescent="0.25">
      <c r="A34" s="114" t="s">
        <v>298</v>
      </c>
      <c r="B34" s="131" t="s">
        <v>330</v>
      </c>
      <c r="C34" s="263"/>
      <c r="D34" s="264">
        <v>3</v>
      </c>
      <c r="E34" s="309"/>
      <c r="F34" s="118"/>
      <c r="G34" s="116">
        <v>3</v>
      </c>
      <c r="H34" s="117">
        <f t="shared" si="3"/>
        <v>90</v>
      </c>
      <c r="I34" s="264">
        <f t="shared" si="5"/>
        <v>30</v>
      </c>
      <c r="J34" s="309">
        <v>15</v>
      </c>
      <c r="K34" s="655"/>
      <c r="L34" s="655">
        <v>15</v>
      </c>
      <c r="M34" s="118">
        <f t="shared" si="4"/>
        <v>60</v>
      </c>
      <c r="N34" s="435"/>
      <c r="O34" s="436"/>
      <c r="P34" s="437"/>
      <c r="Q34" s="43">
        <v>2</v>
      </c>
      <c r="R34" s="40"/>
      <c r="S34" s="41"/>
      <c r="T34" s="43"/>
      <c r="U34" s="40"/>
      <c r="V34" s="41"/>
      <c r="W34" s="43"/>
      <c r="X34" s="41"/>
      <c r="AD34" s="675">
        <f t="shared" si="2"/>
        <v>33.333333333333329</v>
      </c>
    </row>
    <row r="35" spans="1:30" s="31" customFormat="1" ht="16.5" thickBot="1" x14ac:dyDescent="0.3">
      <c r="A35" s="646" t="s">
        <v>370</v>
      </c>
      <c r="B35" s="409" t="s">
        <v>368</v>
      </c>
      <c r="C35" s="410"/>
      <c r="D35" s="411">
        <v>3</v>
      </c>
      <c r="E35" s="412"/>
      <c r="F35" s="413"/>
      <c r="G35" s="414">
        <v>3</v>
      </c>
      <c r="H35" s="663">
        <f t="shared" si="3"/>
        <v>90</v>
      </c>
      <c r="I35" s="411">
        <f t="shared" si="5"/>
        <v>30</v>
      </c>
      <c r="J35" s="412">
        <v>15</v>
      </c>
      <c r="K35" s="671"/>
      <c r="L35" s="671">
        <v>15</v>
      </c>
      <c r="M35" s="413">
        <f t="shared" si="4"/>
        <v>60</v>
      </c>
      <c r="N35" s="672"/>
      <c r="O35" s="673"/>
      <c r="P35" s="674"/>
      <c r="Q35" s="417">
        <v>2</v>
      </c>
      <c r="R35" s="415"/>
      <c r="S35" s="416"/>
      <c r="T35" s="417"/>
      <c r="U35" s="415"/>
      <c r="V35" s="416"/>
      <c r="W35" s="417"/>
      <c r="X35" s="416"/>
      <c r="AD35" s="675">
        <f t="shared" si="2"/>
        <v>33.333333333333329</v>
      </c>
    </row>
    <row r="36" spans="1:30" s="30" customFormat="1" ht="16.5" thickBot="1" x14ac:dyDescent="0.3">
      <c r="A36" s="869" t="s">
        <v>168</v>
      </c>
      <c r="B36" s="870"/>
      <c r="C36" s="222"/>
      <c r="D36" s="222"/>
      <c r="E36" s="320"/>
      <c r="F36" s="670"/>
      <c r="G36" s="120">
        <f>G11+G16+G17+G18+G19+G25+G26+G27+G28+G29+G30+G31+G32+G33+G34+G35</f>
        <v>77</v>
      </c>
      <c r="H36" s="120">
        <f t="shared" ref="H36:M36" si="6">H11+H16+H17+H18+H19+H25+H26+H27+H28+H29+H30+H31+H32+H33+H34+H35</f>
        <v>2310</v>
      </c>
      <c r="I36" s="120">
        <f>I11+I16+I17+I18+I19+I25+I26+I27+I28+I29+I30+I31+I32+I33+I34+I35</f>
        <v>945</v>
      </c>
      <c r="J36" s="120">
        <f t="shared" si="6"/>
        <v>399</v>
      </c>
      <c r="K36" s="120">
        <f t="shared" si="6"/>
        <v>45</v>
      </c>
      <c r="L36" s="120">
        <f t="shared" si="6"/>
        <v>501</v>
      </c>
      <c r="M36" s="120">
        <f t="shared" si="6"/>
        <v>1365</v>
      </c>
      <c r="N36" s="120">
        <f>N12+N13+N14+N15+N16+N17+N18+N19+N25+N26+N27+N28+N29+N30+N31+N32+N33+N34+N35</f>
        <v>26</v>
      </c>
      <c r="O36" s="120">
        <f>O12+O13+O14+O15+O16+O17+O18+O19+O25+O26+O27+O28+O29+O30+O31+O32+O33+O34+O35</f>
        <v>18</v>
      </c>
      <c r="P36" s="120">
        <f>P12+P13+P14+P15+P16+P17+P18+P19+P25+P26+P27+P28+P29+P30+P31+P32+P33+P34+P35</f>
        <v>18</v>
      </c>
      <c r="Q36" s="120">
        <f>Q13+Q12+Q14+Q15+Q16+Q17+Q18+Q19+Q25+Q26+Q27+Q28+Q29+Q30+Q31+Q32+Q33+Q34+Q35</f>
        <v>13</v>
      </c>
      <c r="R36" s="120">
        <f>R13+R12+R14+R15+R16+R17+R18+R19+R25+R26+R27+R28+R29+R30+R31+R32+R33+R34+R35</f>
        <v>2</v>
      </c>
      <c r="S36" s="120">
        <f>S13+S12+S14+S15+S16+S17+S18+S19+S25+S26+S27+S28+S29+S30+S31+S32+S33+S34+S35</f>
        <v>2</v>
      </c>
      <c r="T36" s="120"/>
      <c r="U36" s="120"/>
      <c r="V36" s="120"/>
      <c r="W36" s="120"/>
      <c r="X36" s="120"/>
      <c r="Y36" s="604">
        <f>SUM(Y11:Y35)</f>
        <v>0</v>
      </c>
      <c r="Z36" s="34">
        <f>SUM(Z11:Z35)</f>
        <v>0</v>
      </c>
      <c r="AA36" s="34">
        <f>SUM(AA11:AA35)</f>
        <v>0</v>
      </c>
      <c r="AB36" s="34">
        <f>SUM(AB11:AB35)</f>
        <v>0</v>
      </c>
      <c r="AC36" s="34">
        <f>SUM(AC11:AC35)</f>
        <v>0</v>
      </c>
      <c r="AD36" s="675">
        <f t="shared" si="2"/>
        <v>40.909090909090914</v>
      </c>
    </row>
    <row r="37" spans="1:30" ht="16.5" customHeight="1" thickBot="1" x14ac:dyDescent="0.3">
      <c r="A37" s="871" t="s">
        <v>169</v>
      </c>
      <c r="B37" s="872"/>
      <c r="C37" s="872"/>
      <c r="D37" s="872"/>
      <c r="E37" s="872"/>
      <c r="F37" s="872"/>
      <c r="G37" s="872"/>
      <c r="H37" s="872"/>
      <c r="I37" s="872"/>
      <c r="J37" s="872"/>
      <c r="K37" s="872"/>
      <c r="L37" s="872"/>
      <c r="M37" s="872"/>
      <c r="N37" s="873"/>
      <c r="O37" s="873"/>
      <c r="P37" s="873"/>
      <c r="Q37" s="873"/>
      <c r="R37" s="873"/>
      <c r="S37" s="873"/>
      <c r="T37" s="873"/>
      <c r="U37" s="873"/>
      <c r="V37" s="873"/>
      <c r="W37" s="873"/>
      <c r="X37" s="874"/>
      <c r="AD37" s="675" t="e">
        <f t="shared" si="2"/>
        <v>#DIV/0!</v>
      </c>
    </row>
    <row r="38" spans="1:30" ht="16.5" customHeight="1" x14ac:dyDescent="0.25">
      <c r="A38" s="227" t="s">
        <v>170</v>
      </c>
      <c r="B38" s="648" t="s">
        <v>37</v>
      </c>
      <c r="C38" s="262" t="s">
        <v>171</v>
      </c>
      <c r="D38" s="262"/>
      <c r="E38" s="327"/>
      <c r="F38" s="228"/>
      <c r="G38" s="229">
        <v>3</v>
      </c>
      <c r="H38" s="276">
        <f t="shared" ref="H38:H54" si="7">G38*30</f>
        <v>90</v>
      </c>
      <c r="I38" s="380">
        <f t="shared" ref="I38:I49" si="8">J38+K38+L38</f>
        <v>45</v>
      </c>
      <c r="J38" s="658">
        <v>30</v>
      </c>
      <c r="K38" s="659"/>
      <c r="L38" s="659">
        <v>15</v>
      </c>
      <c r="M38" s="230">
        <f>H38-I38</f>
        <v>45</v>
      </c>
      <c r="N38" s="447"/>
      <c r="O38" s="448"/>
      <c r="P38" s="449"/>
      <c r="Q38" s="231">
        <v>3</v>
      </c>
      <c r="R38" s="232"/>
      <c r="S38" s="138"/>
      <c r="T38" s="35"/>
      <c r="U38" s="233"/>
      <c r="V38" s="138"/>
      <c r="W38" s="35"/>
      <c r="X38" s="138"/>
      <c r="AD38" s="675">
        <f t="shared" si="2"/>
        <v>50</v>
      </c>
    </row>
    <row r="39" spans="1:30" ht="16.5" customHeight="1" x14ac:dyDescent="0.25">
      <c r="A39" s="216" t="s">
        <v>172</v>
      </c>
      <c r="B39" s="131" t="s">
        <v>49</v>
      </c>
      <c r="C39" s="263">
        <v>3</v>
      </c>
      <c r="D39" s="264"/>
      <c r="E39" s="318"/>
      <c r="F39" s="118"/>
      <c r="G39" s="271">
        <v>6</v>
      </c>
      <c r="H39" s="264">
        <f t="shared" si="7"/>
        <v>180</v>
      </c>
      <c r="I39" s="381">
        <f t="shared" si="8"/>
        <v>60</v>
      </c>
      <c r="J39" s="309">
        <v>30</v>
      </c>
      <c r="K39" s="655"/>
      <c r="L39" s="655">
        <v>30</v>
      </c>
      <c r="M39" s="333">
        <f t="shared" ref="M39:M61" si="9">H39-I39</f>
        <v>120</v>
      </c>
      <c r="N39" s="378"/>
      <c r="O39" s="441"/>
      <c r="P39" s="155"/>
      <c r="Q39" s="656">
        <v>4</v>
      </c>
      <c r="R39" s="128"/>
      <c r="S39" s="36"/>
      <c r="T39" s="656"/>
      <c r="U39" s="128"/>
      <c r="V39" s="36"/>
      <c r="W39" s="656"/>
      <c r="X39" s="36"/>
      <c r="AD39" s="675">
        <f t="shared" si="2"/>
        <v>33.333333333333329</v>
      </c>
    </row>
    <row r="40" spans="1:30" ht="15.75" customHeight="1" x14ac:dyDescent="0.25">
      <c r="A40" s="216" t="s">
        <v>173</v>
      </c>
      <c r="B40" s="131" t="s">
        <v>67</v>
      </c>
      <c r="C40" s="263">
        <v>4</v>
      </c>
      <c r="D40" s="264"/>
      <c r="E40" s="318"/>
      <c r="F40" s="118"/>
      <c r="G40" s="271">
        <v>4</v>
      </c>
      <c r="H40" s="264">
        <f t="shared" si="7"/>
        <v>120</v>
      </c>
      <c r="I40" s="381">
        <f t="shared" si="8"/>
        <v>54</v>
      </c>
      <c r="J40" s="309">
        <v>36</v>
      </c>
      <c r="K40" s="655"/>
      <c r="L40" s="655">
        <v>18</v>
      </c>
      <c r="M40" s="333">
        <f t="shared" si="9"/>
        <v>66</v>
      </c>
      <c r="N40" s="378"/>
      <c r="O40" s="441"/>
      <c r="P40" s="155"/>
      <c r="Q40" s="656"/>
      <c r="R40" s="128">
        <v>3</v>
      </c>
      <c r="S40" s="36">
        <v>3</v>
      </c>
      <c r="T40" s="656"/>
      <c r="U40" s="128"/>
      <c r="V40" s="36"/>
      <c r="W40" s="656"/>
      <c r="X40" s="36"/>
      <c r="AD40" s="675">
        <f t="shared" si="2"/>
        <v>45</v>
      </c>
    </row>
    <row r="41" spans="1:30" ht="31.5" customHeight="1" x14ac:dyDescent="0.25">
      <c r="A41" s="216" t="s">
        <v>174</v>
      </c>
      <c r="B41" s="42" t="s">
        <v>259</v>
      </c>
      <c r="C41" s="264"/>
      <c r="D41" s="264">
        <v>4</v>
      </c>
      <c r="E41" s="318"/>
      <c r="F41" s="127"/>
      <c r="G41" s="271">
        <v>4</v>
      </c>
      <c r="H41" s="264">
        <f t="shared" si="7"/>
        <v>120</v>
      </c>
      <c r="I41" s="381">
        <f t="shared" si="8"/>
        <v>54</v>
      </c>
      <c r="J41" s="309"/>
      <c r="K41" s="655"/>
      <c r="L41" s="655">
        <v>54</v>
      </c>
      <c r="M41" s="333">
        <f t="shared" si="9"/>
        <v>66</v>
      </c>
      <c r="N41" s="378"/>
      <c r="O41" s="441"/>
      <c r="P41" s="442"/>
      <c r="Q41" s="656"/>
      <c r="R41" s="128">
        <v>3</v>
      </c>
      <c r="S41" s="36">
        <v>3</v>
      </c>
      <c r="T41" s="656"/>
      <c r="U41" s="128"/>
      <c r="V41" s="36"/>
      <c r="W41" s="656"/>
      <c r="X41" s="36"/>
      <c r="AD41" s="675">
        <f t="shared" si="2"/>
        <v>45</v>
      </c>
    </row>
    <row r="42" spans="1:30" ht="16.5" customHeight="1" x14ac:dyDescent="0.25">
      <c r="A42" s="216" t="s">
        <v>175</v>
      </c>
      <c r="B42" s="42" t="s">
        <v>369</v>
      </c>
      <c r="C42" s="264">
        <v>4</v>
      </c>
      <c r="D42" s="264"/>
      <c r="E42" s="318"/>
      <c r="F42" s="127"/>
      <c r="G42" s="271">
        <v>4</v>
      </c>
      <c r="H42" s="264">
        <f t="shared" si="7"/>
        <v>120</v>
      </c>
      <c r="I42" s="381">
        <f t="shared" si="8"/>
        <v>54</v>
      </c>
      <c r="J42" s="309">
        <v>36</v>
      </c>
      <c r="K42" s="655"/>
      <c r="L42" s="655">
        <v>18</v>
      </c>
      <c r="M42" s="333">
        <f t="shared" si="9"/>
        <v>66</v>
      </c>
      <c r="N42" s="378"/>
      <c r="O42" s="441"/>
      <c r="P42" s="442"/>
      <c r="Q42" s="656"/>
      <c r="R42" s="128">
        <v>3</v>
      </c>
      <c r="S42" s="36">
        <v>3</v>
      </c>
      <c r="T42" s="656"/>
      <c r="U42" s="128"/>
      <c r="V42" s="36"/>
      <c r="W42" s="656"/>
      <c r="X42" s="36"/>
      <c r="AD42" s="675">
        <f t="shared" si="2"/>
        <v>45</v>
      </c>
    </row>
    <row r="43" spans="1:30" ht="16.5" customHeight="1" x14ac:dyDescent="0.25">
      <c r="A43" s="223" t="s">
        <v>176</v>
      </c>
      <c r="B43" s="131" t="s">
        <v>76</v>
      </c>
      <c r="C43" s="263">
        <v>4</v>
      </c>
      <c r="D43" s="264"/>
      <c r="E43" s="309"/>
      <c r="F43" s="118"/>
      <c r="G43" s="272">
        <v>4</v>
      </c>
      <c r="H43" s="264">
        <f t="shared" si="7"/>
        <v>120</v>
      </c>
      <c r="I43" s="381">
        <f t="shared" si="8"/>
        <v>54</v>
      </c>
      <c r="J43" s="309">
        <v>18</v>
      </c>
      <c r="K43" s="655"/>
      <c r="L43" s="655">
        <v>36</v>
      </c>
      <c r="M43" s="333">
        <f t="shared" si="9"/>
        <v>66</v>
      </c>
      <c r="N43" s="435"/>
      <c r="O43" s="436"/>
      <c r="P43" s="437"/>
      <c r="Q43" s="43"/>
      <c r="R43" s="40">
        <v>3</v>
      </c>
      <c r="S43" s="41">
        <v>3</v>
      </c>
      <c r="T43" s="43"/>
      <c r="U43" s="40"/>
      <c r="V43" s="41"/>
      <c r="W43" s="43"/>
      <c r="X43" s="41"/>
      <c r="AD43" s="675">
        <f t="shared" si="2"/>
        <v>45</v>
      </c>
    </row>
    <row r="44" spans="1:30" ht="18" customHeight="1" x14ac:dyDescent="0.25">
      <c r="A44" s="216" t="s">
        <v>177</v>
      </c>
      <c r="B44" s="42" t="s">
        <v>328</v>
      </c>
      <c r="C44" s="264">
        <v>5</v>
      </c>
      <c r="D44" s="264"/>
      <c r="E44" s="318"/>
      <c r="F44" s="127"/>
      <c r="G44" s="271">
        <v>4</v>
      </c>
      <c r="H44" s="264">
        <f t="shared" si="7"/>
        <v>120</v>
      </c>
      <c r="I44" s="381">
        <f t="shared" si="8"/>
        <v>45</v>
      </c>
      <c r="J44" s="309">
        <v>30</v>
      </c>
      <c r="K44" s="655"/>
      <c r="L44" s="655">
        <v>15</v>
      </c>
      <c r="M44" s="333">
        <f t="shared" si="9"/>
        <v>75</v>
      </c>
      <c r="N44" s="435"/>
      <c r="O44" s="436"/>
      <c r="P44" s="443"/>
      <c r="Q44" s="43"/>
      <c r="R44" s="40"/>
      <c r="S44" s="41"/>
      <c r="T44" s="43">
        <v>3</v>
      </c>
      <c r="U44" s="40"/>
      <c r="V44" s="41"/>
      <c r="W44" s="43"/>
      <c r="X44" s="41"/>
      <c r="AD44" s="675">
        <f t="shared" si="2"/>
        <v>37.5</v>
      </c>
    </row>
    <row r="45" spans="1:30" x14ac:dyDescent="0.25">
      <c r="A45" s="216" t="s">
        <v>178</v>
      </c>
      <c r="B45" s="42" t="s">
        <v>48</v>
      </c>
      <c r="C45" s="264">
        <v>5</v>
      </c>
      <c r="D45" s="264"/>
      <c r="E45" s="318"/>
      <c r="F45" s="127"/>
      <c r="G45" s="271">
        <v>5</v>
      </c>
      <c r="H45" s="264">
        <f t="shared" si="7"/>
        <v>150</v>
      </c>
      <c r="I45" s="381">
        <f t="shared" si="8"/>
        <v>60</v>
      </c>
      <c r="J45" s="309">
        <v>30</v>
      </c>
      <c r="K45" s="655"/>
      <c r="L45" s="655">
        <v>30</v>
      </c>
      <c r="M45" s="333">
        <f t="shared" si="9"/>
        <v>90</v>
      </c>
      <c r="N45" s="435"/>
      <c r="O45" s="436"/>
      <c r="P45" s="450"/>
      <c r="Q45" s="43"/>
      <c r="R45" s="40"/>
      <c r="S45" s="41"/>
      <c r="T45" s="43">
        <v>4</v>
      </c>
      <c r="U45" s="40"/>
      <c r="V45" s="41"/>
      <c r="W45" s="43"/>
      <c r="X45" s="41"/>
      <c r="AD45" s="675">
        <f t="shared" si="2"/>
        <v>40</v>
      </c>
    </row>
    <row r="46" spans="1:30" x14ac:dyDescent="0.25">
      <c r="A46" s="216" t="s">
        <v>180</v>
      </c>
      <c r="B46" s="131" t="s">
        <v>64</v>
      </c>
      <c r="C46" s="263">
        <v>5</v>
      </c>
      <c r="D46" s="264"/>
      <c r="E46" s="318"/>
      <c r="F46" s="118"/>
      <c r="G46" s="271">
        <v>5</v>
      </c>
      <c r="H46" s="264">
        <f t="shared" si="7"/>
        <v>150</v>
      </c>
      <c r="I46" s="381">
        <f t="shared" si="8"/>
        <v>60</v>
      </c>
      <c r="J46" s="309">
        <v>30</v>
      </c>
      <c r="K46" s="655"/>
      <c r="L46" s="655">
        <v>30</v>
      </c>
      <c r="M46" s="333">
        <f t="shared" si="9"/>
        <v>90</v>
      </c>
      <c r="N46" s="378"/>
      <c r="O46" s="441"/>
      <c r="P46" s="155"/>
      <c r="Q46" s="656"/>
      <c r="R46" s="128"/>
      <c r="S46" s="36"/>
      <c r="T46" s="656">
        <v>4</v>
      </c>
      <c r="U46" s="128"/>
      <c r="V46" s="36"/>
      <c r="W46" s="656"/>
      <c r="X46" s="36"/>
      <c r="AD46" s="675">
        <f t="shared" si="2"/>
        <v>40</v>
      </c>
    </row>
    <row r="47" spans="1:30" ht="18" customHeight="1" thickBot="1" x14ac:dyDescent="0.3">
      <c r="A47" s="196" t="s">
        <v>181</v>
      </c>
      <c r="B47" s="649" t="s">
        <v>344</v>
      </c>
      <c r="C47" s="605"/>
      <c r="D47" s="606" t="s">
        <v>270</v>
      </c>
      <c r="E47" s="607"/>
      <c r="F47" s="608"/>
      <c r="G47" s="609">
        <v>3</v>
      </c>
      <c r="H47" s="277">
        <f t="shared" si="7"/>
        <v>90</v>
      </c>
      <c r="I47" s="383">
        <f t="shared" si="8"/>
        <v>30</v>
      </c>
      <c r="J47" s="311">
        <v>15</v>
      </c>
      <c r="K47" s="188"/>
      <c r="L47" s="188">
        <v>15</v>
      </c>
      <c r="M47" s="335">
        <f t="shared" si="9"/>
        <v>60</v>
      </c>
      <c r="N47" s="610"/>
      <c r="O47" s="611"/>
      <c r="P47" s="290"/>
      <c r="Q47" s="292"/>
      <c r="R47" s="291"/>
      <c r="S47" s="293"/>
      <c r="T47" s="292">
        <v>2</v>
      </c>
      <c r="U47" s="291"/>
      <c r="V47" s="293"/>
      <c r="W47" s="292"/>
      <c r="X47" s="293"/>
      <c r="AD47" s="675">
        <f t="shared" si="2"/>
        <v>33.333333333333329</v>
      </c>
    </row>
    <row r="48" spans="1:30" ht="31.5" x14ac:dyDescent="0.25">
      <c r="A48" s="227" t="s">
        <v>183</v>
      </c>
      <c r="B48" s="650" t="s">
        <v>71</v>
      </c>
      <c r="C48" s="312"/>
      <c r="D48" s="312"/>
      <c r="E48" s="233"/>
      <c r="F48" s="612"/>
      <c r="G48" s="613">
        <f>G49+G50</f>
        <v>5</v>
      </c>
      <c r="H48" s="146">
        <f>H49+H50</f>
        <v>150</v>
      </c>
      <c r="I48" s="380">
        <f t="shared" si="8"/>
        <v>45</v>
      </c>
      <c r="J48" s="488">
        <f>J49+J50</f>
        <v>30</v>
      </c>
      <c r="K48" s="149">
        <f>K49+K50</f>
        <v>0</v>
      </c>
      <c r="L48" s="149">
        <f>L49+L50</f>
        <v>15</v>
      </c>
      <c r="M48" s="230">
        <f t="shared" si="9"/>
        <v>105</v>
      </c>
      <c r="N48" s="432"/>
      <c r="O48" s="433"/>
      <c r="P48" s="614"/>
      <c r="Q48" s="101"/>
      <c r="R48" s="99"/>
      <c r="S48" s="100"/>
      <c r="T48" s="101"/>
      <c r="U48" s="99"/>
      <c r="V48" s="100"/>
      <c r="W48" s="101"/>
      <c r="X48" s="100"/>
      <c r="AD48" s="675">
        <f t="shared" si="2"/>
        <v>30</v>
      </c>
    </row>
    <row r="49" spans="1:30" ht="33" customHeight="1" x14ac:dyDescent="0.25">
      <c r="A49" s="213" t="s">
        <v>238</v>
      </c>
      <c r="B49" s="102" t="s">
        <v>71</v>
      </c>
      <c r="C49" s="265">
        <v>5</v>
      </c>
      <c r="D49" s="298"/>
      <c r="E49" s="328"/>
      <c r="F49" s="214"/>
      <c r="G49" s="140">
        <v>4</v>
      </c>
      <c r="H49" s="266">
        <f t="shared" si="7"/>
        <v>120</v>
      </c>
      <c r="I49" s="382">
        <f t="shared" si="8"/>
        <v>45</v>
      </c>
      <c r="J49" s="255">
        <v>30</v>
      </c>
      <c r="K49" s="105"/>
      <c r="L49" s="105">
        <v>15</v>
      </c>
      <c r="M49" s="334">
        <f>H49-I49</f>
        <v>75</v>
      </c>
      <c r="N49" s="378"/>
      <c r="O49" s="436"/>
      <c r="P49" s="450"/>
      <c r="Q49" s="43"/>
      <c r="R49" s="40"/>
      <c r="S49" s="41"/>
      <c r="T49" s="43">
        <v>3</v>
      </c>
      <c r="U49" s="40"/>
      <c r="V49" s="41"/>
      <c r="W49" s="43"/>
      <c r="X49" s="41"/>
      <c r="AD49" s="675">
        <f t="shared" si="2"/>
        <v>37.5</v>
      </c>
    </row>
    <row r="50" spans="1:30" ht="31.5" x14ac:dyDescent="0.25">
      <c r="A50" s="213" t="s">
        <v>239</v>
      </c>
      <c r="B50" s="102" t="s">
        <v>73</v>
      </c>
      <c r="C50" s="265"/>
      <c r="D50" s="299"/>
      <c r="E50" s="329"/>
      <c r="F50" s="214" t="s">
        <v>179</v>
      </c>
      <c r="G50" s="273">
        <v>1</v>
      </c>
      <c r="H50" s="266">
        <f t="shared" si="7"/>
        <v>30</v>
      </c>
      <c r="I50" s="381"/>
      <c r="J50" s="255"/>
      <c r="K50" s="105"/>
      <c r="L50" s="105"/>
      <c r="M50" s="334">
        <f t="shared" si="9"/>
        <v>30</v>
      </c>
      <c r="N50" s="378"/>
      <c r="O50" s="441"/>
      <c r="P50" s="155"/>
      <c r="Q50" s="158"/>
      <c r="R50" s="156"/>
      <c r="S50" s="215"/>
      <c r="T50" s="158"/>
      <c r="U50" s="156"/>
      <c r="V50" s="157"/>
      <c r="W50" s="158"/>
      <c r="X50" s="157"/>
      <c r="AD50" s="675">
        <f t="shared" si="2"/>
        <v>0</v>
      </c>
    </row>
    <row r="51" spans="1:30" ht="33.75" customHeight="1" x14ac:dyDescent="0.25">
      <c r="A51" s="216" t="s">
        <v>184</v>
      </c>
      <c r="B51" s="42" t="s">
        <v>340</v>
      </c>
      <c r="C51" s="264">
        <v>6</v>
      </c>
      <c r="D51" s="264"/>
      <c r="E51" s="318"/>
      <c r="F51" s="127"/>
      <c r="G51" s="271">
        <v>4</v>
      </c>
      <c r="H51" s="264">
        <f t="shared" si="7"/>
        <v>120</v>
      </c>
      <c r="I51" s="381">
        <f t="shared" ref="I51:I61" si="10">J51+K51+L51</f>
        <v>54</v>
      </c>
      <c r="J51" s="309">
        <v>36</v>
      </c>
      <c r="K51" s="655"/>
      <c r="L51" s="655">
        <v>18</v>
      </c>
      <c r="M51" s="333">
        <f t="shared" si="9"/>
        <v>66</v>
      </c>
      <c r="N51" s="255"/>
      <c r="O51" s="128"/>
      <c r="P51" s="129"/>
      <c r="Q51" s="656"/>
      <c r="R51" s="128"/>
      <c r="S51" s="36"/>
      <c r="T51" s="656"/>
      <c r="U51" s="128">
        <v>3</v>
      </c>
      <c r="V51" s="36">
        <v>3</v>
      </c>
      <c r="W51" s="656"/>
      <c r="X51" s="36"/>
      <c r="AD51" s="675">
        <f t="shared" si="2"/>
        <v>45</v>
      </c>
    </row>
    <row r="52" spans="1:30" ht="16.5" customHeight="1" x14ac:dyDescent="0.25">
      <c r="A52" s="216" t="s">
        <v>185</v>
      </c>
      <c r="B52" s="42" t="s">
        <v>303</v>
      </c>
      <c r="C52" s="264">
        <v>6</v>
      </c>
      <c r="D52" s="264"/>
      <c r="E52" s="318"/>
      <c r="F52" s="127"/>
      <c r="G52" s="271">
        <v>4</v>
      </c>
      <c r="H52" s="264">
        <f t="shared" si="7"/>
        <v>120</v>
      </c>
      <c r="I52" s="381">
        <f t="shared" si="10"/>
        <v>54</v>
      </c>
      <c r="J52" s="309">
        <v>36</v>
      </c>
      <c r="K52" s="655"/>
      <c r="L52" s="655">
        <v>18</v>
      </c>
      <c r="M52" s="333">
        <f t="shared" si="9"/>
        <v>66</v>
      </c>
      <c r="N52" s="255"/>
      <c r="O52" s="128"/>
      <c r="P52" s="129"/>
      <c r="Q52" s="656"/>
      <c r="R52" s="128"/>
      <c r="S52" s="36"/>
      <c r="T52" s="656"/>
      <c r="U52" s="128">
        <v>3</v>
      </c>
      <c r="V52" s="36">
        <v>3</v>
      </c>
      <c r="W52" s="656"/>
      <c r="X52" s="36"/>
      <c r="AD52" s="675">
        <f t="shared" si="2"/>
        <v>45</v>
      </c>
    </row>
    <row r="53" spans="1:30" ht="18" customHeight="1" x14ac:dyDescent="0.25">
      <c r="A53" s="216" t="s">
        <v>186</v>
      </c>
      <c r="B53" s="42" t="s">
        <v>74</v>
      </c>
      <c r="C53" s="264">
        <v>6</v>
      </c>
      <c r="D53" s="264"/>
      <c r="E53" s="318"/>
      <c r="F53" s="127"/>
      <c r="G53" s="271">
        <v>3</v>
      </c>
      <c r="H53" s="264">
        <f t="shared" si="7"/>
        <v>90</v>
      </c>
      <c r="I53" s="381">
        <f t="shared" si="10"/>
        <v>36</v>
      </c>
      <c r="J53" s="309">
        <v>18</v>
      </c>
      <c r="K53" s="655"/>
      <c r="L53" s="655">
        <v>18</v>
      </c>
      <c r="M53" s="333">
        <f t="shared" si="9"/>
        <v>54</v>
      </c>
      <c r="N53" s="255"/>
      <c r="O53" s="128"/>
      <c r="P53" s="129"/>
      <c r="Q53" s="656"/>
      <c r="R53" s="128"/>
      <c r="S53" s="36"/>
      <c r="T53" s="656"/>
      <c r="U53" s="128">
        <v>2</v>
      </c>
      <c r="V53" s="36">
        <v>2</v>
      </c>
      <c r="W53" s="656"/>
      <c r="X53" s="36"/>
      <c r="AD53" s="675">
        <f t="shared" si="2"/>
        <v>40</v>
      </c>
    </row>
    <row r="54" spans="1:30" x14ac:dyDescent="0.25">
      <c r="A54" s="223" t="s">
        <v>350</v>
      </c>
      <c r="B54" s="42" t="s">
        <v>336</v>
      </c>
      <c r="C54" s="264">
        <v>6</v>
      </c>
      <c r="D54" s="264"/>
      <c r="E54" s="318"/>
      <c r="F54" s="127"/>
      <c r="G54" s="272">
        <v>4</v>
      </c>
      <c r="H54" s="264">
        <f t="shared" si="7"/>
        <v>120</v>
      </c>
      <c r="I54" s="381">
        <f t="shared" si="10"/>
        <v>54</v>
      </c>
      <c r="J54" s="309">
        <v>36</v>
      </c>
      <c r="K54" s="655"/>
      <c r="L54" s="655">
        <v>18</v>
      </c>
      <c r="M54" s="333">
        <f t="shared" si="9"/>
        <v>66</v>
      </c>
      <c r="N54" s="255"/>
      <c r="O54" s="128"/>
      <c r="P54" s="129"/>
      <c r="Q54" s="656"/>
      <c r="R54" s="128"/>
      <c r="S54" s="36"/>
      <c r="T54" s="656"/>
      <c r="U54" s="128">
        <v>3</v>
      </c>
      <c r="V54" s="36">
        <v>3</v>
      </c>
      <c r="W54" s="656"/>
      <c r="X54" s="36"/>
      <c r="AD54" s="675">
        <f t="shared" si="2"/>
        <v>45</v>
      </c>
    </row>
    <row r="55" spans="1:30" ht="31.5" x14ac:dyDescent="0.25">
      <c r="A55" s="216" t="s">
        <v>351</v>
      </c>
      <c r="B55" s="42" t="s">
        <v>72</v>
      </c>
      <c r="C55" s="264"/>
      <c r="D55" s="264"/>
      <c r="E55" s="318"/>
      <c r="F55" s="127"/>
      <c r="G55" s="271">
        <f>G56+G57</f>
        <v>6</v>
      </c>
      <c r="H55" s="306">
        <v>180</v>
      </c>
      <c r="I55" s="381">
        <f t="shared" si="10"/>
        <v>60</v>
      </c>
      <c r="J55" s="275">
        <f>J56+J57</f>
        <v>30</v>
      </c>
      <c r="K55" s="126">
        <f>K56+K57</f>
        <v>0</v>
      </c>
      <c r="L55" s="126">
        <f>L56+L57</f>
        <v>30</v>
      </c>
      <c r="M55" s="333">
        <f t="shared" si="9"/>
        <v>120</v>
      </c>
      <c r="N55" s="39"/>
      <c r="O55" s="40"/>
      <c r="P55" s="107"/>
      <c r="Q55" s="43"/>
      <c r="R55" s="40"/>
      <c r="S55" s="41"/>
      <c r="T55" s="43"/>
      <c r="U55" s="40"/>
      <c r="V55" s="41"/>
      <c r="W55" s="43"/>
      <c r="X55" s="41"/>
      <c r="AD55" s="675">
        <f t="shared" si="2"/>
        <v>33.333333333333329</v>
      </c>
    </row>
    <row r="56" spans="1:30" ht="31.5" x14ac:dyDescent="0.25">
      <c r="A56" s="213" t="s">
        <v>352</v>
      </c>
      <c r="B56" s="651" t="s">
        <v>324</v>
      </c>
      <c r="C56" s="265">
        <v>7</v>
      </c>
      <c r="D56" s="298"/>
      <c r="E56" s="328"/>
      <c r="F56" s="214"/>
      <c r="G56" s="273">
        <v>5</v>
      </c>
      <c r="H56" s="266">
        <f>G56*30</f>
        <v>150</v>
      </c>
      <c r="I56" s="382">
        <f t="shared" si="10"/>
        <v>60</v>
      </c>
      <c r="J56" s="255">
        <v>30</v>
      </c>
      <c r="K56" s="105"/>
      <c r="L56" s="105">
        <v>30</v>
      </c>
      <c r="M56" s="334">
        <f t="shared" si="9"/>
        <v>90</v>
      </c>
      <c r="N56" s="256"/>
      <c r="O56" s="156"/>
      <c r="P56" s="157"/>
      <c r="Q56" s="158"/>
      <c r="R56" s="156"/>
      <c r="S56" s="157"/>
      <c r="T56" s="158"/>
      <c r="U56" s="156"/>
      <c r="V56" s="157"/>
      <c r="W56" s="158">
        <v>4</v>
      </c>
      <c r="X56" s="157"/>
      <c r="AD56" s="675">
        <f t="shared" si="2"/>
        <v>40</v>
      </c>
    </row>
    <row r="57" spans="1:30" s="451" customFormat="1" ht="36" customHeight="1" x14ac:dyDescent="0.25">
      <c r="A57" s="213" t="s">
        <v>353</v>
      </c>
      <c r="B57" s="102" t="s">
        <v>75</v>
      </c>
      <c r="C57" s="265"/>
      <c r="D57" s="299"/>
      <c r="E57" s="329"/>
      <c r="F57" s="214" t="s">
        <v>346</v>
      </c>
      <c r="G57" s="140">
        <v>1</v>
      </c>
      <c r="H57" s="266">
        <f>G57*30</f>
        <v>30</v>
      </c>
      <c r="I57" s="382"/>
      <c r="J57" s="255"/>
      <c r="K57" s="105"/>
      <c r="L57" s="105"/>
      <c r="M57" s="334">
        <f t="shared" si="9"/>
        <v>30</v>
      </c>
      <c r="N57" s="256"/>
      <c r="O57" s="156"/>
      <c r="P57" s="157"/>
      <c r="Q57" s="158"/>
      <c r="R57" s="156"/>
      <c r="S57" s="215"/>
      <c r="T57" s="158"/>
      <c r="U57" s="156"/>
      <c r="V57" s="157"/>
      <c r="W57" s="158"/>
      <c r="X57" s="157"/>
      <c r="AD57" s="675">
        <f t="shared" si="2"/>
        <v>0</v>
      </c>
    </row>
    <row r="58" spans="1:30" ht="17.25" customHeight="1" x14ac:dyDescent="0.25">
      <c r="A58" s="223" t="s">
        <v>354</v>
      </c>
      <c r="B58" s="42" t="s">
        <v>304</v>
      </c>
      <c r="C58" s="264"/>
      <c r="D58" s="264"/>
      <c r="E58" s="318"/>
      <c r="F58" s="127"/>
      <c r="G58" s="271">
        <f>G59+G60</f>
        <v>5</v>
      </c>
      <c r="H58" s="307">
        <f>H59+H60</f>
        <v>150</v>
      </c>
      <c r="I58" s="381">
        <f t="shared" si="10"/>
        <v>45</v>
      </c>
      <c r="J58" s="376">
        <f>J59+J60</f>
        <v>30</v>
      </c>
      <c r="K58" s="270"/>
      <c r="L58" s="270">
        <f>L59+L60</f>
        <v>15</v>
      </c>
      <c r="M58" s="333">
        <f t="shared" si="9"/>
        <v>105</v>
      </c>
      <c r="N58" s="255"/>
      <c r="O58" s="128"/>
      <c r="P58" s="129"/>
      <c r="Q58" s="656"/>
      <c r="R58" s="128"/>
      <c r="S58" s="36"/>
      <c r="T58" s="656"/>
      <c r="U58" s="128"/>
      <c r="V58" s="36"/>
      <c r="W58" s="656"/>
      <c r="X58" s="36"/>
      <c r="AD58" s="675">
        <f t="shared" si="2"/>
        <v>30</v>
      </c>
    </row>
    <row r="59" spans="1:30" ht="16.5" customHeight="1" x14ac:dyDescent="0.25">
      <c r="A59" s="251" t="s">
        <v>356</v>
      </c>
      <c r="B59" s="651" t="s">
        <v>304</v>
      </c>
      <c r="C59" s="266">
        <v>7</v>
      </c>
      <c r="D59" s="266"/>
      <c r="E59" s="128"/>
      <c r="F59" s="254"/>
      <c r="G59" s="140">
        <v>4</v>
      </c>
      <c r="H59" s="266">
        <f>G59*30</f>
        <v>120</v>
      </c>
      <c r="I59" s="382">
        <f t="shared" si="10"/>
        <v>45</v>
      </c>
      <c r="J59" s="377">
        <v>30</v>
      </c>
      <c r="K59" s="161"/>
      <c r="L59" s="161">
        <f>L47+L60</f>
        <v>15</v>
      </c>
      <c r="M59" s="334">
        <f t="shared" si="9"/>
        <v>75</v>
      </c>
      <c r="N59" s="278">
        <f t="shared" ref="N59:S59" si="11">N47+N60</f>
        <v>0</v>
      </c>
      <c r="O59" s="253">
        <f t="shared" si="11"/>
        <v>0</v>
      </c>
      <c r="P59" s="281">
        <f t="shared" si="11"/>
        <v>0</v>
      </c>
      <c r="Q59" s="280">
        <f t="shared" si="11"/>
        <v>0</v>
      </c>
      <c r="R59" s="253">
        <f t="shared" si="11"/>
        <v>0</v>
      </c>
      <c r="S59" s="281">
        <f t="shared" si="11"/>
        <v>0</v>
      </c>
      <c r="T59" s="280"/>
      <c r="U59" s="253">
        <f>U47+U60</f>
        <v>0</v>
      </c>
      <c r="V59" s="281">
        <f>V47+V60</f>
        <v>0</v>
      </c>
      <c r="W59" s="153">
        <v>3</v>
      </c>
      <c r="X59" s="268">
        <f>X47+X60</f>
        <v>0</v>
      </c>
      <c r="Y59" s="116" t="e">
        <f>#REF!+Y61</f>
        <v>#REF!</v>
      </c>
      <c r="Z59" s="116" t="e">
        <f>#REF!+Z61</f>
        <v>#REF!</v>
      </c>
      <c r="AA59" s="116" t="e">
        <f>#REF!+AA61</f>
        <v>#REF!</v>
      </c>
      <c r="AB59" s="116" t="e">
        <f>#REF!+AB61</f>
        <v>#REF!</v>
      </c>
      <c r="AC59" s="116" t="e">
        <f>#REF!+AC61</f>
        <v>#REF!</v>
      </c>
      <c r="AD59" s="675">
        <f t="shared" si="2"/>
        <v>37.5</v>
      </c>
    </row>
    <row r="60" spans="1:30" ht="30.75" customHeight="1" x14ac:dyDescent="0.25">
      <c r="A60" s="251" t="s">
        <v>357</v>
      </c>
      <c r="B60" s="102" t="s">
        <v>305</v>
      </c>
      <c r="C60" s="265"/>
      <c r="D60" s="299"/>
      <c r="E60" s="330"/>
      <c r="F60" s="214" t="s">
        <v>187</v>
      </c>
      <c r="G60" s="140">
        <v>1</v>
      </c>
      <c r="H60" s="266">
        <f>G60*30</f>
        <v>30</v>
      </c>
      <c r="I60" s="382"/>
      <c r="J60" s="378"/>
      <c r="K60" s="336"/>
      <c r="L60" s="336"/>
      <c r="M60" s="334">
        <f t="shared" si="9"/>
        <v>30</v>
      </c>
      <c r="N60" s="256"/>
      <c r="O60" s="252"/>
      <c r="P60" s="157"/>
      <c r="Q60" s="158"/>
      <c r="R60" s="252"/>
      <c r="S60" s="215"/>
      <c r="T60" s="158"/>
      <c r="U60" s="252"/>
      <c r="V60" s="157"/>
      <c r="W60" s="158"/>
      <c r="X60" s="259"/>
      <c r="Y60" s="234"/>
      <c r="Z60" s="234"/>
      <c r="AA60" s="234"/>
      <c r="AB60" s="234"/>
      <c r="AC60" s="234"/>
      <c r="AD60" s="675">
        <f t="shared" si="2"/>
        <v>0</v>
      </c>
    </row>
    <row r="61" spans="1:30" ht="33" customHeight="1" thickBot="1" x14ac:dyDescent="0.3">
      <c r="A61" s="196" t="s">
        <v>355</v>
      </c>
      <c r="B61" s="652" t="s">
        <v>300</v>
      </c>
      <c r="C61" s="267">
        <v>8</v>
      </c>
      <c r="D61" s="332"/>
      <c r="E61" s="331"/>
      <c r="F61" s="269"/>
      <c r="G61" s="274">
        <v>5</v>
      </c>
      <c r="H61" s="277">
        <f>G61*30</f>
        <v>150</v>
      </c>
      <c r="I61" s="383">
        <f t="shared" si="10"/>
        <v>52</v>
      </c>
      <c r="J61" s="379">
        <v>26</v>
      </c>
      <c r="K61" s="326"/>
      <c r="L61" s="326">
        <v>26</v>
      </c>
      <c r="M61" s="335">
        <f t="shared" si="9"/>
        <v>98</v>
      </c>
      <c r="N61" s="279">
        <f>N59+N62</f>
        <v>0</v>
      </c>
      <c r="O61" s="257">
        <f>O59+O62</f>
        <v>0</v>
      </c>
      <c r="P61" s="258">
        <f>P59+P62</f>
        <v>0</v>
      </c>
      <c r="Q61" s="282"/>
      <c r="R61" s="257"/>
      <c r="S61" s="258"/>
      <c r="T61" s="282"/>
      <c r="U61" s="257"/>
      <c r="V61" s="258"/>
      <c r="W61" s="287"/>
      <c r="X61" s="288">
        <v>4</v>
      </c>
      <c r="AD61" s="675">
        <f t="shared" si="2"/>
        <v>34.666666666666671</v>
      </c>
    </row>
    <row r="62" spans="1:30" ht="16.5" customHeight="1" thickBot="1" x14ac:dyDescent="0.3">
      <c r="A62" s="875" t="s">
        <v>188</v>
      </c>
      <c r="B62" s="876"/>
      <c r="C62" s="876"/>
      <c r="D62" s="876"/>
      <c r="E62" s="876"/>
      <c r="F62" s="877"/>
      <c r="G62" s="211">
        <f>G38+G39+G40+G41+G42+G43+G44+G45+G46+G47+G48+G51+G52+G53+G54+G55+G58+G61</f>
        <v>78</v>
      </c>
      <c r="H62" s="121">
        <f t="shared" ref="H62:M62" si="12">H38+H39+H40+H41+H42+H43+H44+H45+H46+H47+H48+H51+H52+H53+H54+H55+H58+H61</f>
        <v>2340</v>
      </c>
      <c r="I62" s="121">
        <f t="shared" si="12"/>
        <v>916</v>
      </c>
      <c r="J62" s="121">
        <f t="shared" si="12"/>
        <v>497</v>
      </c>
      <c r="K62" s="121"/>
      <c r="L62" s="121">
        <f t="shared" si="12"/>
        <v>419</v>
      </c>
      <c r="M62" s="121">
        <f t="shared" si="12"/>
        <v>1424</v>
      </c>
      <c r="N62" s="237"/>
      <c r="O62" s="121"/>
      <c r="P62" s="121"/>
      <c r="Q62" s="121">
        <f t="shared" ref="Q62:AC62" si="13">SUM(Q38:Q61)</f>
        <v>7</v>
      </c>
      <c r="R62" s="121">
        <f t="shared" si="13"/>
        <v>12</v>
      </c>
      <c r="S62" s="121">
        <f t="shared" si="13"/>
        <v>12</v>
      </c>
      <c r="T62" s="121">
        <f t="shared" si="13"/>
        <v>16</v>
      </c>
      <c r="U62" s="121">
        <f t="shared" si="13"/>
        <v>11</v>
      </c>
      <c r="V62" s="121">
        <f t="shared" si="13"/>
        <v>11</v>
      </c>
      <c r="W62" s="121">
        <f t="shared" si="13"/>
        <v>7</v>
      </c>
      <c r="X62" s="121">
        <f t="shared" si="13"/>
        <v>4</v>
      </c>
      <c r="Y62" s="121" t="e">
        <f t="shared" si="13"/>
        <v>#REF!</v>
      </c>
      <c r="Z62" s="121" t="e">
        <f t="shared" si="13"/>
        <v>#REF!</v>
      </c>
      <c r="AA62" s="121" t="e">
        <f t="shared" si="13"/>
        <v>#REF!</v>
      </c>
      <c r="AB62" s="121" t="e">
        <f t="shared" si="13"/>
        <v>#REF!</v>
      </c>
      <c r="AC62" s="121" t="e">
        <f t="shared" si="13"/>
        <v>#REF!</v>
      </c>
      <c r="AD62" s="675">
        <f t="shared" si="2"/>
        <v>39.145299145299148</v>
      </c>
    </row>
    <row r="63" spans="1:30" ht="16.5" thickBot="1" x14ac:dyDescent="0.3">
      <c r="A63" s="857" t="s">
        <v>189</v>
      </c>
      <c r="B63" s="858"/>
      <c r="C63" s="858"/>
      <c r="D63" s="858"/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58"/>
      <c r="P63" s="858"/>
      <c r="Q63" s="858"/>
      <c r="R63" s="858"/>
      <c r="S63" s="858"/>
      <c r="T63" s="858"/>
      <c r="U63" s="858"/>
      <c r="V63" s="858"/>
      <c r="W63" s="858"/>
      <c r="X63" s="859"/>
      <c r="AD63" s="675" t="e">
        <f t="shared" si="2"/>
        <v>#DIV/0!</v>
      </c>
    </row>
    <row r="64" spans="1:30" s="30" customFormat="1" ht="19.5" customHeight="1" x14ac:dyDescent="0.25">
      <c r="A64" s="92" t="s">
        <v>359</v>
      </c>
      <c r="B64" s="133" t="s">
        <v>118</v>
      </c>
      <c r="C64" s="347"/>
      <c r="D64" s="353">
        <v>2</v>
      </c>
      <c r="E64" s="16"/>
      <c r="F64" s="134"/>
      <c r="G64" s="135">
        <v>3</v>
      </c>
      <c r="H64" s="136">
        <f>G64*30</f>
        <v>90</v>
      </c>
      <c r="I64" s="312">
        <f>J64+K64+L64</f>
        <v>18</v>
      </c>
      <c r="J64" s="384"/>
      <c r="K64" s="137"/>
      <c r="L64" s="137">
        <v>18</v>
      </c>
      <c r="M64" s="138">
        <f>H64-I64</f>
        <v>72</v>
      </c>
      <c r="N64" s="372"/>
      <c r="O64" s="362">
        <v>1</v>
      </c>
      <c r="P64" s="363">
        <v>1</v>
      </c>
      <c r="Q64" s="364"/>
      <c r="R64" s="365"/>
      <c r="S64" s="98"/>
      <c r="T64" s="364"/>
      <c r="U64" s="365"/>
      <c r="V64" s="98"/>
      <c r="W64" s="364"/>
      <c r="X64" s="98"/>
      <c r="AD64" s="675">
        <f t="shared" si="2"/>
        <v>20</v>
      </c>
    </row>
    <row r="65" spans="1:30" s="30" customFormat="1" ht="31.5" x14ac:dyDescent="0.25">
      <c r="A65" s="114" t="s">
        <v>360</v>
      </c>
      <c r="B65" s="174" t="s">
        <v>313</v>
      </c>
      <c r="C65" s="348"/>
      <c r="D65" s="354" t="s">
        <v>152</v>
      </c>
      <c r="E65" s="351"/>
      <c r="F65" s="175"/>
      <c r="G65" s="176">
        <v>3</v>
      </c>
      <c r="H65" s="177">
        <f>G65*30</f>
        <v>90</v>
      </c>
      <c r="I65" s="264"/>
      <c r="J65" s="309"/>
      <c r="K65" s="655"/>
      <c r="L65" s="655"/>
      <c r="M65" s="118">
        <f>H65-I65</f>
        <v>90</v>
      </c>
      <c r="N65" s="452"/>
      <c r="O65" s="453"/>
      <c r="P65" s="179"/>
      <c r="Q65" s="180"/>
      <c r="R65" s="178"/>
      <c r="S65" s="179"/>
      <c r="T65" s="180"/>
      <c r="U65" s="178"/>
      <c r="V65" s="179"/>
      <c r="W65" s="180"/>
      <c r="X65" s="179"/>
      <c r="AD65" s="675">
        <f t="shared" si="2"/>
        <v>0</v>
      </c>
    </row>
    <row r="66" spans="1:30" s="30" customFormat="1" ht="31.5" x14ac:dyDescent="0.25">
      <c r="A66" s="114" t="s">
        <v>361</v>
      </c>
      <c r="B66" s="181" t="s">
        <v>345</v>
      </c>
      <c r="C66" s="349"/>
      <c r="D66" s="355" t="s">
        <v>182</v>
      </c>
      <c r="E66" s="21"/>
      <c r="F66" s="182"/>
      <c r="G66" s="183">
        <v>3</v>
      </c>
      <c r="H66" s="177">
        <f>G66*30</f>
        <v>90</v>
      </c>
      <c r="I66" s="264"/>
      <c r="J66" s="309"/>
      <c r="K66" s="655"/>
      <c r="L66" s="655"/>
      <c r="M66" s="118">
        <f>H66-I66</f>
        <v>90</v>
      </c>
      <c r="N66" s="452"/>
      <c r="O66" s="453"/>
      <c r="P66" s="179"/>
      <c r="Q66" s="180"/>
      <c r="R66" s="178"/>
      <c r="S66" s="179"/>
      <c r="T66" s="180"/>
      <c r="U66" s="178"/>
      <c r="V66" s="179"/>
      <c r="W66" s="180"/>
      <c r="X66" s="179"/>
      <c r="AD66" s="675">
        <f t="shared" si="2"/>
        <v>0</v>
      </c>
    </row>
    <row r="67" spans="1:30" s="30" customFormat="1" ht="16.5" thickBot="1" x14ac:dyDescent="0.3">
      <c r="A67" s="130" t="s">
        <v>362</v>
      </c>
      <c r="B67" s="184" t="s">
        <v>56</v>
      </c>
      <c r="C67" s="350"/>
      <c r="D67" s="356" t="s">
        <v>187</v>
      </c>
      <c r="E67" s="352"/>
      <c r="F67" s="185"/>
      <c r="G67" s="186">
        <v>6</v>
      </c>
      <c r="H67" s="187">
        <f>G67*30</f>
        <v>180</v>
      </c>
      <c r="I67" s="277"/>
      <c r="J67" s="311"/>
      <c r="K67" s="188"/>
      <c r="L67" s="188"/>
      <c r="M67" s="189">
        <f>H67-I67</f>
        <v>180</v>
      </c>
      <c r="N67" s="376"/>
      <c r="O67" s="454"/>
      <c r="P67" s="191"/>
      <c r="Q67" s="192"/>
      <c r="R67" s="190"/>
      <c r="S67" s="191"/>
      <c r="T67" s="192"/>
      <c r="U67" s="190"/>
      <c r="V67" s="191"/>
      <c r="W67" s="192"/>
      <c r="X67" s="191"/>
      <c r="AD67" s="675">
        <f t="shared" si="2"/>
        <v>0</v>
      </c>
    </row>
    <row r="68" spans="1:30" s="30" customFormat="1" ht="16.5" thickBot="1" x14ac:dyDescent="0.3">
      <c r="A68" s="857" t="s">
        <v>190</v>
      </c>
      <c r="B68" s="858"/>
      <c r="C68" s="858"/>
      <c r="D68" s="858"/>
      <c r="E68" s="858"/>
      <c r="F68" s="859"/>
      <c r="G68" s="193">
        <f>SUM(G64:G67)</f>
        <v>15</v>
      </c>
      <c r="H68" s="194">
        <f>SUM(H64:H67)</f>
        <v>450</v>
      </c>
      <c r="I68" s="366">
        <f>SUM(I64:I67)</f>
        <v>18</v>
      </c>
      <c r="J68" s="385"/>
      <c r="K68" s="195"/>
      <c r="L68" s="195">
        <f>SUM(L64:L67)</f>
        <v>18</v>
      </c>
      <c r="M68" s="195">
        <f>SUM(M64:M67)</f>
        <v>432</v>
      </c>
      <c r="N68" s="194"/>
      <c r="O68" s="194">
        <f>O64+O65+O66+O67</f>
        <v>1</v>
      </c>
      <c r="P68" s="194">
        <f>P64+P65+P66+P67</f>
        <v>1</v>
      </c>
      <c r="Q68" s="194"/>
      <c r="R68" s="194"/>
      <c r="S68" s="194"/>
      <c r="T68" s="194"/>
      <c r="U68" s="194"/>
      <c r="V68" s="194"/>
      <c r="W68" s="194"/>
      <c r="X68" s="194"/>
      <c r="AD68" s="675">
        <f t="shared" si="2"/>
        <v>4</v>
      </c>
    </row>
    <row r="69" spans="1:30" ht="16.5" thickBot="1" x14ac:dyDescent="0.3">
      <c r="A69" s="857" t="s">
        <v>314</v>
      </c>
      <c r="B69" s="858"/>
      <c r="C69" s="858"/>
      <c r="D69" s="858"/>
      <c r="E69" s="858"/>
      <c r="F69" s="858"/>
      <c r="G69" s="858"/>
      <c r="H69" s="858"/>
      <c r="I69" s="858"/>
      <c r="J69" s="858"/>
      <c r="K69" s="858"/>
      <c r="L69" s="858"/>
      <c r="M69" s="858"/>
      <c r="N69" s="858"/>
      <c r="O69" s="858"/>
      <c r="P69" s="858"/>
      <c r="Q69" s="858"/>
      <c r="R69" s="858"/>
      <c r="S69" s="858"/>
      <c r="T69" s="858"/>
      <c r="U69" s="858"/>
      <c r="V69" s="858"/>
      <c r="W69" s="858"/>
      <c r="X69" s="859"/>
      <c r="AD69" s="675" t="e">
        <f t="shared" si="2"/>
        <v>#DIV/0!</v>
      </c>
    </row>
    <row r="70" spans="1:30" s="30" customFormat="1" ht="16.5" thickBot="1" x14ac:dyDescent="0.3">
      <c r="A70" s="337" t="s">
        <v>363</v>
      </c>
      <c r="B70" s="338" t="s">
        <v>282</v>
      </c>
      <c r="C70" s="455">
        <v>8</v>
      </c>
      <c r="D70" s="358"/>
      <c r="E70" s="357"/>
      <c r="F70" s="339"/>
      <c r="G70" s="340">
        <v>6</v>
      </c>
      <c r="H70" s="386">
        <f>G70*30</f>
        <v>180</v>
      </c>
      <c r="I70" s="391"/>
      <c r="J70" s="389"/>
      <c r="K70" s="341"/>
      <c r="L70" s="341"/>
      <c r="M70" s="342">
        <f>H70-I70</f>
        <v>180</v>
      </c>
      <c r="N70" s="456"/>
      <c r="O70" s="457"/>
      <c r="P70" s="458"/>
      <c r="Q70" s="345"/>
      <c r="R70" s="343"/>
      <c r="S70" s="344"/>
      <c r="T70" s="345"/>
      <c r="U70" s="343"/>
      <c r="V70" s="344"/>
      <c r="W70" s="345"/>
      <c r="X70" s="346"/>
      <c r="AD70" s="675">
        <f t="shared" si="2"/>
        <v>0</v>
      </c>
    </row>
    <row r="71" spans="1:30" s="30" customFormat="1" ht="16.5" thickBot="1" x14ac:dyDescent="0.3">
      <c r="A71" s="898" t="s">
        <v>191</v>
      </c>
      <c r="B71" s="899"/>
      <c r="C71" s="899"/>
      <c r="D71" s="899"/>
      <c r="E71" s="899"/>
      <c r="F71" s="900"/>
      <c r="G71" s="197">
        <f>SUM(G70:G70)</f>
        <v>6</v>
      </c>
      <c r="H71" s="387">
        <f>H70</f>
        <v>180</v>
      </c>
      <c r="I71" s="366"/>
      <c r="J71" s="390"/>
      <c r="K71" s="198"/>
      <c r="L71" s="198"/>
      <c r="M71" s="198">
        <f>M70</f>
        <v>180</v>
      </c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366"/>
      <c r="AD71" s="675">
        <f t="shared" si="2"/>
        <v>0</v>
      </c>
    </row>
    <row r="72" spans="1:30" ht="16.5" thickBot="1" x14ac:dyDescent="0.3">
      <c r="A72" s="901" t="s">
        <v>192</v>
      </c>
      <c r="B72" s="902"/>
      <c r="C72" s="902"/>
      <c r="D72" s="902"/>
      <c r="E72" s="902"/>
      <c r="F72" s="902"/>
      <c r="G72" s="359">
        <f t="shared" ref="G72:X72" si="14">G71+G68+G62+G36</f>
        <v>176</v>
      </c>
      <c r="H72" s="388">
        <f t="shared" si="14"/>
        <v>5280</v>
      </c>
      <c r="I72" s="121">
        <f>I71+I68+I62+I36</f>
        <v>1879</v>
      </c>
      <c r="J72" s="239">
        <f t="shared" si="14"/>
        <v>896</v>
      </c>
      <c r="K72" s="360">
        <f t="shared" si="14"/>
        <v>45</v>
      </c>
      <c r="L72" s="360">
        <f t="shared" si="14"/>
        <v>938</v>
      </c>
      <c r="M72" s="360">
        <f t="shared" si="14"/>
        <v>3401</v>
      </c>
      <c r="N72" s="360">
        <f t="shared" si="14"/>
        <v>26</v>
      </c>
      <c r="O72" s="360">
        <f>O71+O68+O62+O36</f>
        <v>19</v>
      </c>
      <c r="P72" s="360">
        <f>P71+P68+P62+P36</f>
        <v>19</v>
      </c>
      <c r="Q72" s="121">
        <f>Q71+Q68+Q62+Q36</f>
        <v>20</v>
      </c>
      <c r="R72" s="121">
        <f t="shared" si="14"/>
        <v>14</v>
      </c>
      <c r="S72" s="121">
        <f t="shared" si="14"/>
        <v>14</v>
      </c>
      <c r="T72" s="121">
        <f t="shared" si="14"/>
        <v>16</v>
      </c>
      <c r="U72" s="121">
        <f t="shared" si="14"/>
        <v>11</v>
      </c>
      <c r="V72" s="121">
        <f t="shared" si="14"/>
        <v>11</v>
      </c>
      <c r="W72" s="121">
        <f t="shared" si="14"/>
        <v>7</v>
      </c>
      <c r="X72" s="121">
        <f t="shared" si="14"/>
        <v>4</v>
      </c>
      <c r="Y72" s="30">
        <f>30*G72</f>
        <v>5280</v>
      </c>
      <c r="AD72" s="675">
        <f t="shared" si="2"/>
        <v>35.587121212121211</v>
      </c>
    </row>
    <row r="73" spans="1:30" ht="16.5" thickBot="1" x14ac:dyDescent="0.3">
      <c r="A73" s="903" t="s">
        <v>193</v>
      </c>
      <c r="B73" s="904"/>
      <c r="C73" s="904"/>
      <c r="D73" s="904"/>
      <c r="E73" s="904"/>
      <c r="F73" s="904"/>
      <c r="G73" s="904"/>
      <c r="H73" s="904"/>
      <c r="I73" s="904"/>
      <c r="J73" s="904"/>
      <c r="K73" s="904"/>
      <c r="L73" s="904"/>
      <c r="M73" s="904"/>
      <c r="N73" s="904"/>
      <c r="O73" s="904"/>
      <c r="P73" s="904"/>
      <c r="Q73" s="904"/>
      <c r="R73" s="904"/>
      <c r="S73" s="904"/>
      <c r="T73" s="904"/>
      <c r="U73" s="904"/>
      <c r="V73" s="904"/>
      <c r="W73" s="904"/>
      <c r="X73" s="905"/>
      <c r="AD73" s="675" t="e">
        <f t="shared" si="2"/>
        <v>#DIV/0!</v>
      </c>
    </row>
    <row r="74" spans="1:30" ht="16.5" thickBot="1" x14ac:dyDescent="0.3">
      <c r="A74" s="906" t="s">
        <v>194</v>
      </c>
      <c r="B74" s="907"/>
      <c r="C74" s="907"/>
      <c r="D74" s="907"/>
      <c r="E74" s="907"/>
      <c r="F74" s="907"/>
      <c r="G74" s="907"/>
      <c r="H74" s="907"/>
      <c r="I74" s="907"/>
      <c r="J74" s="907"/>
      <c r="K74" s="907"/>
      <c r="L74" s="907"/>
      <c r="M74" s="907"/>
      <c r="N74" s="907"/>
      <c r="O74" s="907"/>
      <c r="P74" s="907"/>
      <c r="Q74" s="907"/>
      <c r="R74" s="907"/>
      <c r="S74" s="907"/>
      <c r="T74" s="907"/>
      <c r="U74" s="907"/>
      <c r="V74" s="907"/>
      <c r="W74" s="907"/>
      <c r="X74" s="908"/>
      <c r="AD74" s="675" t="e">
        <f t="shared" si="2"/>
        <v>#DIV/0!</v>
      </c>
    </row>
    <row r="75" spans="1:30" ht="34.5" customHeight="1" thickBot="1" x14ac:dyDescent="0.3">
      <c r="A75" s="909" t="s">
        <v>386</v>
      </c>
      <c r="B75" s="910"/>
      <c r="C75" s="459"/>
      <c r="D75" s="460">
        <v>3</v>
      </c>
      <c r="E75" s="461"/>
      <c r="F75" s="462"/>
      <c r="G75" s="460">
        <v>4</v>
      </c>
      <c r="H75" s="460">
        <v>120</v>
      </c>
      <c r="I75" s="460">
        <f t="shared" ref="I75:AC76" si="15">I82</f>
        <v>45</v>
      </c>
      <c r="J75" s="463">
        <v>30</v>
      </c>
      <c r="K75" s="464"/>
      <c r="L75" s="464">
        <v>15</v>
      </c>
      <c r="M75" s="465">
        <f t="shared" si="15"/>
        <v>75</v>
      </c>
      <c r="N75" s="463"/>
      <c r="O75" s="464"/>
      <c r="P75" s="465"/>
      <c r="Q75" s="466">
        <v>3</v>
      </c>
      <c r="R75" s="464"/>
      <c r="S75" s="465"/>
      <c r="T75" s="463"/>
      <c r="U75" s="464"/>
      <c r="V75" s="465"/>
      <c r="W75" s="463"/>
      <c r="X75" s="465"/>
      <c r="AD75" s="675">
        <f t="shared" si="2"/>
        <v>37.5</v>
      </c>
    </row>
    <row r="76" spans="1:30" ht="34.5" customHeight="1" x14ac:dyDescent="0.25">
      <c r="A76" s="911" t="s">
        <v>387</v>
      </c>
      <c r="B76" s="912"/>
      <c r="C76" s="404"/>
      <c r="D76" s="404">
        <v>4</v>
      </c>
      <c r="E76" s="467"/>
      <c r="F76" s="405"/>
      <c r="G76" s="404">
        <v>4</v>
      </c>
      <c r="H76" s="404">
        <f>H83</f>
        <v>120</v>
      </c>
      <c r="I76" s="404">
        <f t="shared" si="15"/>
        <v>54</v>
      </c>
      <c r="J76" s="467">
        <f t="shared" si="15"/>
        <v>36</v>
      </c>
      <c r="K76" s="406">
        <f t="shared" si="15"/>
        <v>0</v>
      </c>
      <c r="L76" s="406">
        <f t="shared" si="15"/>
        <v>18</v>
      </c>
      <c r="M76" s="405">
        <f t="shared" si="15"/>
        <v>66</v>
      </c>
      <c r="N76" s="407">
        <f t="shared" si="15"/>
        <v>0</v>
      </c>
      <c r="O76" s="406">
        <f t="shared" si="15"/>
        <v>0</v>
      </c>
      <c r="P76" s="405">
        <f t="shared" si="15"/>
        <v>0</v>
      </c>
      <c r="Q76" s="212">
        <f t="shared" si="15"/>
        <v>0</v>
      </c>
      <c r="R76" s="204">
        <f t="shared" si="15"/>
        <v>3</v>
      </c>
      <c r="S76" s="205">
        <f t="shared" si="15"/>
        <v>3</v>
      </c>
      <c r="T76" s="212">
        <f t="shared" si="15"/>
        <v>0</v>
      </c>
      <c r="U76" s="204">
        <f t="shared" si="15"/>
        <v>0</v>
      </c>
      <c r="V76" s="205">
        <f t="shared" si="15"/>
        <v>0</v>
      </c>
      <c r="W76" s="212">
        <f t="shared" si="15"/>
        <v>0</v>
      </c>
      <c r="X76" s="205">
        <f t="shared" si="15"/>
        <v>0</v>
      </c>
      <c r="Y76" s="275">
        <f t="shared" si="15"/>
        <v>0</v>
      </c>
      <c r="Z76" s="126">
        <f t="shared" si="15"/>
        <v>0</v>
      </c>
      <c r="AA76" s="126">
        <f t="shared" si="15"/>
        <v>0</v>
      </c>
      <c r="AB76" s="126">
        <f t="shared" si="15"/>
        <v>0</v>
      </c>
      <c r="AC76" s="126">
        <f t="shared" si="15"/>
        <v>0</v>
      </c>
      <c r="AD76" s="675">
        <f t="shared" si="2"/>
        <v>45</v>
      </c>
    </row>
    <row r="77" spans="1:30" ht="33" customHeight="1" x14ac:dyDescent="0.25">
      <c r="A77" s="913" t="s">
        <v>388</v>
      </c>
      <c r="B77" s="914"/>
      <c r="C77" s="164"/>
      <c r="D77" s="164">
        <v>5</v>
      </c>
      <c r="E77" s="275"/>
      <c r="F77" s="163"/>
      <c r="G77" s="164">
        <f>G87</f>
        <v>4</v>
      </c>
      <c r="H77" s="164">
        <f>H87</f>
        <v>120</v>
      </c>
      <c r="I77" s="164">
        <f t="shared" ref="I77:X77" si="16">I87</f>
        <v>45</v>
      </c>
      <c r="J77" s="275">
        <f t="shared" si="16"/>
        <v>0</v>
      </c>
      <c r="K77" s="126">
        <f t="shared" si="16"/>
        <v>0</v>
      </c>
      <c r="L77" s="126">
        <f t="shared" si="16"/>
        <v>45</v>
      </c>
      <c r="M77" s="163">
        <f t="shared" si="16"/>
        <v>75</v>
      </c>
      <c r="N77" s="669">
        <f t="shared" si="16"/>
        <v>0</v>
      </c>
      <c r="O77" s="126">
        <f t="shared" si="16"/>
        <v>0</v>
      </c>
      <c r="P77" s="163">
        <f t="shared" si="16"/>
        <v>0</v>
      </c>
      <c r="Q77" s="165">
        <f t="shared" si="16"/>
        <v>0</v>
      </c>
      <c r="R77" s="141">
        <f t="shared" si="16"/>
        <v>0</v>
      </c>
      <c r="S77" s="142">
        <f t="shared" si="16"/>
        <v>0</v>
      </c>
      <c r="T77" s="165">
        <f t="shared" si="16"/>
        <v>3</v>
      </c>
      <c r="U77" s="141">
        <f t="shared" si="16"/>
        <v>0</v>
      </c>
      <c r="V77" s="142">
        <f t="shared" si="16"/>
        <v>0</v>
      </c>
      <c r="W77" s="165">
        <f t="shared" si="16"/>
        <v>0</v>
      </c>
      <c r="X77" s="142">
        <f t="shared" si="16"/>
        <v>0</v>
      </c>
      <c r="AD77" s="675">
        <f t="shared" ref="AD77:AD123" si="17">I77/H77*100</f>
        <v>37.5</v>
      </c>
    </row>
    <row r="78" spans="1:30" ht="35.25" customHeight="1" thickBot="1" x14ac:dyDescent="0.3">
      <c r="A78" s="915" t="s">
        <v>389</v>
      </c>
      <c r="B78" s="916"/>
      <c r="C78" s="169"/>
      <c r="D78" s="169">
        <v>6</v>
      </c>
      <c r="E78" s="468"/>
      <c r="F78" s="168"/>
      <c r="G78" s="169">
        <f>G89</f>
        <v>4</v>
      </c>
      <c r="H78" s="169">
        <f>H89</f>
        <v>120</v>
      </c>
      <c r="I78" s="169">
        <f t="shared" ref="I78:X78" si="18">I89</f>
        <v>54</v>
      </c>
      <c r="J78" s="468">
        <f t="shared" si="18"/>
        <v>0</v>
      </c>
      <c r="K78" s="170">
        <f t="shared" si="18"/>
        <v>0</v>
      </c>
      <c r="L78" s="170">
        <f t="shared" si="18"/>
        <v>54</v>
      </c>
      <c r="M78" s="168">
        <f t="shared" si="18"/>
        <v>66</v>
      </c>
      <c r="N78" s="167">
        <f t="shared" si="18"/>
        <v>0</v>
      </c>
      <c r="O78" s="170">
        <f t="shared" si="18"/>
        <v>0</v>
      </c>
      <c r="P78" s="168">
        <f t="shared" si="18"/>
        <v>0</v>
      </c>
      <c r="Q78" s="171">
        <f t="shared" si="18"/>
        <v>0</v>
      </c>
      <c r="R78" s="172">
        <f t="shared" si="18"/>
        <v>0</v>
      </c>
      <c r="S78" s="173">
        <f t="shared" si="18"/>
        <v>0</v>
      </c>
      <c r="T78" s="171">
        <f t="shared" si="18"/>
        <v>0</v>
      </c>
      <c r="U78" s="172">
        <f t="shared" si="18"/>
        <v>3</v>
      </c>
      <c r="V78" s="173">
        <f t="shared" si="18"/>
        <v>3</v>
      </c>
      <c r="W78" s="171">
        <f t="shared" si="18"/>
        <v>0</v>
      </c>
      <c r="X78" s="173">
        <f t="shared" si="18"/>
        <v>0</v>
      </c>
      <c r="AD78" s="675">
        <f t="shared" si="17"/>
        <v>45</v>
      </c>
    </row>
    <row r="79" spans="1:30" ht="37.5" customHeight="1" x14ac:dyDescent="0.25">
      <c r="A79" s="917" t="s">
        <v>390</v>
      </c>
      <c r="B79" s="918"/>
      <c r="C79" s="146"/>
      <c r="D79" s="146">
        <v>7</v>
      </c>
      <c r="E79" s="488"/>
      <c r="F79" s="148"/>
      <c r="G79" s="146">
        <f>G91</f>
        <v>4</v>
      </c>
      <c r="H79" s="146">
        <f>H91</f>
        <v>120</v>
      </c>
      <c r="I79" s="146">
        <f t="shared" ref="I79:X79" si="19">I91</f>
        <v>45</v>
      </c>
      <c r="J79" s="488">
        <f t="shared" si="19"/>
        <v>0</v>
      </c>
      <c r="K79" s="149">
        <f t="shared" si="19"/>
        <v>0</v>
      </c>
      <c r="L79" s="149">
        <f t="shared" si="19"/>
        <v>45</v>
      </c>
      <c r="M79" s="148">
        <f t="shared" si="19"/>
        <v>75</v>
      </c>
      <c r="N79" s="147">
        <f t="shared" si="19"/>
        <v>0</v>
      </c>
      <c r="O79" s="149">
        <f t="shared" si="19"/>
        <v>0</v>
      </c>
      <c r="P79" s="148">
        <f t="shared" si="19"/>
        <v>0</v>
      </c>
      <c r="Q79" s="150">
        <f t="shared" si="19"/>
        <v>0</v>
      </c>
      <c r="R79" s="151">
        <f t="shared" si="19"/>
        <v>0</v>
      </c>
      <c r="S79" s="152">
        <f t="shared" si="19"/>
        <v>0</v>
      </c>
      <c r="T79" s="150">
        <f t="shared" si="19"/>
        <v>0</v>
      </c>
      <c r="U79" s="151">
        <f t="shared" si="19"/>
        <v>0</v>
      </c>
      <c r="V79" s="152">
        <f t="shared" si="19"/>
        <v>0</v>
      </c>
      <c r="W79" s="150">
        <f t="shared" si="19"/>
        <v>3</v>
      </c>
      <c r="X79" s="152">
        <f t="shared" si="19"/>
        <v>0</v>
      </c>
      <c r="AD79" s="675">
        <f t="shared" si="17"/>
        <v>37.5</v>
      </c>
    </row>
    <row r="80" spans="1:30" ht="33.75" customHeight="1" thickBot="1" x14ac:dyDescent="0.3">
      <c r="A80" s="919" t="s">
        <v>391</v>
      </c>
      <c r="B80" s="920"/>
      <c r="C80" s="169"/>
      <c r="D80" s="169">
        <v>8</v>
      </c>
      <c r="E80" s="468"/>
      <c r="F80" s="168"/>
      <c r="G80" s="169">
        <f>G94</f>
        <v>4</v>
      </c>
      <c r="H80" s="169">
        <f>H94</f>
        <v>120</v>
      </c>
      <c r="I80" s="169">
        <f t="shared" ref="I80:X80" si="20">I94</f>
        <v>40</v>
      </c>
      <c r="J80" s="468">
        <f t="shared" si="20"/>
        <v>0</v>
      </c>
      <c r="K80" s="170">
        <f t="shared" si="20"/>
        <v>0</v>
      </c>
      <c r="L80" s="170">
        <f t="shared" si="20"/>
        <v>40</v>
      </c>
      <c r="M80" s="168">
        <f t="shared" si="20"/>
        <v>80</v>
      </c>
      <c r="N80" s="167">
        <f t="shared" si="20"/>
        <v>0</v>
      </c>
      <c r="O80" s="170">
        <f t="shared" si="20"/>
        <v>0</v>
      </c>
      <c r="P80" s="168">
        <f t="shared" si="20"/>
        <v>0</v>
      </c>
      <c r="Q80" s="171">
        <f t="shared" si="20"/>
        <v>0</v>
      </c>
      <c r="R80" s="172">
        <f t="shared" si="20"/>
        <v>0</v>
      </c>
      <c r="S80" s="173">
        <f t="shared" si="20"/>
        <v>0</v>
      </c>
      <c r="T80" s="171">
        <f t="shared" si="20"/>
        <v>0</v>
      </c>
      <c r="U80" s="172">
        <f t="shared" si="20"/>
        <v>0</v>
      </c>
      <c r="V80" s="173">
        <f t="shared" si="20"/>
        <v>0</v>
      </c>
      <c r="W80" s="171">
        <f t="shared" si="20"/>
        <v>0</v>
      </c>
      <c r="X80" s="173">
        <f t="shared" si="20"/>
        <v>3</v>
      </c>
      <c r="AD80" s="675">
        <f t="shared" si="17"/>
        <v>33.333333333333329</v>
      </c>
    </row>
    <row r="81" spans="1:30" ht="18" customHeight="1" x14ac:dyDescent="0.25">
      <c r="A81" s="579" t="s">
        <v>195</v>
      </c>
      <c r="B81" s="200" t="s">
        <v>379</v>
      </c>
      <c r="C81" s="367"/>
      <c r="D81" s="367">
        <v>3</v>
      </c>
      <c r="E81" s="469"/>
      <c r="F81" s="202"/>
      <c r="G81" s="203">
        <v>4</v>
      </c>
      <c r="H81" s="203">
        <f t="shared" ref="H81:H95" si="21">G81*30</f>
        <v>120</v>
      </c>
      <c r="I81" s="392">
        <f t="shared" ref="I81:I95" si="22">J81+K81+L81</f>
        <v>45</v>
      </c>
      <c r="J81" s="470">
        <v>30</v>
      </c>
      <c r="K81" s="204"/>
      <c r="L81" s="204">
        <v>15</v>
      </c>
      <c r="M81" s="205">
        <f t="shared" ref="M81:M87" si="23">H81-I81</f>
        <v>75</v>
      </c>
      <c r="N81" s="201"/>
      <c r="O81" s="206"/>
      <c r="P81" s="202"/>
      <c r="Q81" s="201">
        <v>3</v>
      </c>
      <c r="R81" s="206"/>
      <c r="S81" s="202"/>
      <c r="T81" s="201"/>
      <c r="U81" s="206"/>
      <c r="V81" s="202"/>
      <c r="W81" s="201"/>
      <c r="X81" s="202"/>
      <c r="AD81" s="675">
        <f t="shared" si="17"/>
        <v>37.5</v>
      </c>
    </row>
    <row r="82" spans="1:30" ht="16.5" customHeight="1" x14ac:dyDescent="0.25">
      <c r="A82" s="162" t="s">
        <v>197</v>
      </c>
      <c r="B82" s="200" t="s">
        <v>372</v>
      </c>
      <c r="C82" s="367"/>
      <c r="D82" s="367">
        <v>3</v>
      </c>
      <c r="E82" s="469"/>
      <c r="F82" s="202"/>
      <c r="G82" s="203">
        <v>4</v>
      </c>
      <c r="H82" s="203">
        <f t="shared" si="21"/>
        <v>120</v>
      </c>
      <c r="I82" s="392">
        <f t="shared" si="22"/>
        <v>45</v>
      </c>
      <c r="J82" s="470">
        <v>30</v>
      </c>
      <c r="K82" s="204"/>
      <c r="L82" s="204">
        <v>15</v>
      </c>
      <c r="M82" s="205">
        <f t="shared" si="23"/>
        <v>75</v>
      </c>
      <c r="N82" s="201"/>
      <c r="O82" s="206"/>
      <c r="P82" s="202"/>
      <c r="Q82" s="201">
        <v>3</v>
      </c>
      <c r="R82" s="206"/>
      <c r="S82" s="202"/>
      <c r="T82" s="201"/>
      <c r="U82" s="206"/>
      <c r="V82" s="202"/>
      <c r="W82" s="201"/>
      <c r="X82" s="202"/>
      <c r="AD82" s="675">
        <f t="shared" si="17"/>
        <v>37.5</v>
      </c>
    </row>
    <row r="83" spans="1:30" x14ac:dyDescent="0.25">
      <c r="A83" s="162" t="s">
        <v>373</v>
      </c>
      <c r="B83" s="578" t="s">
        <v>196</v>
      </c>
      <c r="C83" s="367"/>
      <c r="D83" s="367">
        <v>4</v>
      </c>
      <c r="E83" s="469"/>
      <c r="F83" s="202"/>
      <c r="G83" s="203">
        <v>4</v>
      </c>
      <c r="H83" s="471">
        <f t="shared" si="21"/>
        <v>120</v>
      </c>
      <c r="I83" s="471">
        <f t="shared" si="22"/>
        <v>54</v>
      </c>
      <c r="J83" s="472">
        <v>36</v>
      </c>
      <c r="K83" s="473"/>
      <c r="L83" s="473">
        <v>18</v>
      </c>
      <c r="M83" s="474">
        <f t="shared" si="23"/>
        <v>66</v>
      </c>
      <c r="N83" s="475"/>
      <c r="O83" s="476"/>
      <c r="P83" s="474"/>
      <c r="Q83" s="475"/>
      <c r="R83" s="476">
        <v>3</v>
      </c>
      <c r="S83" s="474">
        <v>3</v>
      </c>
      <c r="T83" s="475"/>
      <c r="U83" s="476"/>
      <c r="V83" s="474"/>
      <c r="W83" s="475"/>
      <c r="X83" s="474"/>
      <c r="AD83" s="675">
        <f t="shared" si="17"/>
        <v>45</v>
      </c>
    </row>
    <row r="84" spans="1:30" x14ac:dyDescent="0.25">
      <c r="A84" s="371" t="s">
        <v>200</v>
      </c>
      <c r="B84" s="578" t="s">
        <v>198</v>
      </c>
      <c r="C84" s="367"/>
      <c r="D84" s="367">
        <v>4</v>
      </c>
      <c r="E84" s="469"/>
      <c r="F84" s="202"/>
      <c r="G84" s="203">
        <v>4</v>
      </c>
      <c r="H84" s="471">
        <f t="shared" si="21"/>
        <v>120</v>
      </c>
      <c r="I84" s="471">
        <f t="shared" si="22"/>
        <v>54</v>
      </c>
      <c r="J84" s="472">
        <v>36</v>
      </c>
      <c r="K84" s="473"/>
      <c r="L84" s="473">
        <v>18</v>
      </c>
      <c r="M84" s="474">
        <f t="shared" ref="M84:M86" si="24">H84-I84</f>
        <v>66</v>
      </c>
      <c r="N84" s="475"/>
      <c r="O84" s="476"/>
      <c r="P84" s="474"/>
      <c r="Q84" s="475"/>
      <c r="R84" s="476">
        <v>3</v>
      </c>
      <c r="S84" s="474">
        <v>3</v>
      </c>
      <c r="T84" s="475"/>
      <c r="U84" s="476"/>
      <c r="V84" s="474"/>
      <c r="W84" s="475"/>
      <c r="X84" s="474"/>
      <c r="AD84" s="675">
        <f t="shared" si="17"/>
        <v>45</v>
      </c>
    </row>
    <row r="85" spans="1:30" x14ac:dyDescent="0.25">
      <c r="A85" s="162" t="s">
        <v>202</v>
      </c>
      <c r="B85" s="578" t="s">
        <v>241</v>
      </c>
      <c r="C85" s="367"/>
      <c r="D85" s="367">
        <v>4</v>
      </c>
      <c r="E85" s="469"/>
      <c r="F85" s="202"/>
      <c r="G85" s="203">
        <v>4</v>
      </c>
      <c r="H85" s="471">
        <f t="shared" si="21"/>
        <v>120</v>
      </c>
      <c r="I85" s="471">
        <f t="shared" si="22"/>
        <v>54</v>
      </c>
      <c r="J85" s="472">
        <v>36</v>
      </c>
      <c r="K85" s="473"/>
      <c r="L85" s="473">
        <v>18</v>
      </c>
      <c r="M85" s="474">
        <f t="shared" si="24"/>
        <v>66</v>
      </c>
      <c r="N85" s="475"/>
      <c r="O85" s="476"/>
      <c r="P85" s="474"/>
      <c r="Q85" s="475"/>
      <c r="R85" s="476">
        <v>3</v>
      </c>
      <c r="S85" s="474">
        <v>3</v>
      </c>
      <c r="T85" s="475"/>
      <c r="U85" s="476"/>
      <c r="V85" s="474"/>
      <c r="W85" s="475"/>
      <c r="X85" s="474"/>
      <c r="AD85" s="675">
        <f t="shared" si="17"/>
        <v>45</v>
      </c>
    </row>
    <row r="86" spans="1:30" x14ac:dyDescent="0.25">
      <c r="A86" s="162" t="s">
        <v>205</v>
      </c>
      <c r="B86" s="200" t="s">
        <v>374</v>
      </c>
      <c r="C86" s="367"/>
      <c r="D86" s="367">
        <v>4</v>
      </c>
      <c r="E86" s="469"/>
      <c r="F86" s="202"/>
      <c r="G86" s="203">
        <v>4</v>
      </c>
      <c r="H86" s="471">
        <f t="shared" si="21"/>
        <v>120</v>
      </c>
      <c r="I86" s="471">
        <f t="shared" si="22"/>
        <v>54</v>
      </c>
      <c r="J86" s="472">
        <v>36</v>
      </c>
      <c r="K86" s="473"/>
      <c r="L86" s="473">
        <v>18</v>
      </c>
      <c r="M86" s="474">
        <f t="shared" si="24"/>
        <v>66</v>
      </c>
      <c r="N86" s="475"/>
      <c r="O86" s="476"/>
      <c r="P86" s="474"/>
      <c r="Q86" s="475"/>
      <c r="R86" s="476">
        <v>3</v>
      </c>
      <c r="S86" s="474">
        <v>3</v>
      </c>
      <c r="T86" s="475"/>
      <c r="U86" s="476"/>
      <c r="V86" s="474"/>
      <c r="W86" s="475"/>
      <c r="X86" s="474"/>
      <c r="AD86" s="675">
        <f t="shared" si="17"/>
        <v>45</v>
      </c>
    </row>
    <row r="87" spans="1:30" ht="31.5" x14ac:dyDescent="0.25">
      <c r="A87" s="162" t="s">
        <v>307</v>
      </c>
      <c r="B87" s="200" t="s">
        <v>199</v>
      </c>
      <c r="C87" s="367"/>
      <c r="D87" s="367">
        <v>5</v>
      </c>
      <c r="E87" s="469"/>
      <c r="F87" s="202"/>
      <c r="G87" s="203">
        <v>4</v>
      </c>
      <c r="H87" s="471">
        <f t="shared" si="21"/>
        <v>120</v>
      </c>
      <c r="I87" s="471">
        <f t="shared" si="22"/>
        <v>45</v>
      </c>
      <c r="J87" s="472"/>
      <c r="K87" s="473"/>
      <c r="L87" s="473">
        <v>45</v>
      </c>
      <c r="M87" s="474">
        <f t="shared" si="23"/>
        <v>75</v>
      </c>
      <c r="N87" s="475"/>
      <c r="O87" s="476"/>
      <c r="P87" s="474"/>
      <c r="Q87" s="475"/>
      <c r="R87" s="476"/>
      <c r="S87" s="474"/>
      <c r="T87" s="475">
        <v>3</v>
      </c>
      <c r="U87" s="476"/>
      <c r="V87" s="474"/>
      <c r="W87" s="475"/>
      <c r="X87" s="474"/>
      <c r="AD87" s="675">
        <f t="shared" si="17"/>
        <v>37.5</v>
      </c>
    </row>
    <row r="88" spans="1:30" x14ac:dyDescent="0.25">
      <c r="A88" s="162" t="s">
        <v>308</v>
      </c>
      <c r="B88" s="200" t="s">
        <v>204</v>
      </c>
      <c r="C88" s="367"/>
      <c r="D88" s="367">
        <v>5</v>
      </c>
      <c r="E88" s="469"/>
      <c r="F88" s="202"/>
      <c r="G88" s="203">
        <v>4</v>
      </c>
      <c r="H88" s="471">
        <f t="shared" si="21"/>
        <v>120</v>
      </c>
      <c r="I88" s="471">
        <f t="shared" si="22"/>
        <v>45</v>
      </c>
      <c r="J88" s="472">
        <v>15</v>
      </c>
      <c r="K88" s="473"/>
      <c r="L88" s="473">
        <v>30</v>
      </c>
      <c r="M88" s="474">
        <f>H87-I88</f>
        <v>75</v>
      </c>
      <c r="N88" s="475"/>
      <c r="O88" s="476"/>
      <c r="P88" s="474"/>
      <c r="Q88" s="475"/>
      <c r="R88" s="476"/>
      <c r="S88" s="474"/>
      <c r="T88" s="475">
        <v>3</v>
      </c>
      <c r="U88" s="476"/>
      <c r="V88" s="474"/>
      <c r="W88" s="475"/>
      <c r="X88" s="474"/>
      <c r="AD88" s="675">
        <f t="shared" si="17"/>
        <v>37.5</v>
      </c>
    </row>
    <row r="89" spans="1:30" ht="31.5" x14ac:dyDescent="0.25">
      <c r="A89" s="162" t="s">
        <v>309</v>
      </c>
      <c r="B89" s="200" t="s">
        <v>201</v>
      </c>
      <c r="C89" s="367"/>
      <c r="D89" s="367">
        <v>6</v>
      </c>
      <c r="E89" s="469"/>
      <c r="F89" s="202"/>
      <c r="G89" s="203">
        <v>4</v>
      </c>
      <c r="H89" s="471">
        <f t="shared" si="21"/>
        <v>120</v>
      </c>
      <c r="I89" s="471">
        <f t="shared" si="22"/>
        <v>54</v>
      </c>
      <c r="J89" s="472"/>
      <c r="K89" s="473"/>
      <c r="L89" s="473">
        <v>54</v>
      </c>
      <c r="M89" s="474">
        <f>H89-I89</f>
        <v>66</v>
      </c>
      <c r="N89" s="475"/>
      <c r="O89" s="476"/>
      <c r="P89" s="474"/>
      <c r="Q89" s="475"/>
      <c r="R89" s="476"/>
      <c r="S89" s="474"/>
      <c r="T89" s="475"/>
      <c r="U89" s="476">
        <v>3</v>
      </c>
      <c r="V89" s="474">
        <v>3</v>
      </c>
      <c r="W89" s="475"/>
      <c r="X89" s="474"/>
      <c r="AD89" s="675">
        <f t="shared" si="17"/>
        <v>45</v>
      </c>
    </row>
    <row r="90" spans="1:30" x14ac:dyDescent="0.25">
      <c r="A90" s="162" t="s">
        <v>310</v>
      </c>
      <c r="B90" s="200" t="s">
        <v>317</v>
      </c>
      <c r="C90" s="367"/>
      <c r="D90" s="367">
        <v>6</v>
      </c>
      <c r="E90" s="469"/>
      <c r="F90" s="202"/>
      <c r="G90" s="203">
        <v>4</v>
      </c>
      <c r="H90" s="471">
        <f t="shared" si="21"/>
        <v>120</v>
      </c>
      <c r="I90" s="471">
        <f t="shared" si="22"/>
        <v>54</v>
      </c>
      <c r="J90" s="472">
        <v>18</v>
      </c>
      <c r="K90" s="473"/>
      <c r="L90" s="473">
        <v>36</v>
      </c>
      <c r="M90" s="474">
        <f>H89-I90</f>
        <v>66</v>
      </c>
      <c r="N90" s="475"/>
      <c r="O90" s="476"/>
      <c r="P90" s="474"/>
      <c r="Q90" s="475"/>
      <c r="R90" s="476"/>
      <c r="S90" s="474"/>
      <c r="T90" s="475"/>
      <c r="U90" s="476">
        <v>3</v>
      </c>
      <c r="V90" s="474">
        <v>3</v>
      </c>
      <c r="W90" s="475"/>
      <c r="X90" s="474"/>
      <c r="AD90" s="675">
        <f t="shared" si="17"/>
        <v>45</v>
      </c>
    </row>
    <row r="91" spans="1:30" ht="31.5" x14ac:dyDescent="0.25">
      <c r="A91" s="162" t="s">
        <v>311</v>
      </c>
      <c r="B91" s="200" t="s">
        <v>203</v>
      </c>
      <c r="C91" s="367"/>
      <c r="D91" s="367">
        <v>7</v>
      </c>
      <c r="E91" s="469"/>
      <c r="F91" s="202"/>
      <c r="G91" s="203">
        <v>4</v>
      </c>
      <c r="H91" s="471">
        <f t="shared" si="21"/>
        <v>120</v>
      </c>
      <c r="I91" s="471">
        <f t="shared" si="22"/>
        <v>45</v>
      </c>
      <c r="J91" s="472"/>
      <c r="K91" s="473"/>
      <c r="L91" s="473">
        <v>45</v>
      </c>
      <c r="M91" s="474">
        <f>H91-I91</f>
        <v>75</v>
      </c>
      <c r="N91" s="475"/>
      <c r="O91" s="476"/>
      <c r="P91" s="474"/>
      <c r="Q91" s="475"/>
      <c r="R91" s="476"/>
      <c r="S91" s="474"/>
      <c r="T91" s="475"/>
      <c r="U91" s="476"/>
      <c r="V91" s="474"/>
      <c r="W91" s="475">
        <v>3</v>
      </c>
      <c r="X91" s="474"/>
      <c r="AD91" s="675">
        <f t="shared" si="17"/>
        <v>37.5</v>
      </c>
    </row>
    <row r="92" spans="1:30" x14ac:dyDescent="0.25">
      <c r="A92" s="162" t="s">
        <v>312</v>
      </c>
      <c r="B92" s="207" t="s">
        <v>316</v>
      </c>
      <c r="C92" s="368"/>
      <c r="D92" s="368">
        <v>7</v>
      </c>
      <c r="E92" s="143"/>
      <c r="F92" s="144"/>
      <c r="G92" s="140">
        <v>4</v>
      </c>
      <c r="H92" s="471">
        <f t="shared" si="21"/>
        <v>120</v>
      </c>
      <c r="I92" s="471">
        <f t="shared" si="22"/>
        <v>45</v>
      </c>
      <c r="J92" s="472">
        <v>15</v>
      </c>
      <c r="K92" s="473"/>
      <c r="L92" s="473">
        <v>30</v>
      </c>
      <c r="M92" s="474">
        <f>H91-I92</f>
        <v>75</v>
      </c>
      <c r="N92" s="153"/>
      <c r="O92" s="477"/>
      <c r="P92" s="478"/>
      <c r="Q92" s="153"/>
      <c r="R92" s="477"/>
      <c r="S92" s="478"/>
      <c r="T92" s="153"/>
      <c r="U92" s="477"/>
      <c r="V92" s="478"/>
      <c r="W92" s="153">
        <v>3</v>
      </c>
      <c r="X92" s="478"/>
      <c r="AD92" s="675">
        <f t="shared" si="17"/>
        <v>37.5</v>
      </c>
    </row>
    <row r="93" spans="1:30" ht="31.5" x14ac:dyDescent="0.25">
      <c r="A93" s="162" t="s">
        <v>318</v>
      </c>
      <c r="B93" s="200" t="s">
        <v>54</v>
      </c>
      <c r="C93" s="368"/>
      <c r="D93" s="368">
        <v>7</v>
      </c>
      <c r="E93" s="143"/>
      <c r="F93" s="144"/>
      <c r="G93" s="140">
        <v>4</v>
      </c>
      <c r="H93" s="471">
        <f t="shared" si="21"/>
        <v>120</v>
      </c>
      <c r="I93" s="471">
        <f t="shared" si="22"/>
        <v>45</v>
      </c>
      <c r="J93" s="472">
        <v>15</v>
      </c>
      <c r="K93" s="473"/>
      <c r="L93" s="473">
        <v>30</v>
      </c>
      <c r="M93" s="474">
        <f>H92-I93</f>
        <v>75</v>
      </c>
      <c r="N93" s="153"/>
      <c r="O93" s="477"/>
      <c r="P93" s="478"/>
      <c r="Q93" s="153"/>
      <c r="R93" s="477"/>
      <c r="S93" s="478"/>
      <c r="T93" s="153"/>
      <c r="U93" s="477"/>
      <c r="V93" s="478"/>
      <c r="W93" s="153">
        <v>3</v>
      </c>
      <c r="X93" s="478"/>
      <c r="AD93" s="675">
        <f t="shared" si="17"/>
        <v>37.5</v>
      </c>
    </row>
    <row r="94" spans="1:30" ht="31.5" x14ac:dyDescent="0.25">
      <c r="A94" s="371" t="s">
        <v>384</v>
      </c>
      <c r="B94" s="200" t="s">
        <v>206</v>
      </c>
      <c r="C94" s="368"/>
      <c r="D94" s="368">
        <v>8</v>
      </c>
      <c r="E94" s="143"/>
      <c r="F94" s="144"/>
      <c r="G94" s="140">
        <v>4</v>
      </c>
      <c r="H94" s="471">
        <f t="shared" si="21"/>
        <v>120</v>
      </c>
      <c r="I94" s="393">
        <f t="shared" si="22"/>
        <v>40</v>
      </c>
      <c r="J94" s="472"/>
      <c r="K94" s="473"/>
      <c r="L94" s="473">
        <v>40</v>
      </c>
      <c r="M94" s="474">
        <f>H94-I94</f>
        <v>80</v>
      </c>
      <c r="N94" s="153"/>
      <c r="O94" s="477"/>
      <c r="P94" s="478"/>
      <c r="Q94" s="153"/>
      <c r="R94" s="477"/>
      <c r="S94" s="478"/>
      <c r="T94" s="153"/>
      <c r="U94" s="477"/>
      <c r="V94" s="478"/>
      <c r="W94" s="153"/>
      <c r="X94" s="478">
        <v>3</v>
      </c>
      <c r="AD94" s="675">
        <f t="shared" si="17"/>
        <v>33.333333333333329</v>
      </c>
    </row>
    <row r="95" spans="1:30" ht="16.5" customHeight="1" thickBot="1" x14ac:dyDescent="0.3">
      <c r="A95" s="166" t="s">
        <v>385</v>
      </c>
      <c r="B95" s="208" t="s">
        <v>315</v>
      </c>
      <c r="C95" s="369"/>
      <c r="D95" s="369">
        <v>8</v>
      </c>
      <c r="E95" s="479"/>
      <c r="F95" s="209"/>
      <c r="G95" s="210">
        <v>4</v>
      </c>
      <c r="H95" s="480">
        <f t="shared" si="21"/>
        <v>120</v>
      </c>
      <c r="I95" s="480">
        <f t="shared" si="22"/>
        <v>40</v>
      </c>
      <c r="J95" s="481"/>
      <c r="K95" s="482"/>
      <c r="L95" s="482">
        <v>40</v>
      </c>
      <c r="M95" s="483">
        <f>H94-I95</f>
        <v>80</v>
      </c>
      <c r="N95" s="484"/>
      <c r="O95" s="485"/>
      <c r="P95" s="288"/>
      <c r="Q95" s="484"/>
      <c r="R95" s="485"/>
      <c r="S95" s="288"/>
      <c r="T95" s="484"/>
      <c r="U95" s="485"/>
      <c r="V95" s="288"/>
      <c r="W95" s="484"/>
      <c r="X95" s="288">
        <v>3</v>
      </c>
      <c r="AD95" s="675">
        <f t="shared" si="17"/>
        <v>33.333333333333329</v>
      </c>
    </row>
    <row r="96" spans="1:30" ht="16.5" thickBot="1" x14ac:dyDescent="0.3">
      <c r="A96" s="875" t="s">
        <v>207</v>
      </c>
      <c r="B96" s="876"/>
      <c r="C96" s="876"/>
      <c r="D96" s="876"/>
      <c r="E96" s="876"/>
      <c r="F96" s="877"/>
      <c r="G96" s="211">
        <f>G75+G76+G77+G78+G79+G80</f>
        <v>24</v>
      </c>
      <c r="H96" s="121">
        <f>H75+H76+H77+H78+H79+H80</f>
        <v>720</v>
      </c>
      <c r="I96" s="121">
        <f>I75+I76+I77+I78+I79+I80</f>
        <v>283</v>
      </c>
      <c r="J96" s="121">
        <f t="shared" ref="J96:X96" si="25">J75+J76+J77+J78+J79+J80</f>
        <v>66</v>
      </c>
      <c r="K96" s="121"/>
      <c r="L96" s="121">
        <f t="shared" si="25"/>
        <v>217</v>
      </c>
      <c r="M96" s="121">
        <f t="shared" si="25"/>
        <v>437</v>
      </c>
      <c r="N96" s="121"/>
      <c r="O96" s="121"/>
      <c r="P96" s="121"/>
      <c r="Q96" s="121">
        <f>Q75+Q76+Q77+Q78+Q79+Q80</f>
        <v>3</v>
      </c>
      <c r="R96" s="121">
        <f t="shared" si="25"/>
        <v>3</v>
      </c>
      <c r="S96" s="121">
        <f t="shared" si="25"/>
        <v>3</v>
      </c>
      <c r="T96" s="121">
        <f t="shared" si="25"/>
        <v>3</v>
      </c>
      <c r="U96" s="121">
        <f t="shared" si="25"/>
        <v>3</v>
      </c>
      <c r="V96" s="121">
        <f t="shared" si="25"/>
        <v>3</v>
      </c>
      <c r="W96" s="121">
        <f t="shared" si="25"/>
        <v>3</v>
      </c>
      <c r="X96" s="121">
        <f t="shared" si="25"/>
        <v>3</v>
      </c>
      <c r="Y96" s="237">
        <f>SUM(Y83:Y95)</f>
        <v>0</v>
      </c>
      <c r="Z96" s="121">
        <f>SUM(Z83:Z95)</f>
        <v>0</v>
      </c>
      <c r="AA96" s="121">
        <f>SUM(AA83:AA95)</f>
        <v>0</v>
      </c>
      <c r="AB96" s="121">
        <f>SUM(AB83:AB95)</f>
        <v>0</v>
      </c>
      <c r="AC96" s="121">
        <f>SUM(AC83:AC95)</f>
        <v>0</v>
      </c>
      <c r="AD96" s="675">
        <f t="shared" si="17"/>
        <v>39.305555555555557</v>
      </c>
    </row>
    <row r="97" spans="1:30" ht="16.5" thickBot="1" x14ac:dyDescent="0.3">
      <c r="A97" s="922" t="s">
        <v>208</v>
      </c>
      <c r="B97" s="867"/>
      <c r="C97" s="867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867"/>
      <c r="R97" s="867"/>
      <c r="S97" s="867"/>
      <c r="T97" s="867"/>
      <c r="U97" s="867"/>
      <c r="V97" s="867"/>
      <c r="W97" s="867"/>
      <c r="X97" s="868"/>
      <c r="AD97" s="675" t="e">
        <f t="shared" si="17"/>
        <v>#DIV/0!</v>
      </c>
    </row>
    <row r="98" spans="1:30" ht="30.75" customHeight="1" thickBot="1" x14ac:dyDescent="0.3">
      <c r="A98" s="917" t="s">
        <v>392</v>
      </c>
      <c r="B98" s="918"/>
      <c r="C98" s="486"/>
      <c r="D98" s="146">
        <v>4</v>
      </c>
      <c r="E98" s="147"/>
      <c r="F98" s="148"/>
      <c r="G98" s="487">
        <f t="shared" ref="G98:X98" si="26">G104</f>
        <v>4</v>
      </c>
      <c r="H98" s="146">
        <f t="shared" si="26"/>
        <v>120</v>
      </c>
      <c r="I98" s="146">
        <f t="shared" si="26"/>
        <v>54</v>
      </c>
      <c r="J98" s="488">
        <f t="shared" si="26"/>
        <v>18</v>
      </c>
      <c r="K98" s="149">
        <f t="shared" si="26"/>
        <v>0</v>
      </c>
      <c r="L98" s="149">
        <f t="shared" si="26"/>
        <v>36</v>
      </c>
      <c r="M98" s="148">
        <f t="shared" si="26"/>
        <v>66</v>
      </c>
      <c r="N98" s="147">
        <f t="shared" si="26"/>
        <v>0</v>
      </c>
      <c r="O98" s="149">
        <f t="shared" si="26"/>
        <v>0</v>
      </c>
      <c r="P98" s="148">
        <f t="shared" si="26"/>
        <v>0</v>
      </c>
      <c r="Q98" s="147">
        <f t="shared" si="26"/>
        <v>0</v>
      </c>
      <c r="R98" s="151">
        <f t="shared" si="26"/>
        <v>3</v>
      </c>
      <c r="S98" s="152">
        <f t="shared" si="26"/>
        <v>3</v>
      </c>
      <c r="T98" s="150">
        <f t="shared" si="26"/>
        <v>0</v>
      </c>
      <c r="U98" s="151">
        <f t="shared" si="26"/>
        <v>0</v>
      </c>
      <c r="V98" s="152">
        <f t="shared" si="26"/>
        <v>0</v>
      </c>
      <c r="W98" s="150">
        <f t="shared" si="26"/>
        <v>0</v>
      </c>
      <c r="X98" s="152">
        <f t="shared" si="26"/>
        <v>0</v>
      </c>
      <c r="AD98" s="675">
        <f t="shared" si="17"/>
        <v>45</v>
      </c>
    </row>
    <row r="99" spans="1:30" ht="34.5" customHeight="1" thickBot="1" x14ac:dyDescent="0.3">
      <c r="A99" s="909" t="s">
        <v>393</v>
      </c>
      <c r="B99" s="923"/>
      <c r="C99" s="580"/>
      <c r="D99" s="460">
        <v>5</v>
      </c>
      <c r="E99" s="463"/>
      <c r="F99" s="465"/>
      <c r="G99" s="664">
        <f t="shared" ref="G99:X99" si="27">G106</f>
        <v>4</v>
      </c>
      <c r="H99" s="460">
        <f t="shared" si="27"/>
        <v>120</v>
      </c>
      <c r="I99" s="460">
        <f t="shared" si="27"/>
        <v>45</v>
      </c>
      <c r="J99" s="461">
        <f t="shared" si="27"/>
        <v>30</v>
      </c>
      <c r="K99" s="464">
        <f t="shared" si="27"/>
        <v>0</v>
      </c>
      <c r="L99" s="464">
        <f t="shared" si="27"/>
        <v>15</v>
      </c>
      <c r="M99" s="465">
        <f t="shared" si="27"/>
        <v>75</v>
      </c>
      <c r="N99" s="463">
        <f t="shared" si="27"/>
        <v>0</v>
      </c>
      <c r="O99" s="464">
        <f t="shared" si="27"/>
        <v>0</v>
      </c>
      <c r="P99" s="465">
        <f t="shared" si="27"/>
        <v>0</v>
      </c>
      <c r="Q99" s="463">
        <f t="shared" si="27"/>
        <v>0</v>
      </c>
      <c r="R99" s="464">
        <f t="shared" si="27"/>
        <v>0</v>
      </c>
      <c r="S99" s="465">
        <f t="shared" si="27"/>
        <v>0</v>
      </c>
      <c r="T99" s="466">
        <f t="shared" si="27"/>
        <v>3</v>
      </c>
      <c r="U99" s="581">
        <f t="shared" si="27"/>
        <v>0</v>
      </c>
      <c r="V99" s="582">
        <f t="shared" si="27"/>
        <v>0</v>
      </c>
      <c r="W99" s="466">
        <f t="shared" si="27"/>
        <v>0</v>
      </c>
      <c r="X99" s="582">
        <f t="shared" si="27"/>
        <v>0</v>
      </c>
      <c r="AD99" s="675">
        <f t="shared" si="17"/>
        <v>37.5</v>
      </c>
    </row>
    <row r="100" spans="1:30" ht="34.5" customHeight="1" thickBot="1" x14ac:dyDescent="0.3">
      <c r="A100" s="924" t="s">
        <v>394</v>
      </c>
      <c r="B100" s="925"/>
      <c r="C100" s="583"/>
      <c r="D100" s="584">
        <v>6.6</v>
      </c>
      <c r="E100" s="666"/>
      <c r="F100" s="668"/>
      <c r="G100" s="585">
        <f>G108+G109</f>
        <v>8</v>
      </c>
      <c r="H100" s="586">
        <f t="shared" ref="H100:X100" si="28">H108+H109</f>
        <v>240</v>
      </c>
      <c r="I100" s="586">
        <f t="shared" si="28"/>
        <v>108</v>
      </c>
      <c r="J100" s="587">
        <f t="shared" si="28"/>
        <v>72</v>
      </c>
      <c r="K100" s="667">
        <f t="shared" si="28"/>
        <v>0</v>
      </c>
      <c r="L100" s="667">
        <f t="shared" si="28"/>
        <v>36</v>
      </c>
      <c r="M100" s="668">
        <f t="shared" si="28"/>
        <v>132</v>
      </c>
      <c r="N100" s="666">
        <f t="shared" si="28"/>
        <v>0</v>
      </c>
      <c r="O100" s="667">
        <f t="shared" si="28"/>
        <v>0</v>
      </c>
      <c r="P100" s="668">
        <f t="shared" si="28"/>
        <v>0</v>
      </c>
      <c r="Q100" s="666">
        <f t="shared" si="28"/>
        <v>0</v>
      </c>
      <c r="R100" s="667">
        <f t="shared" si="28"/>
        <v>0</v>
      </c>
      <c r="S100" s="668">
        <f t="shared" si="28"/>
        <v>0</v>
      </c>
      <c r="T100" s="588">
        <f t="shared" si="28"/>
        <v>0</v>
      </c>
      <c r="U100" s="589">
        <v>6</v>
      </c>
      <c r="V100" s="590">
        <v>6</v>
      </c>
      <c r="W100" s="588">
        <f t="shared" si="28"/>
        <v>0</v>
      </c>
      <c r="X100" s="590">
        <f t="shared" si="28"/>
        <v>0</v>
      </c>
      <c r="AD100" s="675">
        <f t="shared" si="17"/>
        <v>45</v>
      </c>
    </row>
    <row r="101" spans="1:30" ht="34.5" customHeight="1" thickBot="1" x14ac:dyDescent="0.3">
      <c r="A101" s="909" t="s">
        <v>395</v>
      </c>
      <c r="B101" s="923"/>
      <c r="C101" s="580"/>
      <c r="D101" s="460" t="s">
        <v>292</v>
      </c>
      <c r="E101" s="463"/>
      <c r="F101" s="465"/>
      <c r="G101" s="664">
        <f>G112*4</f>
        <v>16</v>
      </c>
      <c r="H101" s="460">
        <f t="shared" ref="H101:X101" si="29">H112*4</f>
        <v>480</v>
      </c>
      <c r="I101" s="460">
        <f t="shared" si="29"/>
        <v>180</v>
      </c>
      <c r="J101" s="461">
        <f t="shared" si="29"/>
        <v>120</v>
      </c>
      <c r="K101" s="464">
        <f t="shared" si="29"/>
        <v>0</v>
      </c>
      <c r="L101" s="464">
        <f t="shared" si="29"/>
        <v>60</v>
      </c>
      <c r="M101" s="465">
        <f t="shared" si="29"/>
        <v>300</v>
      </c>
      <c r="N101" s="463">
        <f t="shared" si="29"/>
        <v>0</v>
      </c>
      <c r="O101" s="464">
        <f t="shared" si="29"/>
        <v>0</v>
      </c>
      <c r="P101" s="465">
        <f t="shared" si="29"/>
        <v>0</v>
      </c>
      <c r="Q101" s="463">
        <f t="shared" si="29"/>
        <v>0</v>
      </c>
      <c r="R101" s="464">
        <f t="shared" si="29"/>
        <v>0</v>
      </c>
      <c r="S101" s="465">
        <f t="shared" si="29"/>
        <v>0</v>
      </c>
      <c r="T101" s="466">
        <f t="shared" si="29"/>
        <v>0</v>
      </c>
      <c r="U101" s="581">
        <f t="shared" si="29"/>
        <v>0</v>
      </c>
      <c r="V101" s="582">
        <f t="shared" si="29"/>
        <v>0</v>
      </c>
      <c r="W101" s="466">
        <v>12</v>
      </c>
      <c r="X101" s="582">
        <f t="shared" si="29"/>
        <v>0</v>
      </c>
      <c r="AD101" s="675">
        <f t="shared" si="17"/>
        <v>37.5</v>
      </c>
    </row>
    <row r="102" spans="1:30" ht="34.5" customHeight="1" thickBot="1" x14ac:dyDescent="0.3">
      <c r="A102" s="919" t="s">
        <v>396</v>
      </c>
      <c r="B102" s="920"/>
      <c r="C102" s="591"/>
      <c r="D102" s="592">
        <v>8.8000000000000007</v>
      </c>
      <c r="E102" s="593"/>
      <c r="F102" s="594"/>
      <c r="G102" s="591">
        <f>G120*2</f>
        <v>8</v>
      </c>
      <c r="H102" s="665">
        <f t="shared" ref="H102:W102" si="30">H120*2</f>
        <v>240</v>
      </c>
      <c r="I102" s="665">
        <f t="shared" si="30"/>
        <v>80</v>
      </c>
      <c r="J102" s="595">
        <f>J120*2</f>
        <v>52</v>
      </c>
      <c r="K102" s="596">
        <f t="shared" si="30"/>
        <v>0</v>
      </c>
      <c r="L102" s="596">
        <f>L120*2</f>
        <v>28</v>
      </c>
      <c r="M102" s="594">
        <f t="shared" si="30"/>
        <v>160</v>
      </c>
      <c r="N102" s="593">
        <f t="shared" si="30"/>
        <v>0</v>
      </c>
      <c r="O102" s="596">
        <f t="shared" si="30"/>
        <v>0</v>
      </c>
      <c r="P102" s="594">
        <f t="shared" si="30"/>
        <v>0</v>
      </c>
      <c r="Q102" s="593">
        <f t="shared" si="30"/>
        <v>0</v>
      </c>
      <c r="R102" s="596">
        <f t="shared" si="30"/>
        <v>0</v>
      </c>
      <c r="S102" s="594">
        <f t="shared" si="30"/>
        <v>0</v>
      </c>
      <c r="T102" s="597">
        <f t="shared" si="30"/>
        <v>0</v>
      </c>
      <c r="U102" s="598">
        <f t="shared" si="30"/>
        <v>0</v>
      </c>
      <c r="V102" s="599">
        <f t="shared" si="30"/>
        <v>0</v>
      </c>
      <c r="W102" s="597">
        <f t="shared" si="30"/>
        <v>0</v>
      </c>
      <c r="X102" s="599">
        <v>6</v>
      </c>
      <c r="AD102" s="675">
        <f t="shared" si="17"/>
        <v>33.333333333333329</v>
      </c>
    </row>
    <row r="103" spans="1:30" ht="34.5" customHeight="1" x14ac:dyDescent="0.25">
      <c r="A103" s="321" t="s">
        <v>209</v>
      </c>
      <c r="B103" s="562" t="s">
        <v>43</v>
      </c>
      <c r="C103" s="489"/>
      <c r="D103" s="489">
        <v>4</v>
      </c>
      <c r="E103" s="490"/>
      <c r="F103" s="491"/>
      <c r="G103" s="492">
        <v>4</v>
      </c>
      <c r="H103" s="493">
        <f>G103*30</f>
        <v>120</v>
      </c>
      <c r="I103" s="494">
        <f>J103+K103+L103</f>
        <v>54</v>
      </c>
      <c r="J103" s="150">
        <v>18</v>
      </c>
      <c r="K103" s="151"/>
      <c r="L103" s="151">
        <v>36</v>
      </c>
      <c r="M103" s="152">
        <f>H103-I103</f>
        <v>66</v>
      </c>
      <c r="N103" s="469"/>
      <c r="O103" s="206"/>
      <c r="P103" s="495"/>
      <c r="Q103" s="490"/>
      <c r="R103" s="496">
        <v>3</v>
      </c>
      <c r="S103" s="491">
        <v>3</v>
      </c>
      <c r="T103" s="469"/>
      <c r="U103" s="206"/>
      <c r="V103" s="495"/>
      <c r="W103" s="490"/>
      <c r="X103" s="491"/>
      <c r="AD103" s="675">
        <f t="shared" si="17"/>
        <v>45</v>
      </c>
    </row>
    <row r="104" spans="1:30" ht="16.5" customHeight="1" x14ac:dyDescent="0.25">
      <c r="A104" s="324" t="s">
        <v>212</v>
      </c>
      <c r="B104" s="207" t="s">
        <v>380</v>
      </c>
      <c r="C104" s="367"/>
      <c r="D104" s="367">
        <v>4</v>
      </c>
      <c r="E104" s="201"/>
      <c r="F104" s="202"/>
      <c r="G104" s="203">
        <v>4</v>
      </c>
      <c r="H104" s="471">
        <f>G104*30</f>
        <v>120</v>
      </c>
      <c r="I104" s="392">
        <f>J104+K104+L104</f>
        <v>54</v>
      </c>
      <c r="J104" s="212">
        <v>18</v>
      </c>
      <c r="K104" s="204"/>
      <c r="L104" s="204">
        <v>36</v>
      </c>
      <c r="M104" s="205">
        <f>H104-I104</f>
        <v>66</v>
      </c>
      <c r="N104" s="469"/>
      <c r="O104" s="206"/>
      <c r="P104" s="495"/>
      <c r="Q104" s="201"/>
      <c r="R104" s="206">
        <v>3</v>
      </c>
      <c r="S104" s="202">
        <v>3</v>
      </c>
      <c r="T104" s="469"/>
      <c r="U104" s="206"/>
      <c r="V104" s="495"/>
      <c r="W104" s="201"/>
      <c r="X104" s="202"/>
      <c r="AD104" s="675">
        <f t="shared" si="17"/>
        <v>45</v>
      </c>
    </row>
    <row r="105" spans="1:30" ht="16.5" customHeight="1" x14ac:dyDescent="0.25">
      <c r="A105" s="324" t="s">
        <v>213</v>
      </c>
      <c r="B105" s="600" t="s">
        <v>44</v>
      </c>
      <c r="C105" s="368"/>
      <c r="D105" s="368">
        <v>4</v>
      </c>
      <c r="E105" s="145"/>
      <c r="F105" s="144"/>
      <c r="G105" s="140">
        <v>4</v>
      </c>
      <c r="H105" s="393">
        <f>G105*30</f>
        <v>120</v>
      </c>
      <c r="I105" s="408">
        <f>J105+K105+L105</f>
        <v>54</v>
      </c>
      <c r="J105" s="165">
        <v>18</v>
      </c>
      <c r="K105" s="141"/>
      <c r="L105" s="141">
        <v>36</v>
      </c>
      <c r="M105" s="142">
        <f>H105-I105</f>
        <v>66</v>
      </c>
      <c r="N105" s="143"/>
      <c r="O105" s="497"/>
      <c r="P105" s="498"/>
      <c r="Q105" s="145"/>
      <c r="R105" s="497">
        <v>3</v>
      </c>
      <c r="S105" s="144">
        <v>3</v>
      </c>
      <c r="T105" s="143"/>
      <c r="U105" s="497"/>
      <c r="V105" s="498"/>
      <c r="W105" s="145"/>
      <c r="X105" s="144"/>
      <c r="AD105" s="675">
        <f t="shared" si="17"/>
        <v>45</v>
      </c>
    </row>
    <row r="106" spans="1:30" x14ac:dyDescent="0.25">
      <c r="A106" s="324" t="s">
        <v>214</v>
      </c>
      <c r="B106" s="601" t="s">
        <v>327</v>
      </c>
      <c r="C106" s="368"/>
      <c r="D106" s="368">
        <v>5</v>
      </c>
      <c r="E106" s="145"/>
      <c r="F106" s="144"/>
      <c r="G106" s="140">
        <v>4</v>
      </c>
      <c r="H106" s="266">
        <f>G106*30</f>
        <v>120</v>
      </c>
      <c r="I106" s="368">
        <f t="shared" ref="I106:I115" si="31">J106+L106+K106</f>
        <v>45</v>
      </c>
      <c r="J106" s="145">
        <v>30</v>
      </c>
      <c r="K106" s="497"/>
      <c r="L106" s="497">
        <v>15</v>
      </c>
      <c r="M106" s="155">
        <f>H106-I106</f>
        <v>75</v>
      </c>
      <c r="N106" s="143"/>
      <c r="O106" s="497"/>
      <c r="P106" s="498"/>
      <c r="Q106" s="145"/>
      <c r="R106" s="497"/>
      <c r="S106" s="144"/>
      <c r="T106" s="143">
        <v>3</v>
      </c>
      <c r="U106" s="497"/>
      <c r="V106" s="498"/>
      <c r="W106" s="145"/>
      <c r="X106" s="144"/>
      <c r="AD106" s="675">
        <f t="shared" si="17"/>
        <v>37.5</v>
      </c>
    </row>
    <row r="107" spans="1:30" ht="16.5" customHeight="1" x14ac:dyDescent="0.25">
      <c r="A107" s="324" t="s">
        <v>215</v>
      </c>
      <c r="B107" s="295" t="s">
        <v>375</v>
      </c>
      <c r="C107" s="265"/>
      <c r="D107" s="298" t="s">
        <v>270</v>
      </c>
      <c r="E107" s="499"/>
      <c r="F107" s="302"/>
      <c r="G107" s="140">
        <v>4</v>
      </c>
      <c r="H107" s="408">
        <v>120</v>
      </c>
      <c r="I107" s="368">
        <f t="shared" si="31"/>
        <v>45</v>
      </c>
      <c r="J107" s="165">
        <v>30</v>
      </c>
      <c r="K107" s="141">
        <f>SUM(K108:K113)</f>
        <v>0</v>
      </c>
      <c r="L107" s="141">
        <v>15</v>
      </c>
      <c r="M107" s="142">
        <v>75</v>
      </c>
      <c r="N107" s="143"/>
      <c r="O107" s="497"/>
      <c r="P107" s="498"/>
      <c r="Q107" s="145"/>
      <c r="R107" s="497"/>
      <c r="S107" s="144"/>
      <c r="T107" s="143">
        <v>3</v>
      </c>
      <c r="U107" s="497"/>
      <c r="V107" s="498"/>
      <c r="W107" s="145"/>
      <c r="X107" s="144"/>
      <c r="AD107" s="675">
        <f t="shared" si="17"/>
        <v>37.5</v>
      </c>
    </row>
    <row r="108" spans="1:30" x14ac:dyDescent="0.25">
      <c r="A108" s="324" t="s">
        <v>216</v>
      </c>
      <c r="B108" s="295" t="s">
        <v>210</v>
      </c>
      <c r="C108" s="265"/>
      <c r="D108" s="298" t="s">
        <v>301</v>
      </c>
      <c r="E108" s="499"/>
      <c r="F108" s="302"/>
      <c r="G108" s="140">
        <v>4</v>
      </c>
      <c r="H108" s="265">
        <f t="shared" ref="H108:H119" si="32">G108*30</f>
        <v>120</v>
      </c>
      <c r="I108" s="393">
        <f t="shared" si="31"/>
        <v>54</v>
      </c>
      <c r="J108" s="500">
        <v>36</v>
      </c>
      <c r="K108" s="154"/>
      <c r="L108" s="154">
        <v>18</v>
      </c>
      <c r="M108" s="155">
        <f t="shared" ref="M108:M119" si="33">H108-I108</f>
        <v>66</v>
      </c>
      <c r="N108" s="256"/>
      <c r="O108" s="252"/>
      <c r="P108" s="501"/>
      <c r="Q108" s="158"/>
      <c r="R108" s="252"/>
      <c r="S108" s="157"/>
      <c r="T108" s="256"/>
      <c r="U108" s="252">
        <v>3</v>
      </c>
      <c r="V108" s="501">
        <v>3</v>
      </c>
      <c r="W108" s="158"/>
      <c r="X108" s="144"/>
      <c r="AD108" s="675">
        <f t="shared" si="17"/>
        <v>45</v>
      </c>
    </row>
    <row r="109" spans="1:30" x14ac:dyDescent="0.25">
      <c r="A109" s="324" t="s">
        <v>218</v>
      </c>
      <c r="B109" s="295" t="s">
        <v>211</v>
      </c>
      <c r="C109" s="265"/>
      <c r="D109" s="298" t="s">
        <v>301</v>
      </c>
      <c r="E109" s="301"/>
      <c r="F109" s="302"/>
      <c r="G109" s="140">
        <v>4</v>
      </c>
      <c r="H109" s="265">
        <f t="shared" si="32"/>
        <v>120</v>
      </c>
      <c r="I109" s="393">
        <f t="shared" si="31"/>
        <v>54</v>
      </c>
      <c r="J109" s="500">
        <v>36</v>
      </c>
      <c r="K109" s="154"/>
      <c r="L109" s="154">
        <v>18</v>
      </c>
      <c r="M109" s="155">
        <f t="shared" si="33"/>
        <v>66</v>
      </c>
      <c r="N109" s="256"/>
      <c r="O109" s="156"/>
      <c r="P109" s="501"/>
      <c r="Q109" s="158"/>
      <c r="R109" s="156"/>
      <c r="S109" s="157"/>
      <c r="T109" s="256"/>
      <c r="U109" s="156">
        <v>3</v>
      </c>
      <c r="V109" s="501">
        <v>3</v>
      </c>
      <c r="W109" s="158"/>
      <c r="X109" s="144"/>
      <c r="AD109" s="675">
        <f t="shared" si="17"/>
        <v>45</v>
      </c>
    </row>
    <row r="110" spans="1:30" ht="31.5" x14ac:dyDescent="0.25">
      <c r="A110" s="324" t="s">
        <v>220</v>
      </c>
      <c r="B110" s="260" t="s">
        <v>306</v>
      </c>
      <c r="C110" s="265"/>
      <c r="D110" s="298" t="s">
        <v>301</v>
      </c>
      <c r="E110" s="301"/>
      <c r="F110" s="302"/>
      <c r="G110" s="140">
        <v>4</v>
      </c>
      <c r="H110" s="265">
        <f>G110*30</f>
        <v>120</v>
      </c>
      <c r="I110" s="393">
        <f t="shared" si="31"/>
        <v>54</v>
      </c>
      <c r="J110" s="500">
        <v>36</v>
      </c>
      <c r="K110" s="154"/>
      <c r="L110" s="154">
        <v>18</v>
      </c>
      <c r="M110" s="155">
        <f>H110-I110</f>
        <v>66</v>
      </c>
      <c r="N110" s="256"/>
      <c r="O110" s="156"/>
      <c r="P110" s="501"/>
      <c r="Q110" s="158"/>
      <c r="R110" s="156"/>
      <c r="S110" s="157"/>
      <c r="T110" s="256"/>
      <c r="U110" s="156">
        <v>3</v>
      </c>
      <c r="V110" s="501">
        <v>3</v>
      </c>
      <c r="W110" s="158"/>
      <c r="X110" s="144"/>
      <c r="AD110" s="675">
        <f t="shared" si="17"/>
        <v>45</v>
      </c>
    </row>
    <row r="111" spans="1:30" ht="16.5" thickBot="1" x14ac:dyDescent="0.3">
      <c r="A111" s="370" t="s">
        <v>222</v>
      </c>
      <c r="B111" s="615" t="s">
        <v>325</v>
      </c>
      <c r="C111" s="294"/>
      <c r="D111" s="616" t="s">
        <v>301</v>
      </c>
      <c r="E111" s="617"/>
      <c r="F111" s="618"/>
      <c r="G111" s="210">
        <v>4</v>
      </c>
      <c r="H111" s="294">
        <f>G111*30</f>
        <v>120</v>
      </c>
      <c r="I111" s="394">
        <f t="shared" si="31"/>
        <v>54</v>
      </c>
      <c r="J111" s="502">
        <v>36</v>
      </c>
      <c r="K111" s="289"/>
      <c r="L111" s="289">
        <v>18</v>
      </c>
      <c r="M111" s="290">
        <f>H111-I111</f>
        <v>66</v>
      </c>
      <c r="N111" s="503"/>
      <c r="O111" s="291"/>
      <c r="P111" s="504"/>
      <c r="Q111" s="292"/>
      <c r="R111" s="291"/>
      <c r="S111" s="293"/>
      <c r="T111" s="503"/>
      <c r="U111" s="291">
        <v>3</v>
      </c>
      <c r="V111" s="504">
        <v>3</v>
      </c>
      <c r="W111" s="292"/>
      <c r="X111" s="209"/>
      <c r="AD111" s="675">
        <f t="shared" si="17"/>
        <v>45</v>
      </c>
    </row>
    <row r="112" spans="1:30" ht="18" customHeight="1" x14ac:dyDescent="0.25">
      <c r="A112" s="321" t="s">
        <v>283</v>
      </c>
      <c r="B112" s="620" t="s">
        <v>347</v>
      </c>
      <c r="C112" s="621"/>
      <c r="D112" s="622" t="s">
        <v>302</v>
      </c>
      <c r="E112" s="623"/>
      <c r="F112" s="624"/>
      <c r="G112" s="492">
        <v>4</v>
      </c>
      <c r="H112" s="621">
        <f t="shared" si="32"/>
        <v>120</v>
      </c>
      <c r="I112" s="493">
        <f t="shared" si="31"/>
        <v>45</v>
      </c>
      <c r="J112" s="625">
        <v>30</v>
      </c>
      <c r="K112" s="626"/>
      <c r="L112" s="626">
        <v>15</v>
      </c>
      <c r="M112" s="627">
        <f t="shared" si="33"/>
        <v>75</v>
      </c>
      <c r="N112" s="628"/>
      <c r="O112" s="629"/>
      <c r="P112" s="630"/>
      <c r="Q112" s="631"/>
      <c r="R112" s="629"/>
      <c r="S112" s="632"/>
      <c r="T112" s="628"/>
      <c r="U112" s="629"/>
      <c r="V112" s="630"/>
      <c r="W112" s="631">
        <v>3</v>
      </c>
      <c r="X112" s="491"/>
      <c r="AD112" s="675">
        <f t="shared" si="17"/>
        <v>37.5</v>
      </c>
    </row>
    <row r="113" spans="1:30" x14ac:dyDescent="0.25">
      <c r="A113" s="324" t="s">
        <v>284</v>
      </c>
      <c r="B113" s="260" t="s">
        <v>348</v>
      </c>
      <c r="C113" s="265"/>
      <c r="D113" s="298" t="s">
        <v>302</v>
      </c>
      <c r="E113" s="301"/>
      <c r="F113" s="302"/>
      <c r="G113" s="140">
        <v>4</v>
      </c>
      <c r="H113" s="265">
        <f t="shared" si="32"/>
        <v>120</v>
      </c>
      <c r="I113" s="393">
        <f t="shared" si="31"/>
        <v>45</v>
      </c>
      <c r="J113" s="500">
        <v>30</v>
      </c>
      <c r="K113" s="154"/>
      <c r="L113" s="154">
        <v>15</v>
      </c>
      <c r="M113" s="155">
        <f t="shared" si="33"/>
        <v>75</v>
      </c>
      <c r="N113" s="256"/>
      <c r="O113" s="156"/>
      <c r="P113" s="501"/>
      <c r="Q113" s="158"/>
      <c r="R113" s="156"/>
      <c r="S113" s="157"/>
      <c r="T113" s="256"/>
      <c r="U113" s="156"/>
      <c r="V113" s="501"/>
      <c r="W113" s="158">
        <v>3</v>
      </c>
      <c r="X113" s="144"/>
      <c r="AD113" s="675">
        <f t="shared" si="17"/>
        <v>37.5</v>
      </c>
    </row>
    <row r="114" spans="1:30" ht="33.75" customHeight="1" x14ac:dyDescent="0.25">
      <c r="A114" s="324" t="s">
        <v>285</v>
      </c>
      <c r="B114" s="261" t="s">
        <v>242</v>
      </c>
      <c r="C114" s="265"/>
      <c r="D114" s="298" t="s">
        <v>302</v>
      </c>
      <c r="E114" s="301"/>
      <c r="F114" s="214"/>
      <c r="G114" s="140">
        <v>4</v>
      </c>
      <c r="H114" s="368">
        <f t="shared" si="32"/>
        <v>120</v>
      </c>
      <c r="I114" s="393">
        <f t="shared" si="31"/>
        <v>45</v>
      </c>
      <c r="J114" s="500">
        <v>30</v>
      </c>
      <c r="K114" s="154"/>
      <c r="L114" s="154">
        <v>15</v>
      </c>
      <c r="M114" s="155">
        <f t="shared" si="33"/>
        <v>75</v>
      </c>
      <c r="N114" s="256"/>
      <c r="O114" s="156"/>
      <c r="P114" s="501"/>
      <c r="Q114" s="158"/>
      <c r="R114" s="156"/>
      <c r="S114" s="157"/>
      <c r="T114" s="256"/>
      <c r="U114" s="156"/>
      <c r="V114" s="501"/>
      <c r="W114" s="158">
        <v>3</v>
      </c>
      <c r="X114" s="144"/>
      <c r="AD114" s="675">
        <f t="shared" si="17"/>
        <v>37.5</v>
      </c>
    </row>
    <row r="115" spans="1:30" x14ac:dyDescent="0.25">
      <c r="A115" s="324" t="s">
        <v>286</v>
      </c>
      <c r="B115" s="260" t="s">
        <v>243</v>
      </c>
      <c r="C115" s="265"/>
      <c r="D115" s="298" t="s">
        <v>302</v>
      </c>
      <c r="E115" s="301"/>
      <c r="F115" s="214"/>
      <c r="G115" s="140">
        <v>4</v>
      </c>
      <c r="H115" s="368">
        <f t="shared" si="32"/>
        <v>120</v>
      </c>
      <c r="I115" s="393">
        <f t="shared" si="31"/>
        <v>45</v>
      </c>
      <c r="J115" s="165">
        <v>30</v>
      </c>
      <c r="K115" s="141"/>
      <c r="L115" s="141">
        <v>15</v>
      </c>
      <c r="M115" s="155">
        <f t="shared" si="33"/>
        <v>75</v>
      </c>
      <c r="N115" s="256"/>
      <c r="O115" s="156"/>
      <c r="P115" s="501"/>
      <c r="Q115" s="158"/>
      <c r="R115" s="156"/>
      <c r="S115" s="157"/>
      <c r="T115" s="256"/>
      <c r="U115" s="156"/>
      <c r="V115" s="501"/>
      <c r="W115" s="158">
        <v>3</v>
      </c>
      <c r="X115" s="144"/>
      <c r="AD115" s="675">
        <f t="shared" si="17"/>
        <v>37.5</v>
      </c>
    </row>
    <row r="116" spans="1:30" ht="31.5" x14ac:dyDescent="0.25">
      <c r="A116" s="324" t="s">
        <v>287</v>
      </c>
      <c r="B116" s="296" t="s">
        <v>217</v>
      </c>
      <c r="C116" s="265"/>
      <c r="D116" s="298" t="s">
        <v>302</v>
      </c>
      <c r="E116" s="301"/>
      <c r="F116" s="302"/>
      <c r="G116" s="140">
        <v>4</v>
      </c>
      <c r="H116" s="368">
        <f t="shared" si="32"/>
        <v>120</v>
      </c>
      <c r="I116" s="393">
        <f>J116+L116</f>
        <v>45</v>
      </c>
      <c r="J116" s="500">
        <v>30</v>
      </c>
      <c r="K116" s="154"/>
      <c r="L116" s="154">
        <v>15</v>
      </c>
      <c r="M116" s="155">
        <f t="shared" si="33"/>
        <v>75</v>
      </c>
      <c r="N116" s="256"/>
      <c r="O116" s="156"/>
      <c r="P116" s="501"/>
      <c r="Q116" s="158"/>
      <c r="R116" s="156"/>
      <c r="S116" s="157"/>
      <c r="T116" s="256"/>
      <c r="U116" s="156"/>
      <c r="V116" s="501"/>
      <c r="W116" s="158">
        <v>3</v>
      </c>
      <c r="X116" s="157"/>
      <c r="AD116" s="675">
        <f t="shared" si="17"/>
        <v>37.5</v>
      </c>
    </row>
    <row r="117" spans="1:30" ht="17.25" customHeight="1" x14ac:dyDescent="0.25">
      <c r="A117" s="324" t="s">
        <v>288</v>
      </c>
      <c r="B117" s="296" t="s">
        <v>349</v>
      </c>
      <c r="C117" s="265"/>
      <c r="D117" s="298" t="s">
        <v>302</v>
      </c>
      <c r="E117" s="301"/>
      <c r="F117" s="302"/>
      <c r="G117" s="140">
        <v>4</v>
      </c>
      <c r="H117" s="368">
        <f t="shared" si="32"/>
        <v>120</v>
      </c>
      <c r="I117" s="393">
        <f>J117+L117</f>
        <v>45</v>
      </c>
      <c r="J117" s="500">
        <v>30</v>
      </c>
      <c r="K117" s="154"/>
      <c r="L117" s="154">
        <v>15</v>
      </c>
      <c r="M117" s="155">
        <f t="shared" si="33"/>
        <v>75</v>
      </c>
      <c r="N117" s="256"/>
      <c r="O117" s="156"/>
      <c r="P117" s="501"/>
      <c r="Q117" s="158"/>
      <c r="R117" s="156"/>
      <c r="S117" s="157"/>
      <c r="T117" s="256"/>
      <c r="U117" s="156"/>
      <c r="V117" s="501"/>
      <c r="W117" s="158">
        <v>3</v>
      </c>
      <c r="X117" s="157"/>
      <c r="AD117" s="675">
        <f t="shared" si="17"/>
        <v>37.5</v>
      </c>
    </row>
    <row r="118" spans="1:30" ht="16.5" customHeight="1" x14ac:dyDescent="0.25">
      <c r="A118" s="324" t="s">
        <v>289</v>
      </c>
      <c r="B118" s="260" t="s">
        <v>371</v>
      </c>
      <c r="C118" s="265"/>
      <c r="D118" s="299">
        <v>7</v>
      </c>
      <c r="E118" s="303"/>
      <c r="F118" s="214"/>
      <c r="G118" s="140">
        <v>4</v>
      </c>
      <c r="H118" s="265">
        <f t="shared" si="32"/>
        <v>120</v>
      </c>
      <c r="I118" s="393">
        <f>J118+L118+K118</f>
        <v>45</v>
      </c>
      <c r="J118" s="500">
        <v>30</v>
      </c>
      <c r="K118" s="154"/>
      <c r="L118" s="154">
        <v>15</v>
      </c>
      <c r="M118" s="155">
        <f t="shared" si="33"/>
        <v>75</v>
      </c>
      <c r="N118" s="256"/>
      <c r="O118" s="156"/>
      <c r="P118" s="501"/>
      <c r="Q118" s="158"/>
      <c r="R118" s="156"/>
      <c r="S118" s="157"/>
      <c r="T118" s="256"/>
      <c r="U118" s="156"/>
      <c r="V118" s="501"/>
      <c r="W118" s="158">
        <v>3</v>
      </c>
      <c r="X118" s="157"/>
      <c r="AD118" s="675">
        <f t="shared" si="17"/>
        <v>37.5</v>
      </c>
    </row>
    <row r="119" spans="1:30" ht="16.5" customHeight="1" x14ac:dyDescent="0.25">
      <c r="A119" s="324" t="s">
        <v>290</v>
      </c>
      <c r="B119" s="260" t="s">
        <v>219</v>
      </c>
      <c r="C119" s="265"/>
      <c r="D119" s="299">
        <v>7</v>
      </c>
      <c r="E119" s="303"/>
      <c r="F119" s="214"/>
      <c r="G119" s="140">
        <v>4</v>
      </c>
      <c r="H119" s="265">
        <f t="shared" si="32"/>
        <v>120</v>
      </c>
      <c r="I119" s="393">
        <f>J119+L119+K119</f>
        <v>45</v>
      </c>
      <c r="J119" s="500">
        <v>30</v>
      </c>
      <c r="K119" s="160"/>
      <c r="L119" s="154">
        <v>15</v>
      </c>
      <c r="M119" s="155">
        <f t="shared" si="33"/>
        <v>75</v>
      </c>
      <c r="N119" s="256"/>
      <c r="O119" s="156"/>
      <c r="P119" s="501"/>
      <c r="Q119" s="158"/>
      <c r="R119" s="156"/>
      <c r="S119" s="157"/>
      <c r="T119" s="256"/>
      <c r="U119" s="156"/>
      <c r="V119" s="501"/>
      <c r="W119" s="158">
        <v>3</v>
      </c>
      <c r="X119" s="157"/>
      <c r="AD119" s="675">
        <f t="shared" si="17"/>
        <v>37.5</v>
      </c>
    </row>
    <row r="120" spans="1:30" ht="31.5" x14ac:dyDescent="0.25">
      <c r="A120" s="324" t="s">
        <v>291</v>
      </c>
      <c r="B120" s="260" t="s">
        <v>367</v>
      </c>
      <c r="C120" s="265"/>
      <c r="D120" s="299">
        <v>8</v>
      </c>
      <c r="E120" s="303"/>
      <c r="F120" s="214"/>
      <c r="G120" s="140">
        <v>4</v>
      </c>
      <c r="H120" s="265">
        <f>G120*30</f>
        <v>120</v>
      </c>
      <c r="I120" s="393">
        <f>J120+L120+K120</f>
        <v>40</v>
      </c>
      <c r="J120" s="500">
        <v>26</v>
      </c>
      <c r="K120" s="154"/>
      <c r="L120" s="154">
        <v>14</v>
      </c>
      <c r="M120" s="155">
        <f>H120-I120</f>
        <v>80</v>
      </c>
      <c r="N120" s="256"/>
      <c r="O120" s="156"/>
      <c r="P120" s="501"/>
      <c r="Q120" s="158"/>
      <c r="R120" s="156"/>
      <c r="S120" s="157"/>
      <c r="T120" s="256"/>
      <c r="U120" s="156"/>
      <c r="V120" s="501"/>
      <c r="W120" s="158"/>
      <c r="X120" s="157">
        <v>3</v>
      </c>
      <c r="AD120" s="675">
        <f t="shared" si="17"/>
        <v>33.333333333333329</v>
      </c>
    </row>
    <row r="121" spans="1:30" x14ac:dyDescent="0.25">
      <c r="A121" s="602" t="s">
        <v>376</v>
      </c>
      <c r="B121" s="653" t="s">
        <v>339</v>
      </c>
      <c r="C121" s="265"/>
      <c r="D121" s="299">
        <v>8</v>
      </c>
      <c r="E121" s="303"/>
      <c r="F121" s="214"/>
      <c r="G121" s="140">
        <v>4</v>
      </c>
      <c r="H121" s="265">
        <f>G121*30</f>
        <v>120</v>
      </c>
      <c r="I121" s="393">
        <f>J121+L121+K121</f>
        <v>40</v>
      </c>
      <c r="J121" s="500">
        <v>26</v>
      </c>
      <c r="K121" s="160"/>
      <c r="L121" s="161">
        <v>14</v>
      </c>
      <c r="M121" s="155">
        <f>H121-I121</f>
        <v>80</v>
      </c>
      <c r="N121" s="256"/>
      <c r="O121" s="156"/>
      <c r="P121" s="501"/>
      <c r="Q121" s="158"/>
      <c r="R121" s="156"/>
      <c r="S121" s="157"/>
      <c r="T121" s="256"/>
      <c r="U121" s="156"/>
      <c r="V121" s="501"/>
      <c r="W121" s="158"/>
      <c r="X121" s="157">
        <v>3</v>
      </c>
      <c r="AD121" s="675">
        <f t="shared" si="17"/>
        <v>33.333333333333329</v>
      </c>
    </row>
    <row r="122" spans="1:30" x14ac:dyDescent="0.25">
      <c r="A122" s="324" t="s">
        <v>377</v>
      </c>
      <c r="B122" s="295" t="s">
        <v>326</v>
      </c>
      <c r="C122" s="265"/>
      <c r="D122" s="299">
        <v>8</v>
      </c>
      <c r="E122" s="303"/>
      <c r="F122" s="214"/>
      <c r="G122" s="140">
        <v>4</v>
      </c>
      <c r="H122" s="368">
        <f>G122*30</f>
        <v>120</v>
      </c>
      <c r="I122" s="393">
        <f>J122+L122</f>
        <v>40</v>
      </c>
      <c r="J122" s="500">
        <v>26</v>
      </c>
      <c r="K122" s="154"/>
      <c r="L122" s="154">
        <v>14</v>
      </c>
      <c r="M122" s="155">
        <f>H122-I122</f>
        <v>80</v>
      </c>
      <c r="N122" s="256"/>
      <c r="O122" s="156"/>
      <c r="P122" s="501"/>
      <c r="Q122" s="158"/>
      <c r="R122" s="156"/>
      <c r="S122" s="157"/>
      <c r="T122" s="256"/>
      <c r="U122" s="156"/>
      <c r="V122" s="501"/>
      <c r="W122" s="158"/>
      <c r="X122" s="157">
        <v>3</v>
      </c>
      <c r="AD122" s="675">
        <f t="shared" si="17"/>
        <v>33.333333333333329</v>
      </c>
    </row>
    <row r="123" spans="1:30" ht="16.5" thickBot="1" x14ac:dyDescent="0.3">
      <c r="A123" s="370" t="s">
        <v>378</v>
      </c>
      <c r="B123" s="297" t="s">
        <v>245</v>
      </c>
      <c r="C123" s="294"/>
      <c r="D123" s="300">
        <v>8</v>
      </c>
      <c r="E123" s="304"/>
      <c r="F123" s="305"/>
      <c r="G123" s="210">
        <v>4</v>
      </c>
      <c r="H123" s="369">
        <f>G123*30</f>
        <v>120</v>
      </c>
      <c r="I123" s="394">
        <f>J123+L123</f>
        <v>40</v>
      </c>
      <c r="J123" s="502">
        <v>26</v>
      </c>
      <c r="K123" s="289"/>
      <c r="L123" s="289">
        <v>14</v>
      </c>
      <c r="M123" s="290">
        <f>H123-I123</f>
        <v>80</v>
      </c>
      <c r="N123" s="503"/>
      <c r="O123" s="291"/>
      <c r="P123" s="504"/>
      <c r="Q123" s="292"/>
      <c r="R123" s="291"/>
      <c r="S123" s="293"/>
      <c r="T123" s="503"/>
      <c r="U123" s="291"/>
      <c r="V123" s="504"/>
      <c r="W123" s="292"/>
      <c r="X123" s="293">
        <v>3</v>
      </c>
      <c r="AD123" s="675">
        <f t="shared" si="17"/>
        <v>33.333333333333329</v>
      </c>
    </row>
    <row r="124" spans="1:30" ht="16.5" thickBot="1" x14ac:dyDescent="0.3">
      <c r="A124" s="875" t="s">
        <v>223</v>
      </c>
      <c r="B124" s="876"/>
      <c r="C124" s="876"/>
      <c r="D124" s="876"/>
      <c r="E124" s="876"/>
      <c r="F124" s="877"/>
      <c r="G124" s="211">
        <f>G98+G99+G100+G101+G102</f>
        <v>40</v>
      </c>
      <c r="H124" s="121">
        <f>H98+H99+H100+H101+H102</f>
        <v>1200</v>
      </c>
      <c r="I124" s="121">
        <f t="shared" ref="I124:X124" si="34">I98+I99+I100+I101+I102</f>
        <v>467</v>
      </c>
      <c r="J124" s="121">
        <f t="shared" si="34"/>
        <v>292</v>
      </c>
      <c r="K124" s="121"/>
      <c r="L124" s="121">
        <f t="shared" si="34"/>
        <v>175</v>
      </c>
      <c r="M124" s="121">
        <f t="shared" si="34"/>
        <v>733</v>
      </c>
      <c r="N124" s="121"/>
      <c r="O124" s="121"/>
      <c r="P124" s="121"/>
      <c r="Q124" s="121"/>
      <c r="R124" s="121">
        <f t="shared" si="34"/>
        <v>3</v>
      </c>
      <c r="S124" s="121">
        <f t="shared" si="34"/>
        <v>3</v>
      </c>
      <c r="T124" s="121">
        <f t="shared" si="34"/>
        <v>3</v>
      </c>
      <c r="U124" s="121">
        <f t="shared" si="34"/>
        <v>6</v>
      </c>
      <c r="V124" s="121">
        <f t="shared" si="34"/>
        <v>6</v>
      </c>
      <c r="W124" s="121">
        <f t="shared" si="34"/>
        <v>12</v>
      </c>
      <c r="X124" s="121">
        <f t="shared" si="34"/>
        <v>6</v>
      </c>
      <c r="Y124" s="619">
        <f>SUM(Y106:Y123)</f>
        <v>0</v>
      </c>
      <c r="Z124" s="120">
        <f>SUM(Z106:Z123)</f>
        <v>0</v>
      </c>
      <c r="AA124" s="120">
        <f>SUM(AA106:AA123)</f>
        <v>0</v>
      </c>
      <c r="AB124" s="120">
        <f>SUM(AB106:AB123)</f>
        <v>0</v>
      </c>
      <c r="AC124" s="120">
        <f>SUM(AC106:AC123)</f>
        <v>0</v>
      </c>
    </row>
    <row r="125" spans="1:30" ht="16.5" thickBot="1" x14ac:dyDescent="0.3">
      <c r="A125" s="933" t="s">
        <v>224</v>
      </c>
      <c r="B125" s="934"/>
      <c r="C125" s="934"/>
      <c r="D125" s="934"/>
      <c r="E125" s="934"/>
      <c r="F125" s="935"/>
      <c r="G125" s="235">
        <f>G124+G96</f>
        <v>64</v>
      </c>
      <c r="H125" s="236">
        <f>H124+H96</f>
        <v>1920</v>
      </c>
      <c r="I125" s="236">
        <f t="shared" ref="I125:X125" si="35">I124+I96</f>
        <v>750</v>
      </c>
      <c r="J125" s="236">
        <f t="shared" si="35"/>
        <v>358</v>
      </c>
      <c r="K125" s="236"/>
      <c r="L125" s="236">
        <f t="shared" si="35"/>
        <v>392</v>
      </c>
      <c r="M125" s="236">
        <f t="shared" si="35"/>
        <v>1170</v>
      </c>
      <c r="N125" s="236"/>
      <c r="O125" s="236"/>
      <c r="P125" s="236"/>
      <c r="Q125" s="236">
        <f t="shared" si="35"/>
        <v>3</v>
      </c>
      <c r="R125" s="236">
        <f t="shared" si="35"/>
        <v>6</v>
      </c>
      <c r="S125" s="236">
        <f t="shared" si="35"/>
        <v>6</v>
      </c>
      <c r="T125" s="236">
        <f t="shared" si="35"/>
        <v>6</v>
      </c>
      <c r="U125" s="236">
        <f t="shared" si="35"/>
        <v>9</v>
      </c>
      <c r="V125" s="236">
        <f t="shared" si="35"/>
        <v>9</v>
      </c>
      <c r="W125" s="236">
        <f t="shared" si="35"/>
        <v>15</v>
      </c>
      <c r="X125" s="236">
        <f t="shared" si="35"/>
        <v>9</v>
      </c>
      <c r="Y125" s="619">
        <f>Y124+Y96</f>
        <v>0</v>
      </c>
      <c r="Z125" s="120">
        <f>Z124+Z96</f>
        <v>0</v>
      </c>
      <c r="AA125" s="120">
        <f>AA124+AA96</f>
        <v>0</v>
      </c>
      <c r="AB125" s="120">
        <f>AB124+AB96</f>
        <v>0</v>
      </c>
      <c r="AC125" s="120">
        <f>AC124+AC96</f>
        <v>0</v>
      </c>
    </row>
    <row r="126" spans="1:30" s="30" customFormat="1" ht="16.5" thickBot="1" x14ac:dyDescent="0.3">
      <c r="A126" s="936" t="s">
        <v>225</v>
      </c>
      <c r="B126" s="936"/>
      <c r="C126" s="936"/>
      <c r="D126" s="936"/>
      <c r="E126" s="936"/>
      <c r="F126" s="936"/>
      <c r="G126" s="235">
        <f t="shared" ref="G126:AC126" si="36">G72+G125</f>
        <v>240</v>
      </c>
      <c r="H126" s="236">
        <f t="shared" si="36"/>
        <v>7200</v>
      </c>
      <c r="I126" s="236">
        <f t="shared" si="36"/>
        <v>2629</v>
      </c>
      <c r="J126" s="505">
        <f t="shared" si="36"/>
        <v>1254</v>
      </c>
      <c r="K126" s="236">
        <f t="shared" si="36"/>
        <v>45</v>
      </c>
      <c r="L126" s="236">
        <f t="shared" si="36"/>
        <v>1330</v>
      </c>
      <c r="M126" s="236">
        <f t="shared" si="36"/>
        <v>4571</v>
      </c>
      <c r="N126" s="236">
        <f t="shared" si="36"/>
        <v>26</v>
      </c>
      <c r="O126" s="236">
        <f t="shared" si="36"/>
        <v>19</v>
      </c>
      <c r="P126" s="236">
        <f t="shared" si="36"/>
        <v>19</v>
      </c>
      <c r="Q126" s="236">
        <f t="shared" si="36"/>
        <v>23</v>
      </c>
      <c r="R126" s="236">
        <f t="shared" si="36"/>
        <v>20</v>
      </c>
      <c r="S126" s="236">
        <f t="shared" si="36"/>
        <v>20</v>
      </c>
      <c r="T126" s="236">
        <f t="shared" si="36"/>
        <v>22</v>
      </c>
      <c r="U126" s="236">
        <f t="shared" si="36"/>
        <v>20</v>
      </c>
      <c r="V126" s="236">
        <f t="shared" si="36"/>
        <v>20</v>
      </c>
      <c r="W126" s="236">
        <f t="shared" si="36"/>
        <v>22</v>
      </c>
      <c r="X126" s="236">
        <f t="shared" si="36"/>
        <v>13</v>
      </c>
      <c r="Y126" s="505">
        <f t="shared" si="36"/>
        <v>5280</v>
      </c>
      <c r="Z126" s="236">
        <f t="shared" si="36"/>
        <v>0</v>
      </c>
      <c r="AA126" s="236">
        <f t="shared" si="36"/>
        <v>0</v>
      </c>
      <c r="AB126" s="236">
        <f t="shared" si="36"/>
        <v>0</v>
      </c>
      <c r="AC126" s="236">
        <f t="shared" si="36"/>
        <v>0</v>
      </c>
    </row>
    <row r="127" spans="1:30" s="30" customFormat="1" ht="16.5" thickBot="1" x14ac:dyDescent="0.3">
      <c r="A127" s="937" t="s">
        <v>226</v>
      </c>
      <c r="B127" s="937"/>
      <c r="C127" s="937"/>
      <c r="D127" s="937"/>
      <c r="E127" s="937"/>
      <c r="F127" s="937"/>
      <c r="G127" s="937"/>
      <c r="H127" s="937"/>
      <c r="I127" s="937"/>
      <c r="J127" s="937"/>
      <c r="K127" s="937"/>
      <c r="L127" s="937"/>
      <c r="M127" s="937"/>
      <c r="N127" s="120">
        <f>N126</f>
        <v>26</v>
      </c>
      <c r="O127" s="120">
        <f t="shared" ref="O127:AC127" si="37">O126</f>
        <v>19</v>
      </c>
      <c r="P127" s="120">
        <f t="shared" si="37"/>
        <v>19</v>
      </c>
      <c r="Q127" s="120">
        <f t="shared" si="37"/>
        <v>23</v>
      </c>
      <c r="R127" s="120">
        <f t="shared" si="37"/>
        <v>20</v>
      </c>
      <c r="S127" s="120">
        <f t="shared" si="37"/>
        <v>20</v>
      </c>
      <c r="T127" s="120">
        <f t="shared" si="37"/>
        <v>22</v>
      </c>
      <c r="U127" s="120">
        <f t="shared" si="37"/>
        <v>20</v>
      </c>
      <c r="V127" s="120">
        <f t="shared" si="37"/>
        <v>20</v>
      </c>
      <c r="W127" s="120">
        <f t="shared" si="37"/>
        <v>22</v>
      </c>
      <c r="X127" s="120">
        <f t="shared" si="37"/>
        <v>13</v>
      </c>
      <c r="Y127" s="619">
        <f t="shared" si="37"/>
        <v>5280</v>
      </c>
      <c r="Z127" s="120">
        <f t="shared" si="37"/>
        <v>0</v>
      </c>
      <c r="AA127" s="120">
        <f t="shared" si="37"/>
        <v>0</v>
      </c>
      <c r="AB127" s="120">
        <f t="shared" si="37"/>
        <v>0</v>
      </c>
      <c r="AC127" s="120">
        <f t="shared" si="37"/>
        <v>0</v>
      </c>
    </row>
    <row r="128" spans="1:30" s="30" customFormat="1" ht="16.5" thickBot="1" x14ac:dyDescent="0.3">
      <c r="A128" s="921" t="s">
        <v>227</v>
      </c>
      <c r="B128" s="921"/>
      <c r="C128" s="921"/>
      <c r="D128" s="921"/>
      <c r="E128" s="921"/>
      <c r="F128" s="921"/>
      <c r="G128" s="921"/>
      <c r="H128" s="921"/>
      <c r="I128" s="921"/>
      <c r="J128" s="921"/>
      <c r="K128" s="921"/>
      <c r="L128" s="921"/>
      <c r="M128" s="921"/>
      <c r="N128" s="120">
        <v>3</v>
      </c>
      <c r="O128" s="237"/>
      <c r="P128" s="238">
        <v>3</v>
      </c>
      <c r="Q128" s="238">
        <v>3</v>
      </c>
      <c r="R128" s="238"/>
      <c r="S128" s="238">
        <v>3</v>
      </c>
      <c r="T128" s="238">
        <v>4</v>
      </c>
      <c r="U128" s="238"/>
      <c r="V128" s="238">
        <v>4</v>
      </c>
      <c r="W128" s="238">
        <v>2</v>
      </c>
      <c r="X128" s="238">
        <v>1</v>
      </c>
    </row>
    <row r="129" spans="1:25" s="30" customFormat="1" ht="16.5" thickBot="1" x14ac:dyDescent="0.3">
      <c r="A129" s="921" t="s">
        <v>228</v>
      </c>
      <c r="B129" s="921"/>
      <c r="C129" s="921"/>
      <c r="D129" s="921"/>
      <c r="E129" s="921"/>
      <c r="F129" s="921"/>
      <c r="G129" s="921"/>
      <c r="H129" s="921"/>
      <c r="I129" s="921"/>
      <c r="J129" s="921"/>
      <c r="K129" s="921"/>
      <c r="L129" s="921"/>
      <c r="M129" s="921"/>
      <c r="N129" s="199">
        <v>4</v>
      </c>
      <c r="O129" s="239"/>
      <c r="P129" s="240">
        <v>4</v>
      </c>
      <c r="Q129" s="240">
        <v>4</v>
      </c>
      <c r="R129" s="240"/>
      <c r="S129" s="240">
        <v>5</v>
      </c>
      <c r="T129" s="240">
        <v>3</v>
      </c>
      <c r="U129" s="240"/>
      <c r="V129" s="240">
        <v>4</v>
      </c>
      <c r="W129" s="240">
        <v>5</v>
      </c>
      <c r="X129" s="240">
        <v>4</v>
      </c>
    </row>
    <row r="130" spans="1:25" s="30" customFormat="1" ht="16.5" thickBot="1" x14ac:dyDescent="0.3">
      <c r="A130" s="921" t="s">
        <v>229</v>
      </c>
      <c r="B130" s="921"/>
      <c r="C130" s="921"/>
      <c r="D130" s="921"/>
      <c r="E130" s="921"/>
      <c r="F130" s="921"/>
      <c r="G130" s="921"/>
      <c r="H130" s="921"/>
      <c r="I130" s="921"/>
      <c r="J130" s="921"/>
      <c r="K130" s="921"/>
      <c r="L130" s="921"/>
      <c r="M130" s="921"/>
      <c r="N130" s="241"/>
      <c r="O130" s="242"/>
      <c r="P130" s="242"/>
      <c r="Q130" s="243"/>
      <c r="R130" s="243"/>
      <c r="S130" s="243"/>
      <c r="T130" s="243"/>
      <c r="U130" s="243"/>
      <c r="V130" s="243"/>
      <c r="W130" s="243"/>
      <c r="X130" s="243"/>
    </row>
    <row r="131" spans="1:25" s="30" customFormat="1" ht="16.5" thickBot="1" x14ac:dyDescent="0.3">
      <c r="A131" s="929" t="s">
        <v>230</v>
      </c>
      <c r="B131" s="929"/>
      <c r="C131" s="929"/>
      <c r="D131" s="929"/>
      <c r="E131" s="929"/>
      <c r="F131" s="929"/>
      <c r="G131" s="929"/>
      <c r="H131" s="929"/>
      <c r="I131" s="929"/>
      <c r="J131" s="929"/>
      <c r="K131" s="929"/>
      <c r="L131" s="929"/>
      <c r="M131" s="929"/>
      <c r="N131" s="244"/>
      <c r="O131" s="242"/>
      <c r="P131" s="242"/>
      <c r="Q131" s="245"/>
      <c r="R131" s="245"/>
      <c r="S131" s="246"/>
      <c r="T131" s="246">
        <v>1</v>
      </c>
      <c r="U131" s="245"/>
      <c r="V131" s="246"/>
      <c r="W131" s="246">
        <v>1</v>
      </c>
      <c r="X131" s="246">
        <v>1</v>
      </c>
    </row>
    <row r="132" spans="1:25" s="30" customFormat="1" ht="16.5" thickBot="1" x14ac:dyDescent="0.3">
      <c r="A132" s="930" t="s">
        <v>231</v>
      </c>
      <c r="B132" s="931"/>
      <c r="C132" s="931"/>
      <c r="D132" s="931"/>
      <c r="E132" s="931"/>
      <c r="F132" s="931"/>
      <c r="G132" s="931"/>
      <c r="H132" s="931"/>
      <c r="I132" s="931"/>
      <c r="J132" s="931"/>
      <c r="K132" s="931"/>
      <c r="L132" s="931"/>
      <c r="M132" s="932"/>
      <c r="N132" s="943" t="s">
        <v>232</v>
      </c>
      <c r="O132" s="944"/>
      <c r="P132" s="945"/>
      <c r="Q132" s="926">
        <f>G72/G126*100</f>
        <v>73.333333333333329</v>
      </c>
      <c r="R132" s="927"/>
      <c r="S132" s="928"/>
      <c r="T132" s="926" t="s">
        <v>61</v>
      </c>
      <c r="U132" s="927"/>
      <c r="V132" s="928"/>
      <c r="W132" s="926">
        <f>G125/G126*100</f>
        <v>26.666666666666668</v>
      </c>
      <c r="X132" s="928"/>
      <c r="Y132" s="38">
        <f>SUM(N132:X132)</f>
        <v>100</v>
      </c>
    </row>
    <row r="133" spans="1:25" s="30" customFormat="1" x14ac:dyDescent="0.25">
      <c r="A133" s="633"/>
      <c r="B133" s="247"/>
      <c r="C133" s="247"/>
      <c r="D133" s="247"/>
      <c r="E133" s="247"/>
      <c r="F133" s="247"/>
      <c r="G133" s="247"/>
      <c r="H133" s="247"/>
      <c r="I133" s="247"/>
      <c r="J133" s="247"/>
      <c r="K133" s="247"/>
      <c r="L133" s="247"/>
      <c r="M133" s="247"/>
      <c r="N133" s="248"/>
      <c r="O133" s="248"/>
      <c r="P133" s="249"/>
      <c r="Q133" s="193"/>
      <c r="R133" s="193"/>
      <c r="S133" s="250"/>
      <c r="T133" s="193"/>
      <c r="U133" s="193"/>
      <c r="V133" s="250"/>
      <c r="W133" s="193"/>
      <c r="X133" s="634"/>
      <c r="Y133" s="38"/>
    </row>
    <row r="134" spans="1:25" s="30" customFormat="1" ht="16.5" thickBot="1" x14ac:dyDescent="0.3">
      <c r="A134" s="633"/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8"/>
      <c r="O134" s="248"/>
      <c r="P134" s="249"/>
      <c r="Q134" s="193"/>
      <c r="R134" s="193"/>
      <c r="S134" s="250"/>
      <c r="T134" s="193"/>
      <c r="U134" s="193"/>
      <c r="V134" s="250"/>
      <c r="W134" s="193"/>
      <c r="X134" s="634"/>
      <c r="Y134" s="38"/>
    </row>
    <row r="135" spans="1:25" s="30" customFormat="1" ht="18.75" customHeight="1" x14ac:dyDescent="0.25">
      <c r="A135" s="227" t="s">
        <v>155</v>
      </c>
      <c r="B135" s="506" t="s">
        <v>19</v>
      </c>
      <c r="C135" s="507"/>
      <c r="D135" s="508"/>
      <c r="E135" s="509"/>
      <c r="F135" s="510"/>
      <c r="G135" s="511">
        <f>G136+G137</f>
        <v>13.5</v>
      </c>
      <c r="H135" s="365">
        <f t="shared" ref="H135:M135" si="38">H136+H137</f>
        <v>405</v>
      </c>
      <c r="I135" s="511">
        <f t="shared" si="38"/>
        <v>264</v>
      </c>
      <c r="J135" s="361">
        <f t="shared" si="38"/>
        <v>4</v>
      </c>
      <c r="K135" s="512"/>
      <c r="L135" s="512">
        <f t="shared" si="38"/>
        <v>260</v>
      </c>
      <c r="M135" s="513">
        <f t="shared" si="38"/>
        <v>141</v>
      </c>
      <c r="N135" s="514"/>
      <c r="O135" s="515"/>
      <c r="P135" s="516"/>
      <c r="Q135" s="517"/>
      <c r="R135" s="515"/>
      <c r="S135" s="518"/>
      <c r="T135" s="514"/>
      <c r="U135" s="515"/>
      <c r="V135" s="516"/>
      <c r="W135" s="517"/>
      <c r="X135" s="516"/>
      <c r="Y135" s="38"/>
    </row>
    <row r="136" spans="1:25" s="30" customFormat="1" hidden="1" x14ac:dyDescent="0.25">
      <c r="A136" s="213" t="s">
        <v>260</v>
      </c>
      <c r="B136" s="418" t="s">
        <v>19</v>
      </c>
      <c r="C136" s="519"/>
      <c r="D136" s="419" t="s">
        <v>261</v>
      </c>
      <c r="E136" s="319"/>
      <c r="F136" s="520"/>
      <c r="G136" s="521">
        <v>6.5</v>
      </c>
      <c r="H136" s="522">
        <f>G136*30</f>
        <v>195</v>
      </c>
      <c r="I136" s="523">
        <f>J136+K136+L136</f>
        <v>132</v>
      </c>
      <c r="J136" s="351">
        <v>4</v>
      </c>
      <c r="K136" s="524"/>
      <c r="L136" s="524">
        <v>128</v>
      </c>
      <c r="M136" s="525">
        <f>H136-I136</f>
        <v>63</v>
      </c>
      <c r="N136" s="43">
        <v>4</v>
      </c>
      <c r="O136" s="40">
        <v>4</v>
      </c>
      <c r="P136" s="41">
        <v>4</v>
      </c>
      <c r="Q136" s="39"/>
      <c r="R136" s="40"/>
      <c r="S136" s="526"/>
      <c r="T136" s="423"/>
      <c r="U136" s="424"/>
      <c r="V136" s="425"/>
      <c r="W136" s="527"/>
      <c r="X136" s="425"/>
      <c r="Y136" s="38"/>
    </row>
    <row r="137" spans="1:25" s="30" customFormat="1" ht="16.5" customHeight="1" x14ac:dyDescent="0.25">
      <c r="A137" s="213" t="s">
        <v>262</v>
      </c>
      <c r="B137" s="418" t="s">
        <v>19</v>
      </c>
      <c r="C137" s="519"/>
      <c r="D137" s="322" t="s">
        <v>263</v>
      </c>
      <c r="E137" s="319"/>
      <c r="F137" s="520"/>
      <c r="G137" s="528">
        <v>7</v>
      </c>
      <c r="H137" s="529">
        <f>G137*30</f>
        <v>210</v>
      </c>
      <c r="I137" s="266">
        <f>J137+K137+L137</f>
        <v>132</v>
      </c>
      <c r="J137" s="21"/>
      <c r="K137" s="18"/>
      <c r="L137" s="18">
        <v>132</v>
      </c>
      <c r="M137" s="530">
        <f>H137-I137</f>
        <v>78</v>
      </c>
      <c r="N137" s="43"/>
      <c r="O137" s="40"/>
      <c r="P137" s="41"/>
      <c r="Q137" s="39">
        <v>4</v>
      </c>
      <c r="R137" s="40">
        <v>4</v>
      </c>
      <c r="S137" s="526">
        <v>4</v>
      </c>
      <c r="T137" s="423"/>
      <c r="U137" s="424"/>
      <c r="V137" s="425"/>
      <c r="W137" s="527"/>
      <c r="X137" s="425"/>
      <c r="Y137" s="38"/>
    </row>
    <row r="138" spans="1:25" s="30" customFormat="1" ht="18" customHeight="1" x14ac:dyDescent="0.25">
      <c r="A138" s="213" t="s">
        <v>264</v>
      </c>
      <c r="B138" s="418" t="s">
        <v>19</v>
      </c>
      <c r="C138" s="519"/>
      <c r="D138" s="427" t="s">
        <v>265</v>
      </c>
      <c r="E138" s="426"/>
      <c r="F138" s="520"/>
      <c r="G138" s="528"/>
      <c r="H138" s="529"/>
      <c r="I138" s="428"/>
      <c r="J138" s="21"/>
      <c r="K138" s="18"/>
      <c r="L138" s="18"/>
      <c r="M138" s="530">
        <f>H138-I138</f>
        <v>0</v>
      </c>
      <c r="N138" s="43"/>
      <c r="O138" s="40"/>
      <c r="P138" s="41"/>
      <c r="Q138" s="39"/>
      <c r="R138" s="40"/>
      <c r="S138" s="526"/>
      <c r="T138" s="429" t="s">
        <v>266</v>
      </c>
      <c r="U138" s="430" t="s">
        <v>266</v>
      </c>
      <c r="V138" s="431" t="s">
        <v>266</v>
      </c>
      <c r="W138" s="531" t="s">
        <v>266</v>
      </c>
      <c r="X138" s="425"/>
      <c r="Y138" s="38"/>
    </row>
    <row r="139" spans="1:25" s="30" customFormat="1" ht="47.25" x14ac:dyDescent="0.25">
      <c r="A139" s="216" t="s">
        <v>267</v>
      </c>
      <c r="B139" s="42" t="s">
        <v>268</v>
      </c>
      <c r="C139" s="519"/>
      <c r="D139" s="532"/>
      <c r="E139" s="308"/>
      <c r="F139" s="533"/>
      <c r="G139" s="183">
        <f>SUM(G140:G143)</f>
        <v>18</v>
      </c>
      <c r="H139" s="534">
        <f t="shared" ref="H139:M139" si="39">SUM(H140:H143)</f>
        <v>540</v>
      </c>
      <c r="I139" s="183">
        <f t="shared" si="39"/>
        <v>294</v>
      </c>
      <c r="J139" s="535"/>
      <c r="K139" s="536"/>
      <c r="L139" s="536">
        <f t="shared" si="39"/>
        <v>294</v>
      </c>
      <c r="M139" s="537">
        <f t="shared" si="39"/>
        <v>246</v>
      </c>
      <c r="N139" s="43"/>
      <c r="O139" s="538"/>
      <c r="P139" s="41"/>
      <c r="Q139" s="39"/>
      <c r="R139" s="538"/>
      <c r="S139" s="526"/>
      <c r="T139" s="429"/>
      <c r="U139" s="539"/>
      <c r="V139" s="431"/>
      <c r="W139" s="531"/>
      <c r="X139" s="425"/>
      <c r="Y139" s="38"/>
    </row>
    <row r="140" spans="1:25" s="30" customFormat="1" x14ac:dyDescent="0.25">
      <c r="A140" s="213"/>
      <c r="B140" s="418" t="s">
        <v>269</v>
      </c>
      <c r="C140" s="540">
        <v>2</v>
      </c>
      <c r="D140" s="265" t="s">
        <v>155</v>
      </c>
      <c r="E140" s="308"/>
      <c r="F140" s="533"/>
      <c r="G140" s="541">
        <v>6</v>
      </c>
      <c r="H140" s="542">
        <f>G140*30</f>
        <v>180</v>
      </c>
      <c r="I140" s="523">
        <f>J140+K140+L140</f>
        <v>99</v>
      </c>
      <c r="J140" s="21"/>
      <c r="K140" s="18"/>
      <c r="L140" s="18">
        <v>99</v>
      </c>
      <c r="M140" s="530">
        <f>H140-I140</f>
        <v>81</v>
      </c>
      <c r="N140" s="43">
        <v>3</v>
      </c>
      <c r="O140" s="538">
        <v>3</v>
      </c>
      <c r="P140" s="41">
        <v>3</v>
      </c>
      <c r="Q140" s="39"/>
      <c r="R140" s="538"/>
      <c r="S140" s="526"/>
      <c r="T140" s="429"/>
      <c r="U140" s="539"/>
      <c r="V140" s="431"/>
      <c r="W140" s="531"/>
      <c r="X140" s="425"/>
      <c r="Y140" s="38"/>
    </row>
    <row r="141" spans="1:25" s="30" customFormat="1" x14ac:dyDescent="0.25">
      <c r="A141" s="213"/>
      <c r="B141" s="418" t="s">
        <v>269</v>
      </c>
      <c r="C141" s="540">
        <v>4</v>
      </c>
      <c r="D141" s="265" t="s">
        <v>171</v>
      </c>
      <c r="E141" s="308"/>
      <c r="F141" s="533"/>
      <c r="G141" s="541">
        <v>6</v>
      </c>
      <c r="H141" s="542">
        <f>G141*30</f>
        <v>180</v>
      </c>
      <c r="I141" s="523">
        <f>J141+K141+L141</f>
        <v>99</v>
      </c>
      <c r="J141" s="21"/>
      <c r="K141" s="18"/>
      <c r="L141" s="18">
        <v>99</v>
      </c>
      <c r="M141" s="530">
        <f>H141-I141</f>
        <v>81</v>
      </c>
      <c r="N141" s="43"/>
      <c r="O141" s="538"/>
      <c r="P141" s="41"/>
      <c r="Q141" s="39">
        <v>3</v>
      </c>
      <c r="R141" s="538">
        <v>3</v>
      </c>
      <c r="S141" s="526">
        <v>3</v>
      </c>
      <c r="T141" s="429"/>
      <c r="U141" s="539"/>
      <c r="V141" s="431"/>
      <c r="W141" s="531"/>
      <c r="X141" s="425"/>
      <c r="Y141" s="38"/>
    </row>
    <row r="142" spans="1:25" s="30" customFormat="1" x14ac:dyDescent="0.25">
      <c r="A142" s="213"/>
      <c r="B142" s="418" t="s">
        <v>269</v>
      </c>
      <c r="C142" s="540">
        <v>6</v>
      </c>
      <c r="D142" s="265" t="s">
        <v>270</v>
      </c>
      <c r="E142" s="308"/>
      <c r="F142" s="533"/>
      <c r="G142" s="541">
        <v>4</v>
      </c>
      <c r="H142" s="542">
        <f>G142*30</f>
        <v>120</v>
      </c>
      <c r="I142" s="523">
        <f>J142+K142+L142</f>
        <v>66</v>
      </c>
      <c r="J142" s="21"/>
      <c r="K142" s="18"/>
      <c r="L142" s="18">
        <v>66</v>
      </c>
      <c r="M142" s="530">
        <f>H142-I142</f>
        <v>54</v>
      </c>
      <c r="N142" s="43"/>
      <c r="O142" s="538"/>
      <c r="P142" s="41"/>
      <c r="Q142" s="39"/>
      <c r="R142" s="538"/>
      <c r="S142" s="526"/>
      <c r="T142" s="429">
        <v>2</v>
      </c>
      <c r="U142" s="539">
        <v>2</v>
      </c>
      <c r="V142" s="431">
        <v>2</v>
      </c>
      <c r="W142" s="531"/>
      <c r="X142" s="425"/>
      <c r="Y142" s="38"/>
    </row>
    <row r="143" spans="1:25" s="30" customFormat="1" ht="16.5" thickBot="1" x14ac:dyDescent="0.3">
      <c r="A143" s="543"/>
      <c r="B143" s="544" t="s">
        <v>269</v>
      </c>
      <c r="C143" s="545">
        <v>7</v>
      </c>
      <c r="D143" s="294"/>
      <c r="E143" s="546"/>
      <c r="F143" s="547"/>
      <c r="G143" s="548">
        <v>2</v>
      </c>
      <c r="H143" s="549">
        <f>G143*30</f>
        <v>60</v>
      </c>
      <c r="I143" s="550">
        <f>J143+K143+L143</f>
        <v>30</v>
      </c>
      <c r="J143" s="26"/>
      <c r="K143" s="23"/>
      <c r="L143" s="23">
        <v>30</v>
      </c>
      <c r="M143" s="551">
        <f>H143-I143</f>
        <v>30</v>
      </c>
      <c r="N143" s="552"/>
      <c r="O143" s="553"/>
      <c r="P143" s="554"/>
      <c r="Q143" s="555"/>
      <c r="R143" s="553"/>
      <c r="S143" s="556"/>
      <c r="T143" s="557"/>
      <c r="U143" s="558"/>
      <c r="V143" s="559"/>
      <c r="W143" s="560">
        <v>2</v>
      </c>
      <c r="X143" s="561"/>
    </row>
    <row r="144" spans="1:25" s="30" customFormat="1" x14ac:dyDescent="0.25">
      <c r="A144" s="635"/>
      <c r="B144" s="395"/>
      <c r="C144" s="396"/>
      <c r="D144" s="396"/>
      <c r="E144" s="397"/>
      <c r="F144" s="398"/>
      <c r="G144" s="399"/>
      <c r="H144" s="27"/>
      <c r="I144" s="400"/>
      <c r="J144" s="27"/>
      <c r="K144" s="27"/>
      <c r="L144" s="27"/>
      <c r="M144" s="401"/>
      <c r="N144" s="402"/>
      <c r="O144" s="402"/>
      <c r="P144" s="402"/>
      <c r="Q144" s="402"/>
      <c r="R144" s="402"/>
      <c r="S144" s="402"/>
      <c r="T144" s="403"/>
      <c r="U144" s="403"/>
      <c r="V144" s="403"/>
      <c r="W144" s="403"/>
      <c r="X144" s="636"/>
    </row>
    <row r="145" spans="1:24" s="30" customFormat="1" x14ac:dyDescent="0.25">
      <c r="A145" s="637"/>
      <c r="X145" s="638"/>
    </row>
    <row r="146" spans="1:24" s="30" customFormat="1" x14ac:dyDescent="0.25">
      <c r="A146" s="637"/>
      <c r="B146" s="122" t="s">
        <v>233</v>
      </c>
      <c r="C146" s="122"/>
      <c r="D146" s="939"/>
      <c r="E146" s="939"/>
      <c r="F146" s="940"/>
      <c r="G146" s="940"/>
      <c r="H146" s="661"/>
      <c r="I146" s="941" t="s">
        <v>234</v>
      </c>
      <c r="J146" s="942"/>
      <c r="K146" s="942"/>
      <c r="X146" s="638"/>
    </row>
    <row r="147" spans="1:24" s="30" customFormat="1" x14ac:dyDescent="0.25">
      <c r="A147" s="637"/>
      <c r="B147" s="122"/>
      <c r="C147" s="122"/>
      <c r="D147" s="122"/>
      <c r="E147" s="661"/>
      <c r="F147" s="662"/>
      <c r="G147" s="662"/>
      <c r="H147" s="661"/>
      <c r="I147" s="661"/>
      <c r="J147" s="662"/>
      <c r="K147" s="662"/>
      <c r="X147" s="638"/>
    </row>
    <row r="148" spans="1:24" s="30" customFormat="1" x14ac:dyDescent="0.25">
      <c r="A148" s="637"/>
      <c r="X148" s="638"/>
    </row>
    <row r="149" spans="1:24" s="30" customFormat="1" x14ac:dyDescent="0.25">
      <c r="A149" s="637"/>
      <c r="B149" s="122" t="s">
        <v>235</v>
      </c>
      <c r="C149" s="122"/>
      <c r="D149" s="939"/>
      <c r="E149" s="939"/>
      <c r="F149" s="940"/>
      <c r="G149" s="940"/>
      <c r="H149" s="661"/>
      <c r="I149" s="941" t="s">
        <v>236</v>
      </c>
      <c r="J149" s="942"/>
      <c r="K149" s="942"/>
      <c r="X149" s="638"/>
    </row>
    <row r="150" spans="1:24" s="30" customFormat="1" x14ac:dyDescent="0.25">
      <c r="A150" s="637"/>
      <c r="B150" s="122"/>
      <c r="C150" s="122"/>
      <c r="D150" s="122"/>
      <c r="E150" s="661"/>
      <c r="F150" s="662"/>
      <c r="G150" s="662"/>
      <c r="H150" s="661"/>
      <c r="I150" s="661"/>
      <c r="J150" s="662"/>
      <c r="K150" s="662"/>
      <c r="X150" s="638"/>
    </row>
    <row r="151" spans="1:24" s="30" customFormat="1" x14ac:dyDescent="0.25">
      <c r="A151" s="637"/>
      <c r="B151" s="122"/>
      <c r="C151" s="122"/>
      <c r="D151" s="122"/>
      <c r="E151" s="661"/>
      <c r="F151" s="662"/>
      <c r="G151" s="662"/>
      <c r="H151" s="661"/>
      <c r="I151" s="661"/>
      <c r="J151" s="662"/>
      <c r="K151" s="662"/>
      <c r="X151" s="638"/>
    </row>
    <row r="152" spans="1:24" s="30" customFormat="1" x14ac:dyDescent="0.25">
      <c r="A152" s="637"/>
      <c r="B152" s="122" t="s">
        <v>237</v>
      </c>
      <c r="C152" s="122"/>
      <c r="D152" s="939"/>
      <c r="E152" s="939"/>
      <c r="F152" s="940"/>
      <c r="G152" s="940"/>
      <c r="H152" s="661"/>
      <c r="I152" s="941" t="s">
        <v>403</v>
      </c>
      <c r="J152" s="942"/>
      <c r="K152" s="942"/>
      <c r="X152" s="638"/>
    </row>
    <row r="153" spans="1:24" s="30" customFormat="1" ht="16.5" thickBot="1" x14ac:dyDescent="0.3">
      <c r="A153" s="639"/>
      <c r="B153" s="640"/>
      <c r="C153" s="938" t="s">
        <v>109</v>
      </c>
      <c r="D153" s="938"/>
      <c r="E153" s="938"/>
      <c r="F153" s="938"/>
      <c r="G153" s="938"/>
      <c r="H153" s="938"/>
      <c r="I153" s="938"/>
      <c r="J153" s="938"/>
      <c r="K153" s="938"/>
      <c r="L153" s="641"/>
      <c r="M153" s="641"/>
      <c r="N153" s="642"/>
      <c r="O153" s="642"/>
      <c r="P153" s="642"/>
      <c r="Q153" s="642"/>
      <c r="R153" s="642"/>
      <c r="S153" s="642"/>
      <c r="T153" s="642"/>
      <c r="U153" s="642"/>
      <c r="V153" s="642"/>
      <c r="W153" s="642"/>
      <c r="X153" s="643"/>
    </row>
  </sheetData>
  <mergeCells count="69">
    <mergeCell ref="C153:K153"/>
    <mergeCell ref="D152:G152"/>
    <mergeCell ref="I152:K152"/>
    <mergeCell ref="W132:X132"/>
    <mergeCell ref="D146:G146"/>
    <mergeCell ref="I146:K146"/>
    <mergeCell ref="D149:G149"/>
    <mergeCell ref="I149:K149"/>
    <mergeCell ref="T132:V132"/>
    <mergeCell ref="N132:P132"/>
    <mergeCell ref="Q132:S132"/>
    <mergeCell ref="A128:M128"/>
    <mergeCell ref="A130:M130"/>
    <mergeCell ref="A131:M131"/>
    <mergeCell ref="A132:M132"/>
    <mergeCell ref="A129:M129"/>
    <mergeCell ref="A97:X97"/>
    <mergeCell ref="A98:B98"/>
    <mergeCell ref="A99:B99"/>
    <mergeCell ref="A100:B100"/>
    <mergeCell ref="A101:B101"/>
    <mergeCell ref="A102:B102"/>
    <mergeCell ref="A124:F124"/>
    <mergeCell ref="A125:F125"/>
    <mergeCell ref="A126:F126"/>
    <mergeCell ref="A127:M127"/>
    <mergeCell ref="A63:X63"/>
    <mergeCell ref="A96:F96"/>
    <mergeCell ref="A69:X69"/>
    <mergeCell ref="A71:F71"/>
    <mergeCell ref="A72:F72"/>
    <mergeCell ref="A73:X73"/>
    <mergeCell ref="A74:X74"/>
    <mergeCell ref="A75:B75"/>
    <mergeCell ref="A76:B76"/>
    <mergeCell ref="A77:B77"/>
    <mergeCell ref="A78:B78"/>
    <mergeCell ref="A79:B79"/>
    <mergeCell ref="A80:B80"/>
    <mergeCell ref="A68:F68"/>
    <mergeCell ref="N4:P4"/>
    <mergeCell ref="Q4:S4"/>
    <mergeCell ref="T4:V4"/>
    <mergeCell ref="K4:K7"/>
    <mergeCell ref="L4:L7"/>
    <mergeCell ref="A10:X10"/>
    <mergeCell ref="A36:B36"/>
    <mergeCell ref="A37:X37"/>
    <mergeCell ref="A62:F62"/>
    <mergeCell ref="W4:X4"/>
    <mergeCell ref="N6:X6"/>
    <mergeCell ref="A9:X9"/>
    <mergeCell ref="H3:H7"/>
    <mergeCell ref="I3:L3"/>
    <mergeCell ref="M3:M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E4:E7"/>
    <mergeCell ref="F4:F7"/>
    <mergeCell ref="I4:I7"/>
    <mergeCell ref="J4:J7"/>
  </mergeCells>
  <phoneticPr fontId="35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7" max="26" man="1"/>
    <brk id="78" max="26" man="1"/>
    <brk id="111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29" zoomScale="85" zoomScaleNormal="100" workbookViewId="0">
      <selection activeCell="W158" sqref="W158:AA158"/>
    </sheetView>
  </sheetViews>
  <sheetFormatPr defaultRowHeight="15" x14ac:dyDescent="0.25"/>
  <cols>
    <col min="1" max="1" width="3.85546875" style="64" hidden="1" customWidth="1"/>
    <col min="2" max="2" width="4.5703125" style="64" hidden="1" customWidth="1"/>
    <col min="3" max="3" width="47.5703125" style="1" hidden="1" customWidth="1"/>
    <col min="4" max="4" width="0" style="159" hidden="1" customWidth="1"/>
    <col min="5" max="5" width="7.140625" style="159" hidden="1" customWidth="1"/>
    <col min="6" max="6" width="7.28515625" style="159" hidden="1" customWidth="1"/>
    <col min="7" max="9" width="4.42578125" style="159" hidden="1" customWidth="1"/>
    <col min="10" max="10" width="5.5703125" style="159" hidden="1" customWidth="1"/>
    <col min="11" max="11" width="7" style="159" hidden="1" customWidth="1"/>
    <col min="12" max="12" width="6.5703125" style="159" hidden="1" customWidth="1"/>
    <col min="13" max="13" width="0" style="159" hidden="1" customWidth="1"/>
    <col min="14" max="14" width="4.85546875" style="159" hidden="1" customWidth="1"/>
    <col min="15" max="15" width="4.42578125" style="159" hidden="1" customWidth="1"/>
    <col min="16" max="16" width="3.85546875" style="567" hidden="1" customWidth="1"/>
    <col min="17" max="17" width="4.5703125" style="567" hidden="1" customWidth="1"/>
    <col min="18" max="18" width="6.42578125" style="567" customWidth="1"/>
    <col min="19" max="19" width="6.28515625" style="567" customWidth="1"/>
    <col min="20" max="20" width="48.42578125" style="567" customWidth="1"/>
    <col min="21" max="21" width="7.28515625" style="567" customWidth="1"/>
    <col min="22" max="22" width="5.5703125" style="567" customWidth="1"/>
    <col min="23" max="23" width="7.140625" style="567" customWidth="1"/>
    <col min="24" max="24" width="7.42578125" style="567" customWidth="1"/>
    <col min="25" max="25" width="5.5703125" style="567" customWidth="1"/>
    <col min="26" max="26" width="7" style="567" customWidth="1"/>
    <col min="27" max="28" width="9.140625" style="567"/>
    <col min="29" max="31" width="9.140625" style="159"/>
    <col min="32" max="32" width="49.85546875" style="159" customWidth="1"/>
    <col min="33" max="16384" width="9.140625" style="159"/>
  </cols>
  <sheetData>
    <row r="1" spans="1:32" ht="12.75" customHeight="1" x14ac:dyDescent="0.25">
      <c r="C1" s="946" t="s">
        <v>240</v>
      </c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565"/>
      <c r="O1" s="565"/>
      <c r="P1" s="159"/>
      <c r="Q1" s="159"/>
      <c r="R1" s="64"/>
      <c r="S1" s="64"/>
      <c r="T1" s="947" t="s">
        <v>402</v>
      </c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565"/>
      <c r="AF1" s="565"/>
    </row>
    <row r="2" spans="1:32" ht="12.75" x14ac:dyDescent="0.2">
      <c r="P2" s="159"/>
      <c r="Q2" s="159"/>
      <c r="R2" s="64"/>
      <c r="S2" s="64"/>
      <c r="T2" s="1"/>
      <c r="U2" s="159"/>
      <c r="V2" s="159"/>
      <c r="W2" s="159"/>
      <c r="X2" s="159"/>
      <c r="Y2" s="159"/>
      <c r="Z2" s="159"/>
      <c r="AA2" s="159"/>
      <c r="AB2" s="159"/>
    </row>
    <row r="3" spans="1:32" ht="15" customHeight="1" x14ac:dyDescent="0.2">
      <c r="C3" s="1" t="s">
        <v>0</v>
      </c>
      <c r="P3" s="159"/>
      <c r="Q3" s="159"/>
      <c r="R3" s="64"/>
      <c r="S3" s="64"/>
      <c r="T3" s="1" t="s">
        <v>0</v>
      </c>
      <c r="U3" s="159"/>
      <c r="V3" s="159"/>
      <c r="W3" s="159"/>
      <c r="X3" s="159"/>
      <c r="Y3" s="159"/>
      <c r="Z3" s="159"/>
      <c r="AA3" s="159"/>
      <c r="AB3" s="159"/>
    </row>
    <row r="4" spans="1:32" ht="15" customHeight="1" x14ac:dyDescent="0.2">
      <c r="C4" s="948" t="s">
        <v>1</v>
      </c>
      <c r="D4" s="949" t="s">
        <v>2</v>
      </c>
      <c r="E4" s="950" t="s">
        <v>3</v>
      </c>
      <c r="F4" s="950"/>
      <c r="G4" s="950"/>
      <c r="H4" s="950"/>
      <c r="I4" s="950"/>
      <c r="J4" s="715"/>
      <c r="K4" s="949" t="s">
        <v>4</v>
      </c>
      <c r="L4" s="949" t="s">
        <v>5</v>
      </c>
      <c r="M4" s="949" t="s">
        <v>6</v>
      </c>
      <c r="N4" s="2"/>
      <c r="O4" s="2"/>
      <c r="P4" s="159"/>
      <c r="Q4" s="159"/>
      <c r="R4" s="64"/>
      <c r="S4" s="64"/>
      <c r="T4" s="948" t="s">
        <v>1</v>
      </c>
      <c r="U4" s="949" t="s">
        <v>2</v>
      </c>
      <c r="V4" s="950" t="s">
        <v>3</v>
      </c>
      <c r="W4" s="950"/>
      <c r="X4" s="950"/>
      <c r="Y4" s="950"/>
      <c r="Z4" s="950"/>
      <c r="AA4" s="715"/>
      <c r="AB4" s="949" t="s">
        <v>4</v>
      </c>
      <c r="AC4" s="949" t="s">
        <v>5</v>
      </c>
      <c r="AD4" s="949" t="s">
        <v>6</v>
      </c>
      <c r="AE4" s="2"/>
      <c r="AF4" s="2"/>
    </row>
    <row r="5" spans="1:32" ht="15" customHeight="1" x14ac:dyDescent="0.2">
      <c r="C5" s="948"/>
      <c r="D5" s="949"/>
      <c r="E5" s="949" t="s">
        <v>7</v>
      </c>
      <c r="F5" s="951" t="s">
        <v>8</v>
      </c>
      <c r="G5" s="951"/>
      <c r="H5" s="951"/>
      <c r="I5" s="951"/>
      <c r="J5" s="949" t="s">
        <v>9</v>
      </c>
      <c r="K5" s="949"/>
      <c r="L5" s="949"/>
      <c r="M5" s="949"/>
      <c r="N5" s="2"/>
      <c r="O5" s="2"/>
      <c r="P5" s="159"/>
      <c r="Q5" s="159"/>
      <c r="R5" s="64"/>
      <c r="S5" s="64"/>
      <c r="T5" s="948"/>
      <c r="U5" s="949"/>
      <c r="V5" s="949" t="s">
        <v>7</v>
      </c>
      <c r="W5" s="951" t="s">
        <v>8</v>
      </c>
      <c r="X5" s="951"/>
      <c r="Y5" s="951"/>
      <c r="Z5" s="951"/>
      <c r="AA5" s="949" t="s">
        <v>9</v>
      </c>
      <c r="AB5" s="949"/>
      <c r="AC5" s="949"/>
      <c r="AD5" s="949"/>
      <c r="AE5" s="2"/>
      <c r="AF5" s="2"/>
    </row>
    <row r="6" spans="1:32" ht="15" customHeight="1" x14ac:dyDescent="0.2">
      <c r="C6" s="948"/>
      <c r="D6" s="949"/>
      <c r="E6" s="715"/>
      <c r="F6" s="949" t="s">
        <v>10</v>
      </c>
      <c r="G6" s="950" t="s">
        <v>11</v>
      </c>
      <c r="H6" s="715"/>
      <c r="I6" s="715"/>
      <c r="J6" s="715"/>
      <c r="K6" s="949"/>
      <c r="L6" s="949"/>
      <c r="M6" s="949"/>
      <c r="N6" s="2"/>
      <c r="O6" s="2"/>
      <c r="P6" s="159"/>
      <c r="Q6" s="159"/>
      <c r="R6" s="64"/>
      <c r="S6" s="64"/>
      <c r="T6" s="948"/>
      <c r="U6" s="949"/>
      <c r="V6" s="715"/>
      <c r="W6" s="949" t="s">
        <v>10</v>
      </c>
      <c r="X6" s="950" t="s">
        <v>11</v>
      </c>
      <c r="Y6" s="715"/>
      <c r="Z6" s="715"/>
      <c r="AA6" s="715"/>
      <c r="AB6" s="949"/>
      <c r="AC6" s="949"/>
      <c r="AD6" s="949"/>
      <c r="AE6" s="2"/>
      <c r="AF6" s="2"/>
    </row>
    <row r="7" spans="1:32" ht="12.75" customHeight="1" x14ac:dyDescent="0.2">
      <c r="C7" s="948"/>
      <c r="D7" s="949"/>
      <c r="E7" s="715"/>
      <c r="F7" s="952"/>
      <c r="G7" s="949" t="s">
        <v>12</v>
      </c>
      <c r="H7" s="949" t="s">
        <v>13</v>
      </c>
      <c r="I7" s="949" t="s">
        <v>14</v>
      </c>
      <c r="J7" s="715"/>
      <c r="K7" s="949"/>
      <c r="L7" s="949"/>
      <c r="M7" s="949"/>
      <c r="N7" s="2"/>
      <c r="O7" s="2"/>
      <c r="P7" s="159"/>
      <c r="Q7" s="159"/>
      <c r="R7" s="64"/>
      <c r="S7" s="64"/>
      <c r="T7" s="948"/>
      <c r="U7" s="949"/>
      <c r="V7" s="715"/>
      <c r="W7" s="952"/>
      <c r="X7" s="949" t="s">
        <v>12</v>
      </c>
      <c r="Y7" s="949" t="s">
        <v>13</v>
      </c>
      <c r="Z7" s="949" t="s">
        <v>14</v>
      </c>
      <c r="AA7" s="715"/>
      <c r="AB7" s="949"/>
      <c r="AC7" s="949"/>
      <c r="AD7" s="949"/>
      <c r="AE7" s="2"/>
      <c r="AF7" s="2"/>
    </row>
    <row r="8" spans="1:32" ht="12.75" x14ac:dyDescent="0.2">
      <c r="C8" s="948"/>
      <c r="D8" s="949"/>
      <c r="E8" s="715"/>
      <c r="F8" s="952"/>
      <c r="G8" s="949"/>
      <c r="H8" s="949"/>
      <c r="I8" s="949"/>
      <c r="J8" s="715"/>
      <c r="K8" s="949"/>
      <c r="L8" s="949"/>
      <c r="M8" s="949"/>
      <c r="N8" s="2"/>
      <c r="O8" s="2"/>
      <c r="P8" s="159"/>
      <c r="Q8" s="159"/>
      <c r="R8" s="64"/>
      <c r="S8" s="64"/>
      <c r="T8" s="948"/>
      <c r="U8" s="949"/>
      <c r="V8" s="715"/>
      <c r="W8" s="952"/>
      <c r="X8" s="949"/>
      <c r="Y8" s="949"/>
      <c r="Z8" s="949"/>
      <c r="AA8" s="715"/>
      <c r="AB8" s="949"/>
      <c r="AC8" s="949"/>
      <c r="AD8" s="949"/>
      <c r="AE8" s="2"/>
      <c r="AF8" s="2"/>
    </row>
    <row r="9" spans="1:32" ht="12.75" x14ac:dyDescent="0.2">
      <c r="C9" s="948"/>
      <c r="D9" s="949"/>
      <c r="E9" s="715"/>
      <c r="F9" s="952"/>
      <c r="G9" s="949"/>
      <c r="H9" s="949"/>
      <c r="I9" s="949"/>
      <c r="J9" s="715"/>
      <c r="K9" s="949"/>
      <c r="L9" s="949"/>
      <c r="M9" s="949"/>
      <c r="N9" s="2"/>
      <c r="O9" s="2"/>
      <c r="P9" s="159"/>
      <c r="Q9" s="159"/>
      <c r="R9" s="64"/>
      <c r="S9" s="64"/>
      <c r="T9" s="948"/>
      <c r="U9" s="949"/>
      <c r="V9" s="715"/>
      <c r="W9" s="952"/>
      <c r="X9" s="949"/>
      <c r="Y9" s="949"/>
      <c r="Z9" s="949"/>
      <c r="AA9" s="715"/>
      <c r="AB9" s="949"/>
      <c r="AC9" s="949"/>
      <c r="AD9" s="949"/>
      <c r="AE9" s="2"/>
      <c r="AF9" s="2"/>
    </row>
    <row r="10" spans="1:32" ht="6" customHeight="1" x14ac:dyDescent="0.2">
      <c r="C10" s="948"/>
      <c r="D10" s="949"/>
      <c r="E10" s="715"/>
      <c r="F10" s="952"/>
      <c r="G10" s="949"/>
      <c r="H10" s="949"/>
      <c r="I10" s="949"/>
      <c r="J10" s="715"/>
      <c r="K10" s="949"/>
      <c r="L10" s="949"/>
      <c r="M10" s="949"/>
      <c r="N10" s="2"/>
      <c r="O10" s="2"/>
      <c r="P10" s="159"/>
      <c r="Q10" s="159"/>
      <c r="R10" s="64"/>
      <c r="S10" s="64"/>
      <c r="T10" s="948"/>
      <c r="U10" s="949"/>
      <c r="V10" s="715"/>
      <c r="W10" s="952"/>
      <c r="X10" s="949"/>
      <c r="Y10" s="949"/>
      <c r="Z10" s="949"/>
      <c r="AA10" s="715"/>
      <c r="AB10" s="949"/>
      <c r="AC10" s="949"/>
      <c r="AD10" s="949"/>
      <c r="AE10" s="2"/>
      <c r="AF10" s="2"/>
    </row>
    <row r="11" spans="1:32" ht="15" customHeight="1" x14ac:dyDescent="0.2">
      <c r="A11" s="64" t="s">
        <v>15</v>
      </c>
      <c r="B11" s="64" t="s">
        <v>16</v>
      </c>
      <c r="C11" s="3" t="s">
        <v>17</v>
      </c>
      <c r="D11" s="4">
        <v>3</v>
      </c>
      <c r="E11" s="44">
        <f t="shared" ref="E11:E17" si="0">D11*30</f>
        <v>90</v>
      </c>
      <c r="F11" s="44">
        <f t="shared" ref="F11:F17" si="1">G11+H11+I11</f>
        <v>45</v>
      </c>
      <c r="G11" s="44"/>
      <c r="H11" s="44"/>
      <c r="I11" s="44">
        <v>45</v>
      </c>
      <c r="J11" s="44">
        <f t="shared" ref="J11:J17" si="2">E11-F11</f>
        <v>45</v>
      </c>
      <c r="K11" s="45">
        <f t="shared" ref="K11:K17" si="3">F11/15</f>
        <v>3</v>
      </c>
      <c r="L11" s="44" t="s">
        <v>15</v>
      </c>
      <c r="M11" s="45">
        <f t="shared" ref="M11:M17" si="4">F11/E11*100</f>
        <v>50</v>
      </c>
      <c r="N11" s="566" t="s">
        <v>18</v>
      </c>
      <c r="O11" s="566"/>
      <c r="P11" s="159"/>
      <c r="Q11" s="159"/>
      <c r="R11" s="603" t="s">
        <v>15</v>
      </c>
      <c r="S11" s="603" t="s">
        <v>16</v>
      </c>
      <c r="T11" s="3" t="s">
        <v>17</v>
      </c>
      <c r="U11" s="4">
        <v>3</v>
      </c>
      <c r="V11" s="44">
        <f t="shared" ref="V11:V17" si="5">U11*30</f>
        <v>90</v>
      </c>
      <c r="W11" s="44">
        <f t="shared" ref="W11:W17" si="6">X11+Y11+Z11</f>
        <v>45</v>
      </c>
      <c r="X11" s="44"/>
      <c r="Y11" s="44"/>
      <c r="Z11" s="44">
        <v>45</v>
      </c>
      <c r="AA11" s="44">
        <f t="shared" ref="AA11:AA17" si="7">V11-W11</f>
        <v>45</v>
      </c>
      <c r="AB11" s="45">
        <f t="shared" ref="AB11:AB17" si="8">W11/15</f>
        <v>3</v>
      </c>
      <c r="AC11" s="44" t="s">
        <v>15</v>
      </c>
      <c r="AD11" s="45">
        <f t="shared" ref="AD11:AD17" si="9">W11/V11*100</f>
        <v>50</v>
      </c>
      <c r="AE11" s="5"/>
      <c r="AF11" s="566"/>
    </row>
    <row r="12" spans="1:32" ht="12.75" customHeight="1" x14ac:dyDescent="0.2">
      <c r="A12" s="64" t="s">
        <v>15</v>
      </c>
      <c r="B12" s="64" t="s">
        <v>16</v>
      </c>
      <c r="C12" s="3" t="s">
        <v>20</v>
      </c>
      <c r="D12" s="45">
        <v>7</v>
      </c>
      <c r="E12" s="44">
        <f t="shared" si="0"/>
        <v>210</v>
      </c>
      <c r="F12" s="44">
        <f t="shared" si="1"/>
        <v>75</v>
      </c>
      <c r="G12" s="44">
        <v>45</v>
      </c>
      <c r="H12" s="44"/>
      <c r="I12" s="44">
        <v>30</v>
      </c>
      <c r="J12" s="44">
        <f t="shared" si="2"/>
        <v>135</v>
      </c>
      <c r="K12" s="45">
        <f t="shared" si="3"/>
        <v>5</v>
      </c>
      <c r="L12" s="44" t="s">
        <v>21</v>
      </c>
      <c r="M12" s="45">
        <f t="shared" si="4"/>
        <v>35.714285714285715</v>
      </c>
      <c r="N12" s="566" t="s">
        <v>18</v>
      </c>
      <c r="O12" s="566"/>
      <c r="P12" s="159"/>
      <c r="Q12" s="159"/>
      <c r="R12" s="603" t="s">
        <v>15</v>
      </c>
      <c r="S12" s="603" t="s">
        <v>16</v>
      </c>
      <c r="T12" s="3" t="s">
        <v>20</v>
      </c>
      <c r="U12" s="45">
        <v>6</v>
      </c>
      <c r="V12" s="44">
        <f t="shared" si="5"/>
        <v>180</v>
      </c>
      <c r="W12" s="44">
        <f t="shared" si="6"/>
        <v>75</v>
      </c>
      <c r="X12" s="44">
        <v>45</v>
      </c>
      <c r="Y12" s="44"/>
      <c r="Z12" s="44">
        <v>30</v>
      </c>
      <c r="AA12" s="44">
        <f t="shared" si="7"/>
        <v>105</v>
      </c>
      <c r="AB12" s="45">
        <f t="shared" si="8"/>
        <v>5</v>
      </c>
      <c r="AC12" s="44" t="s">
        <v>21</v>
      </c>
      <c r="AD12" s="45">
        <f t="shared" si="9"/>
        <v>41.666666666666671</v>
      </c>
      <c r="AE12" s="5"/>
      <c r="AF12" s="566"/>
    </row>
    <row r="13" spans="1:32" ht="13.5" customHeight="1" x14ac:dyDescent="0.2">
      <c r="A13" s="64" t="s">
        <v>15</v>
      </c>
      <c r="B13" s="64" t="s">
        <v>16</v>
      </c>
      <c r="C13" s="3" t="s">
        <v>22</v>
      </c>
      <c r="D13" s="45">
        <v>6</v>
      </c>
      <c r="E13" s="44">
        <f t="shared" si="0"/>
        <v>180</v>
      </c>
      <c r="F13" s="44">
        <f t="shared" si="1"/>
        <v>75</v>
      </c>
      <c r="G13" s="44">
        <v>30</v>
      </c>
      <c r="H13" s="44"/>
      <c r="I13" s="44">
        <v>45</v>
      </c>
      <c r="J13" s="44">
        <f t="shared" si="2"/>
        <v>105</v>
      </c>
      <c r="K13" s="45">
        <f t="shared" si="3"/>
        <v>5</v>
      </c>
      <c r="L13" s="44" t="s">
        <v>21</v>
      </c>
      <c r="M13" s="45">
        <f t="shared" si="4"/>
        <v>41.666666666666671</v>
      </c>
      <c r="N13" s="566" t="s">
        <v>18</v>
      </c>
      <c r="O13" s="566"/>
      <c r="P13" s="159"/>
      <c r="Q13" s="159"/>
      <c r="R13" s="603" t="s">
        <v>15</v>
      </c>
      <c r="S13" s="603" t="s">
        <v>16</v>
      </c>
      <c r="T13" s="3" t="s">
        <v>22</v>
      </c>
      <c r="U13" s="45">
        <v>6</v>
      </c>
      <c r="V13" s="44">
        <f t="shared" si="5"/>
        <v>180</v>
      </c>
      <c r="W13" s="44">
        <f t="shared" si="6"/>
        <v>75</v>
      </c>
      <c r="X13" s="44">
        <v>30</v>
      </c>
      <c r="Y13" s="44"/>
      <c r="Z13" s="44">
        <v>45</v>
      </c>
      <c r="AA13" s="44">
        <f t="shared" si="7"/>
        <v>105</v>
      </c>
      <c r="AB13" s="45">
        <f t="shared" si="8"/>
        <v>5</v>
      </c>
      <c r="AC13" s="44" t="s">
        <v>21</v>
      </c>
      <c r="AD13" s="45">
        <f t="shared" si="9"/>
        <v>41.666666666666671</v>
      </c>
      <c r="AE13" s="563" t="s">
        <v>276</v>
      </c>
      <c r="AF13" s="566"/>
    </row>
    <row r="14" spans="1:32" ht="13.5" customHeight="1" x14ac:dyDescent="0.2">
      <c r="A14" s="64" t="s">
        <v>15</v>
      </c>
      <c r="B14" s="64" t="s">
        <v>16</v>
      </c>
      <c r="C14" s="3" t="s">
        <v>23</v>
      </c>
      <c r="D14" s="45">
        <v>5</v>
      </c>
      <c r="E14" s="44">
        <f t="shared" si="0"/>
        <v>150</v>
      </c>
      <c r="F14" s="44">
        <f t="shared" si="1"/>
        <v>60</v>
      </c>
      <c r="G14" s="44">
        <v>30</v>
      </c>
      <c r="H14" s="44"/>
      <c r="I14" s="44">
        <v>30</v>
      </c>
      <c r="J14" s="44">
        <f t="shared" si="2"/>
        <v>90</v>
      </c>
      <c r="K14" s="45">
        <f t="shared" si="3"/>
        <v>4</v>
      </c>
      <c r="L14" s="44" t="s">
        <v>21</v>
      </c>
      <c r="M14" s="45">
        <f t="shared" si="4"/>
        <v>40</v>
      </c>
      <c r="N14" s="566" t="s">
        <v>24</v>
      </c>
      <c r="O14" s="566"/>
      <c r="P14" s="159"/>
      <c r="Q14" s="159"/>
      <c r="R14" s="603" t="s">
        <v>15</v>
      </c>
      <c r="S14" s="603" t="s">
        <v>16</v>
      </c>
      <c r="T14" s="3" t="s">
        <v>295</v>
      </c>
      <c r="U14" s="45">
        <v>5</v>
      </c>
      <c r="V14" s="44">
        <f t="shared" si="5"/>
        <v>150</v>
      </c>
      <c r="W14" s="44">
        <f t="shared" si="6"/>
        <v>60</v>
      </c>
      <c r="X14" s="44">
        <v>30</v>
      </c>
      <c r="Y14" s="44"/>
      <c r="Z14" s="44">
        <v>30</v>
      </c>
      <c r="AA14" s="44">
        <f t="shared" si="7"/>
        <v>90</v>
      </c>
      <c r="AB14" s="45">
        <f>W14/15</f>
        <v>4</v>
      </c>
      <c r="AC14" s="44" t="s">
        <v>21</v>
      </c>
      <c r="AD14" s="45">
        <f t="shared" si="9"/>
        <v>40</v>
      </c>
      <c r="AE14" s="563" t="s">
        <v>277</v>
      </c>
      <c r="AF14" s="566"/>
    </row>
    <row r="15" spans="1:32" ht="13.5" customHeight="1" x14ac:dyDescent="0.2">
      <c r="A15" s="64" t="s">
        <v>15</v>
      </c>
      <c r="B15" s="64" t="s">
        <v>16</v>
      </c>
      <c r="C15" s="3" t="s">
        <v>25</v>
      </c>
      <c r="D15" s="45">
        <v>5</v>
      </c>
      <c r="E15" s="44">
        <f t="shared" si="0"/>
        <v>150</v>
      </c>
      <c r="F15" s="44">
        <f t="shared" si="1"/>
        <v>60</v>
      </c>
      <c r="G15" s="44">
        <v>15</v>
      </c>
      <c r="H15" s="44">
        <v>45</v>
      </c>
      <c r="I15" s="44"/>
      <c r="J15" s="44">
        <f t="shared" si="2"/>
        <v>90</v>
      </c>
      <c r="K15" s="45">
        <f t="shared" si="3"/>
        <v>4</v>
      </c>
      <c r="L15" s="44" t="s">
        <v>26</v>
      </c>
      <c r="M15" s="45">
        <f t="shared" si="4"/>
        <v>40</v>
      </c>
      <c r="N15" s="566" t="s">
        <v>18</v>
      </c>
      <c r="O15" s="566"/>
      <c r="P15" s="159"/>
      <c r="Q15" s="159"/>
      <c r="R15" s="603" t="s">
        <v>15</v>
      </c>
      <c r="S15" s="603" t="s">
        <v>16</v>
      </c>
      <c r="T15" s="3" t="s">
        <v>294</v>
      </c>
      <c r="U15" s="45">
        <v>4</v>
      </c>
      <c r="V15" s="44">
        <f t="shared" si="5"/>
        <v>120</v>
      </c>
      <c r="W15" s="44">
        <f t="shared" si="6"/>
        <v>60</v>
      </c>
      <c r="X15" s="44">
        <v>15</v>
      </c>
      <c r="Y15" s="44">
        <v>45</v>
      </c>
      <c r="Z15" s="44"/>
      <c r="AA15" s="44">
        <f t="shared" si="7"/>
        <v>60</v>
      </c>
      <c r="AB15" s="45">
        <f t="shared" si="8"/>
        <v>4</v>
      </c>
      <c r="AC15" s="44" t="s">
        <v>15</v>
      </c>
      <c r="AD15" s="45">
        <f t="shared" si="9"/>
        <v>50</v>
      </c>
      <c r="AE15" s="5"/>
      <c r="AF15" s="566"/>
    </row>
    <row r="16" spans="1:32" ht="12.75" customHeight="1" x14ac:dyDescent="0.2">
      <c r="C16" s="3"/>
      <c r="D16" s="45"/>
      <c r="E16" s="44"/>
      <c r="F16" s="44"/>
      <c r="G16" s="44"/>
      <c r="H16" s="44"/>
      <c r="I16" s="44"/>
      <c r="J16" s="44"/>
      <c r="K16" s="45"/>
      <c r="L16" s="44"/>
      <c r="M16" s="45"/>
      <c r="N16" s="566"/>
      <c r="O16" s="566"/>
      <c r="P16" s="159"/>
      <c r="Q16" s="159"/>
      <c r="R16" s="603" t="s">
        <v>15</v>
      </c>
      <c r="S16" s="603" t="s">
        <v>16</v>
      </c>
      <c r="T16" s="3" t="s">
        <v>299</v>
      </c>
      <c r="U16" s="45">
        <v>4</v>
      </c>
      <c r="V16" s="44">
        <f t="shared" si="5"/>
        <v>120</v>
      </c>
      <c r="W16" s="44">
        <f t="shared" si="6"/>
        <v>45</v>
      </c>
      <c r="X16" s="44">
        <v>30</v>
      </c>
      <c r="Y16" s="44"/>
      <c r="Z16" s="44">
        <v>15</v>
      </c>
      <c r="AA16" s="44">
        <f t="shared" si="7"/>
        <v>75</v>
      </c>
      <c r="AB16" s="45">
        <f>W16/15</f>
        <v>3</v>
      </c>
      <c r="AC16" s="44" t="s">
        <v>15</v>
      </c>
      <c r="AD16" s="45">
        <f t="shared" si="9"/>
        <v>37.5</v>
      </c>
      <c r="AE16" s="5"/>
      <c r="AF16" s="566"/>
    </row>
    <row r="17" spans="1:32" ht="13.5" customHeight="1" x14ac:dyDescent="0.2">
      <c r="A17" s="64" t="s">
        <v>15</v>
      </c>
      <c r="B17" s="64" t="s">
        <v>16</v>
      </c>
      <c r="C17" s="3" t="s">
        <v>65</v>
      </c>
      <c r="D17" s="45">
        <v>1</v>
      </c>
      <c r="E17" s="44">
        <f t="shared" si="0"/>
        <v>30</v>
      </c>
      <c r="F17" s="44">
        <f t="shared" si="1"/>
        <v>15</v>
      </c>
      <c r="G17" s="44">
        <v>8</v>
      </c>
      <c r="H17" s="44"/>
      <c r="I17" s="44">
        <v>7</v>
      </c>
      <c r="J17" s="44">
        <f t="shared" si="2"/>
        <v>15</v>
      </c>
      <c r="K17" s="45">
        <f t="shared" si="3"/>
        <v>1</v>
      </c>
      <c r="L17" s="44" t="s">
        <v>15</v>
      </c>
      <c r="M17" s="45">
        <f t="shared" si="4"/>
        <v>50</v>
      </c>
      <c r="N17" s="566" t="s">
        <v>24</v>
      </c>
      <c r="O17" s="566"/>
      <c r="P17" s="159"/>
      <c r="Q17" s="159"/>
      <c r="R17" s="603" t="s">
        <v>15</v>
      </c>
      <c r="S17" s="603" t="s">
        <v>16</v>
      </c>
      <c r="T17" s="3" t="s">
        <v>296</v>
      </c>
      <c r="U17" s="45">
        <v>2</v>
      </c>
      <c r="V17" s="44">
        <f t="shared" si="5"/>
        <v>60</v>
      </c>
      <c r="W17" s="44">
        <f t="shared" si="6"/>
        <v>30</v>
      </c>
      <c r="X17" s="44">
        <v>15</v>
      </c>
      <c r="Y17" s="44"/>
      <c r="Z17" s="44">
        <v>15</v>
      </c>
      <c r="AA17" s="44">
        <f t="shared" si="7"/>
        <v>30</v>
      </c>
      <c r="AB17" s="45">
        <f t="shared" si="8"/>
        <v>2</v>
      </c>
      <c r="AC17" s="44" t="s">
        <v>15</v>
      </c>
      <c r="AD17" s="45">
        <f t="shared" si="9"/>
        <v>50</v>
      </c>
      <c r="AE17" s="5"/>
      <c r="AF17" s="566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59"/>
      <c r="Q18" s="159"/>
      <c r="R18" s="64"/>
      <c r="S18" s="64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59"/>
      <c r="Q19" s="159"/>
      <c r="R19" s="64"/>
      <c r="S19" s="64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64"/>
      <c r="S20" s="64"/>
      <c r="T20" s="1"/>
      <c r="U20" s="159"/>
      <c r="V20" s="159"/>
      <c r="W20" s="159"/>
      <c r="X20" s="159"/>
      <c r="Y20" s="159"/>
      <c r="Z20" s="159"/>
      <c r="AA20" s="159"/>
      <c r="AB20" s="159"/>
    </row>
    <row r="21" spans="1:32" ht="14.25" customHeight="1" x14ac:dyDescent="0.2">
      <c r="C21" s="1" t="s">
        <v>29</v>
      </c>
      <c r="P21" s="159"/>
      <c r="Q21" s="159"/>
      <c r="R21" s="64"/>
      <c r="S21" s="64"/>
      <c r="T21" s="1" t="s">
        <v>29</v>
      </c>
      <c r="U21" s="159"/>
      <c r="V21" s="159"/>
      <c r="W21" s="159"/>
      <c r="X21" s="159"/>
      <c r="Y21" s="159"/>
      <c r="Z21" s="159"/>
      <c r="AA21" s="159"/>
      <c r="AB21" s="159"/>
    </row>
    <row r="22" spans="1:32" ht="15" customHeight="1" x14ac:dyDescent="0.2">
      <c r="C22" s="948" t="s">
        <v>1</v>
      </c>
      <c r="D22" s="949" t="s">
        <v>2</v>
      </c>
      <c r="E22" s="953" t="s">
        <v>3</v>
      </c>
      <c r="F22" s="954"/>
      <c r="G22" s="954"/>
      <c r="H22" s="954"/>
      <c r="I22" s="954"/>
      <c r="J22" s="955"/>
      <c r="K22" s="956" t="s">
        <v>4</v>
      </c>
      <c r="L22" s="956" t="s">
        <v>5</v>
      </c>
      <c r="M22" s="956" t="s">
        <v>6</v>
      </c>
      <c r="N22" s="2"/>
      <c r="O22" s="2"/>
      <c r="P22" s="159"/>
      <c r="Q22" s="159"/>
      <c r="R22" s="64"/>
      <c r="S22" s="64"/>
      <c r="T22" s="948" t="s">
        <v>1</v>
      </c>
      <c r="U22" s="949" t="s">
        <v>2</v>
      </c>
      <c r="V22" s="950" t="s">
        <v>3</v>
      </c>
      <c r="W22" s="950"/>
      <c r="X22" s="950"/>
      <c r="Y22" s="950"/>
      <c r="Z22" s="950"/>
      <c r="AA22" s="715"/>
      <c r="AB22" s="949" t="s">
        <v>4</v>
      </c>
      <c r="AC22" s="949" t="s">
        <v>5</v>
      </c>
      <c r="AD22" s="949" t="s">
        <v>6</v>
      </c>
      <c r="AE22" s="2"/>
      <c r="AF22" s="2"/>
    </row>
    <row r="23" spans="1:32" ht="15" customHeight="1" x14ac:dyDescent="0.2">
      <c r="C23" s="948"/>
      <c r="D23" s="949"/>
      <c r="E23" s="956" t="s">
        <v>7</v>
      </c>
      <c r="F23" s="959" t="s">
        <v>8</v>
      </c>
      <c r="G23" s="960"/>
      <c r="H23" s="960"/>
      <c r="I23" s="961"/>
      <c r="J23" s="956" t="s">
        <v>30</v>
      </c>
      <c r="K23" s="957"/>
      <c r="L23" s="957"/>
      <c r="M23" s="957"/>
      <c r="N23" s="2"/>
      <c r="O23" s="2"/>
      <c r="P23" s="159"/>
      <c r="Q23" s="159"/>
      <c r="R23" s="64"/>
      <c r="S23" s="64"/>
      <c r="T23" s="948"/>
      <c r="U23" s="949"/>
      <c r="V23" s="949" t="s">
        <v>7</v>
      </c>
      <c r="W23" s="951" t="s">
        <v>8</v>
      </c>
      <c r="X23" s="951"/>
      <c r="Y23" s="951"/>
      <c r="Z23" s="951"/>
      <c r="AA23" s="949" t="s">
        <v>30</v>
      </c>
      <c r="AB23" s="949"/>
      <c r="AC23" s="949"/>
      <c r="AD23" s="949"/>
      <c r="AE23" s="2"/>
      <c r="AF23" s="2"/>
    </row>
    <row r="24" spans="1:32" ht="15" customHeight="1" x14ac:dyDescent="0.2">
      <c r="C24" s="948"/>
      <c r="D24" s="949"/>
      <c r="E24" s="957"/>
      <c r="F24" s="956" t="s">
        <v>10</v>
      </c>
      <c r="G24" s="953" t="s">
        <v>11</v>
      </c>
      <c r="H24" s="954"/>
      <c r="I24" s="955"/>
      <c r="J24" s="957"/>
      <c r="K24" s="957"/>
      <c r="L24" s="957"/>
      <c r="M24" s="957"/>
      <c r="N24" s="2"/>
      <c r="O24" s="2"/>
      <c r="P24" s="159"/>
      <c r="Q24" s="159"/>
      <c r="R24" s="64"/>
      <c r="S24" s="64"/>
      <c r="T24" s="948"/>
      <c r="U24" s="949"/>
      <c r="V24" s="715"/>
      <c r="W24" s="949" t="s">
        <v>10</v>
      </c>
      <c r="X24" s="950" t="s">
        <v>11</v>
      </c>
      <c r="Y24" s="715"/>
      <c r="Z24" s="715"/>
      <c r="AA24" s="715"/>
      <c r="AB24" s="949"/>
      <c r="AC24" s="949"/>
      <c r="AD24" s="949"/>
      <c r="AE24" s="2"/>
      <c r="AF24" s="2"/>
    </row>
    <row r="25" spans="1:32" ht="15" customHeight="1" x14ac:dyDescent="0.2">
      <c r="C25" s="948"/>
      <c r="D25" s="949"/>
      <c r="E25" s="957"/>
      <c r="F25" s="957"/>
      <c r="G25" s="956" t="s">
        <v>12</v>
      </c>
      <c r="H25" s="956" t="s">
        <v>13</v>
      </c>
      <c r="I25" s="956" t="s">
        <v>14</v>
      </c>
      <c r="J25" s="957"/>
      <c r="K25" s="957"/>
      <c r="L25" s="957"/>
      <c r="M25" s="957"/>
      <c r="N25" s="2"/>
      <c r="O25" s="2"/>
      <c r="P25" s="159"/>
      <c r="Q25" s="159"/>
      <c r="R25" s="64"/>
      <c r="S25" s="64"/>
      <c r="T25" s="948"/>
      <c r="U25" s="949"/>
      <c r="V25" s="715"/>
      <c r="W25" s="952"/>
      <c r="X25" s="949" t="s">
        <v>12</v>
      </c>
      <c r="Y25" s="949" t="s">
        <v>13</v>
      </c>
      <c r="Z25" s="949" t="s">
        <v>14</v>
      </c>
      <c r="AA25" s="715"/>
      <c r="AB25" s="949"/>
      <c r="AC25" s="949"/>
      <c r="AD25" s="949"/>
      <c r="AE25" s="2"/>
      <c r="AF25" s="2"/>
    </row>
    <row r="26" spans="1:32" ht="12.75" customHeight="1" x14ac:dyDescent="0.2">
      <c r="C26" s="948"/>
      <c r="D26" s="949"/>
      <c r="E26" s="957"/>
      <c r="F26" s="957"/>
      <c r="G26" s="957"/>
      <c r="H26" s="957"/>
      <c r="I26" s="957"/>
      <c r="J26" s="957"/>
      <c r="K26" s="957"/>
      <c r="L26" s="957"/>
      <c r="M26" s="957"/>
      <c r="N26" s="2"/>
      <c r="O26" s="2"/>
      <c r="P26" s="159"/>
      <c r="Q26" s="159"/>
      <c r="R26" s="64"/>
      <c r="S26" s="64"/>
      <c r="T26" s="948"/>
      <c r="U26" s="949"/>
      <c r="V26" s="715"/>
      <c r="W26" s="952"/>
      <c r="X26" s="949"/>
      <c r="Y26" s="949"/>
      <c r="Z26" s="949"/>
      <c r="AA26" s="715"/>
      <c r="AB26" s="949"/>
      <c r="AC26" s="949"/>
      <c r="AD26" s="949"/>
      <c r="AE26" s="2"/>
      <c r="AF26" s="2"/>
    </row>
    <row r="27" spans="1:32" ht="12.75" customHeight="1" x14ac:dyDescent="0.2">
      <c r="C27" s="948"/>
      <c r="D27" s="949"/>
      <c r="E27" s="957"/>
      <c r="F27" s="957"/>
      <c r="G27" s="957"/>
      <c r="H27" s="957"/>
      <c r="I27" s="957"/>
      <c r="J27" s="957"/>
      <c r="K27" s="957"/>
      <c r="L27" s="957"/>
      <c r="M27" s="957"/>
      <c r="N27" s="2"/>
      <c r="O27" s="2"/>
      <c r="P27" s="159"/>
      <c r="Q27" s="159"/>
      <c r="R27" s="64"/>
      <c r="S27" s="64"/>
      <c r="T27" s="948"/>
      <c r="U27" s="949"/>
      <c r="V27" s="715"/>
      <c r="W27" s="952"/>
      <c r="X27" s="949"/>
      <c r="Y27" s="949"/>
      <c r="Z27" s="949"/>
      <c r="AA27" s="715"/>
      <c r="AB27" s="949"/>
      <c r="AC27" s="949"/>
      <c r="AD27" s="949"/>
      <c r="AE27" s="2"/>
      <c r="AF27" s="2"/>
    </row>
    <row r="28" spans="1:32" ht="3.75" customHeight="1" x14ac:dyDescent="0.2">
      <c r="C28" s="948"/>
      <c r="D28" s="949"/>
      <c r="E28" s="958"/>
      <c r="F28" s="958"/>
      <c r="G28" s="958"/>
      <c r="H28" s="958"/>
      <c r="I28" s="958"/>
      <c r="J28" s="958"/>
      <c r="K28" s="958"/>
      <c r="L28" s="958"/>
      <c r="M28" s="958"/>
      <c r="N28" s="2"/>
      <c r="O28" s="2"/>
      <c r="P28" s="159"/>
      <c r="Q28" s="159"/>
      <c r="R28" s="64"/>
      <c r="S28" s="64"/>
      <c r="T28" s="948"/>
      <c r="U28" s="949"/>
      <c r="V28" s="715"/>
      <c r="W28" s="952"/>
      <c r="X28" s="949"/>
      <c r="Y28" s="949"/>
      <c r="Z28" s="949"/>
      <c r="AA28" s="715"/>
      <c r="AB28" s="949"/>
      <c r="AC28" s="949"/>
      <c r="AD28" s="949"/>
      <c r="AE28" s="2"/>
      <c r="AF28" s="2"/>
    </row>
    <row r="29" spans="1:32" ht="17.25" customHeight="1" x14ac:dyDescent="0.2">
      <c r="A29" s="64" t="s">
        <v>15</v>
      </c>
      <c r="B29" s="64" t="s">
        <v>16</v>
      </c>
      <c r="C29" s="3" t="s">
        <v>17</v>
      </c>
      <c r="D29" s="4">
        <v>3</v>
      </c>
      <c r="E29" s="44">
        <f>D29*30</f>
        <v>90</v>
      </c>
      <c r="F29" s="44">
        <f>G29+H29+I29</f>
        <v>36</v>
      </c>
      <c r="G29" s="44"/>
      <c r="H29" s="44"/>
      <c r="I29" s="44">
        <v>36</v>
      </c>
      <c r="J29" s="44">
        <f>E29-F29</f>
        <v>54</v>
      </c>
      <c r="K29" s="45">
        <f>F29/18</f>
        <v>2</v>
      </c>
      <c r="L29" s="44" t="s">
        <v>15</v>
      </c>
      <c r="M29" s="45">
        <f>F29/E29*100</f>
        <v>40</v>
      </c>
      <c r="N29" s="566" t="s">
        <v>18</v>
      </c>
      <c r="O29" s="566"/>
      <c r="P29" s="159"/>
      <c r="Q29" s="159"/>
      <c r="R29" s="603" t="s">
        <v>15</v>
      </c>
      <c r="S29" s="603" t="s">
        <v>16</v>
      </c>
      <c r="T29" s="3" t="s">
        <v>17</v>
      </c>
      <c r="U29" s="4">
        <v>3</v>
      </c>
      <c r="V29" s="44">
        <f t="shared" ref="V29:V35" si="12">U29*30</f>
        <v>90</v>
      </c>
      <c r="W29" s="44">
        <f t="shared" ref="W29:W35" si="13">X29+Y29+Z29</f>
        <v>36</v>
      </c>
      <c r="X29" s="44"/>
      <c r="Y29" s="44"/>
      <c r="Z29" s="44">
        <v>36</v>
      </c>
      <c r="AA29" s="44">
        <f t="shared" ref="AA29:AA35" si="14">V29-W29</f>
        <v>54</v>
      </c>
      <c r="AB29" s="45">
        <f t="shared" ref="AB29:AB35" si="15">W29/18</f>
        <v>2</v>
      </c>
      <c r="AC29" s="44" t="s">
        <v>15</v>
      </c>
      <c r="AD29" s="45">
        <f t="shared" ref="AD29:AD35" si="16">W29/V29*100</f>
        <v>40</v>
      </c>
      <c r="AE29" s="5"/>
      <c r="AF29" s="566"/>
    </row>
    <row r="30" spans="1:32" ht="14.25" customHeight="1" x14ac:dyDescent="0.2">
      <c r="A30" s="64" t="s">
        <v>15</v>
      </c>
      <c r="B30" s="64" t="s">
        <v>16</v>
      </c>
      <c r="C30" s="3" t="s">
        <v>19</v>
      </c>
      <c r="D30" s="45">
        <v>3.5</v>
      </c>
      <c r="E30" s="44">
        <f t="shared" ref="E30:E35" si="17">D30*30</f>
        <v>105</v>
      </c>
      <c r="F30" s="44">
        <f t="shared" ref="F30:F35" si="18">G30+H30+I30</f>
        <v>72</v>
      </c>
      <c r="G30" s="44"/>
      <c r="H30" s="44"/>
      <c r="I30" s="44">
        <v>72</v>
      </c>
      <c r="J30" s="44">
        <f t="shared" ref="J30:J35" si="19">E30-F30</f>
        <v>33</v>
      </c>
      <c r="K30" s="45">
        <f t="shared" ref="K30:K35" si="20">F30/18</f>
        <v>4</v>
      </c>
      <c r="L30" s="44" t="s">
        <v>15</v>
      </c>
      <c r="M30" s="45">
        <f t="shared" ref="M30:M35" si="21">F30/E30*100</f>
        <v>68.571428571428569</v>
      </c>
      <c r="N30" s="566" t="s">
        <v>18</v>
      </c>
      <c r="O30" s="566"/>
      <c r="P30" s="159"/>
      <c r="Q30" s="159"/>
      <c r="R30" s="603" t="s">
        <v>15</v>
      </c>
      <c r="S30" s="603" t="s">
        <v>16</v>
      </c>
      <c r="T30" s="3" t="s">
        <v>258</v>
      </c>
      <c r="U30" s="45">
        <v>6</v>
      </c>
      <c r="V30" s="44">
        <f t="shared" si="12"/>
        <v>180</v>
      </c>
      <c r="W30" s="44">
        <f t="shared" si="13"/>
        <v>54</v>
      </c>
      <c r="X30" s="44">
        <v>36</v>
      </c>
      <c r="Y30" s="44"/>
      <c r="Z30" s="44">
        <v>18</v>
      </c>
      <c r="AA30" s="44">
        <f t="shared" si="14"/>
        <v>126</v>
      </c>
      <c r="AB30" s="45">
        <f t="shared" si="15"/>
        <v>3</v>
      </c>
      <c r="AC30" s="44" t="s">
        <v>15</v>
      </c>
      <c r="AD30" s="45">
        <f t="shared" si="16"/>
        <v>30</v>
      </c>
      <c r="AE30" s="5"/>
      <c r="AF30" s="566"/>
    </row>
    <row r="31" spans="1:32" ht="29.25" customHeight="1" x14ac:dyDescent="0.2">
      <c r="A31" s="64" t="s">
        <v>15</v>
      </c>
      <c r="B31" s="64" t="s">
        <v>16</v>
      </c>
      <c r="C31" s="3" t="s">
        <v>257</v>
      </c>
      <c r="D31" s="45">
        <v>6</v>
      </c>
      <c r="E31" s="44">
        <f t="shared" si="17"/>
        <v>180</v>
      </c>
      <c r="F31" s="44">
        <f t="shared" si="18"/>
        <v>72</v>
      </c>
      <c r="G31" s="44">
        <v>36</v>
      </c>
      <c r="H31" s="44"/>
      <c r="I31" s="44">
        <v>36</v>
      </c>
      <c r="J31" s="44">
        <f t="shared" si="19"/>
        <v>108</v>
      </c>
      <c r="K31" s="45">
        <f t="shared" si="20"/>
        <v>4</v>
      </c>
      <c r="L31" s="44" t="s">
        <v>21</v>
      </c>
      <c r="M31" s="45">
        <f t="shared" si="21"/>
        <v>40</v>
      </c>
      <c r="N31" s="566" t="s">
        <v>18</v>
      </c>
      <c r="O31" s="566"/>
      <c r="P31" s="159"/>
      <c r="Q31" s="159"/>
      <c r="R31" s="603" t="s">
        <v>15</v>
      </c>
      <c r="S31" s="603" t="s">
        <v>16</v>
      </c>
      <c r="T31" s="3" t="s">
        <v>221</v>
      </c>
      <c r="U31" s="45">
        <v>6</v>
      </c>
      <c r="V31" s="44">
        <f t="shared" si="12"/>
        <v>180</v>
      </c>
      <c r="W31" s="44">
        <f t="shared" si="13"/>
        <v>72</v>
      </c>
      <c r="X31" s="44">
        <v>36</v>
      </c>
      <c r="Y31" s="44"/>
      <c r="Z31" s="44">
        <v>36</v>
      </c>
      <c r="AA31" s="44">
        <f t="shared" si="14"/>
        <v>108</v>
      </c>
      <c r="AB31" s="45">
        <f t="shared" si="15"/>
        <v>4</v>
      </c>
      <c r="AC31" s="44" t="s">
        <v>21</v>
      </c>
      <c r="AD31" s="45">
        <f t="shared" si="16"/>
        <v>40</v>
      </c>
      <c r="AE31" s="5"/>
      <c r="AF31" s="566"/>
    </row>
    <row r="32" spans="1:32" ht="12.75" customHeight="1" x14ac:dyDescent="0.2">
      <c r="A32" s="64" t="s">
        <v>15</v>
      </c>
      <c r="B32" s="64" t="s">
        <v>16</v>
      </c>
      <c r="C32" s="3" t="s">
        <v>66</v>
      </c>
      <c r="D32" s="45">
        <v>6</v>
      </c>
      <c r="E32" s="44">
        <f t="shared" si="17"/>
        <v>180</v>
      </c>
      <c r="F32" s="44">
        <f t="shared" si="18"/>
        <v>72</v>
      </c>
      <c r="G32" s="44">
        <v>36</v>
      </c>
      <c r="H32" s="44"/>
      <c r="I32" s="44">
        <v>36</v>
      </c>
      <c r="J32" s="44">
        <f t="shared" si="19"/>
        <v>108</v>
      </c>
      <c r="K32" s="45">
        <f t="shared" si="20"/>
        <v>4</v>
      </c>
      <c r="L32" s="44" t="s">
        <v>21</v>
      </c>
      <c r="M32" s="45">
        <f t="shared" si="21"/>
        <v>40</v>
      </c>
      <c r="N32" s="566" t="s">
        <v>24</v>
      </c>
      <c r="O32" s="566"/>
      <c r="P32" s="159"/>
      <c r="Q32" s="159"/>
      <c r="R32" s="603" t="s">
        <v>15</v>
      </c>
      <c r="S32" s="603" t="s">
        <v>16</v>
      </c>
      <c r="T32" s="3" t="s">
        <v>66</v>
      </c>
      <c r="U32" s="45">
        <v>6</v>
      </c>
      <c r="V32" s="44">
        <f t="shared" si="12"/>
        <v>180</v>
      </c>
      <c r="W32" s="44">
        <f t="shared" si="13"/>
        <v>72</v>
      </c>
      <c r="X32" s="44">
        <v>36</v>
      </c>
      <c r="Y32" s="44"/>
      <c r="Z32" s="44">
        <v>36</v>
      </c>
      <c r="AA32" s="44">
        <f t="shared" si="14"/>
        <v>108</v>
      </c>
      <c r="AB32" s="45">
        <f t="shared" si="15"/>
        <v>4</v>
      </c>
      <c r="AC32" s="44" t="s">
        <v>21</v>
      </c>
      <c r="AD32" s="45">
        <f t="shared" si="16"/>
        <v>40</v>
      </c>
      <c r="AE32" s="5"/>
      <c r="AF32" s="566"/>
    </row>
    <row r="33" spans="1:32" ht="13.5" customHeight="1" x14ac:dyDescent="0.2">
      <c r="A33" s="64" t="s">
        <v>15</v>
      </c>
      <c r="B33" s="64" t="s">
        <v>16</v>
      </c>
      <c r="C33" s="3" t="s">
        <v>31</v>
      </c>
      <c r="D33" s="45">
        <v>4</v>
      </c>
      <c r="E33" s="44">
        <f t="shared" si="17"/>
        <v>120</v>
      </c>
      <c r="F33" s="44">
        <f t="shared" si="18"/>
        <v>54</v>
      </c>
      <c r="G33" s="44">
        <v>18</v>
      </c>
      <c r="H33" s="44"/>
      <c r="I33" s="44">
        <v>36</v>
      </c>
      <c r="J33" s="44">
        <f t="shared" si="19"/>
        <v>66</v>
      </c>
      <c r="K33" s="45">
        <f t="shared" si="20"/>
        <v>3</v>
      </c>
      <c r="L33" s="44" t="s">
        <v>21</v>
      </c>
      <c r="M33" s="45">
        <f t="shared" si="21"/>
        <v>45</v>
      </c>
      <c r="N33" s="566" t="s">
        <v>18</v>
      </c>
      <c r="O33" s="566"/>
      <c r="P33" s="159"/>
      <c r="Q33" s="159"/>
      <c r="R33" s="603" t="s">
        <v>15</v>
      </c>
      <c r="S33" s="603" t="s">
        <v>16</v>
      </c>
      <c r="T33" s="3" t="s">
        <v>31</v>
      </c>
      <c r="U33" s="45">
        <v>3</v>
      </c>
      <c r="V33" s="44">
        <f t="shared" si="12"/>
        <v>90</v>
      </c>
      <c r="W33" s="44">
        <f t="shared" si="13"/>
        <v>54</v>
      </c>
      <c r="X33" s="44">
        <v>18</v>
      </c>
      <c r="Y33" s="44"/>
      <c r="Z33" s="44">
        <v>36</v>
      </c>
      <c r="AA33" s="44">
        <f t="shared" si="14"/>
        <v>36</v>
      </c>
      <c r="AB33" s="45">
        <f t="shared" si="15"/>
        <v>3</v>
      </c>
      <c r="AC33" s="44" t="s">
        <v>21</v>
      </c>
      <c r="AD33" s="45">
        <f t="shared" si="16"/>
        <v>60</v>
      </c>
      <c r="AE33" s="5"/>
      <c r="AF33" s="566"/>
    </row>
    <row r="34" spans="1:32" ht="12.75" customHeight="1" x14ac:dyDescent="0.2">
      <c r="A34" s="64" t="s">
        <v>15</v>
      </c>
      <c r="B34" s="64" t="s">
        <v>16</v>
      </c>
      <c r="C34" s="3" t="s">
        <v>32</v>
      </c>
      <c r="D34" s="45">
        <v>4.5</v>
      </c>
      <c r="E34" s="44">
        <f t="shared" si="17"/>
        <v>135</v>
      </c>
      <c r="F34" s="44">
        <f t="shared" si="18"/>
        <v>18</v>
      </c>
      <c r="G34" s="44"/>
      <c r="H34" s="44"/>
      <c r="I34" s="44">
        <v>18</v>
      </c>
      <c r="J34" s="44">
        <f t="shared" si="19"/>
        <v>117</v>
      </c>
      <c r="K34" s="45">
        <f t="shared" si="20"/>
        <v>1</v>
      </c>
      <c r="L34" s="44" t="s">
        <v>15</v>
      </c>
      <c r="M34" s="45">
        <f t="shared" si="21"/>
        <v>13.333333333333334</v>
      </c>
      <c r="N34" s="566" t="s">
        <v>45</v>
      </c>
      <c r="O34" s="566"/>
      <c r="P34" s="159"/>
      <c r="Q34" s="159"/>
      <c r="R34" s="603" t="s">
        <v>15</v>
      </c>
      <c r="S34" s="603" t="s">
        <v>16</v>
      </c>
      <c r="T34" s="3" t="s">
        <v>32</v>
      </c>
      <c r="U34" s="45">
        <v>3</v>
      </c>
      <c r="V34" s="44">
        <f t="shared" si="12"/>
        <v>90</v>
      </c>
      <c r="W34" s="44">
        <f t="shared" si="13"/>
        <v>18</v>
      </c>
      <c r="X34" s="44"/>
      <c r="Y34" s="44"/>
      <c r="Z34" s="44">
        <v>18</v>
      </c>
      <c r="AA34" s="44">
        <f t="shared" si="14"/>
        <v>72</v>
      </c>
      <c r="AB34" s="45">
        <f t="shared" si="15"/>
        <v>1</v>
      </c>
      <c r="AC34" s="44" t="s">
        <v>15</v>
      </c>
      <c r="AD34" s="45">
        <f t="shared" si="16"/>
        <v>20</v>
      </c>
      <c r="AE34" s="563" t="s">
        <v>276</v>
      </c>
      <c r="AF34" s="566"/>
    </row>
    <row r="35" spans="1:32" ht="13.5" customHeight="1" x14ac:dyDescent="0.2">
      <c r="A35" s="64" t="s">
        <v>15</v>
      </c>
      <c r="B35" s="64" t="s">
        <v>16</v>
      </c>
      <c r="C35" s="3" t="s">
        <v>34</v>
      </c>
      <c r="D35" s="45">
        <v>3</v>
      </c>
      <c r="E35" s="44">
        <f t="shared" si="17"/>
        <v>90</v>
      </c>
      <c r="F35" s="44">
        <f t="shared" si="18"/>
        <v>36</v>
      </c>
      <c r="G35" s="44">
        <v>18</v>
      </c>
      <c r="H35" s="44"/>
      <c r="I35" s="44">
        <v>18</v>
      </c>
      <c r="J35" s="44">
        <f t="shared" si="19"/>
        <v>54</v>
      </c>
      <c r="K35" s="45">
        <f t="shared" si="20"/>
        <v>2</v>
      </c>
      <c r="L35" s="44" t="s">
        <v>15</v>
      </c>
      <c r="M35" s="45">
        <f t="shared" si="21"/>
        <v>40</v>
      </c>
      <c r="N35" s="566" t="s">
        <v>18</v>
      </c>
      <c r="O35" s="566"/>
      <c r="P35" s="159"/>
      <c r="Q35" s="159"/>
      <c r="R35" s="603" t="s">
        <v>15</v>
      </c>
      <c r="S35" s="603" t="s">
        <v>16</v>
      </c>
      <c r="T35" s="3" t="s">
        <v>158</v>
      </c>
      <c r="U35" s="45">
        <v>3</v>
      </c>
      <c r="V35" s="44">
        <f t="shared" si="12"/>
        <v>90</v>
      </c>
      <c r="W35" s="44">
        <f t="shared" si="13"/>
        <v>36</v>
      </c>
      <c r="X35" s="44">
        <v>18</v>
      </c>
      <c r="Y35" s="44"/>
      <c r="Z35" s="44">
        <v>18</v>
      </c>
      <c r="AA35" s="44">
        <f t="shared" si="14"/>
        <v>54</v>
      </c>
      <c r="AB35" s="45">
        <f t="shared" si="15"/>
        <v>2</v>
      </c>
      <c r="AC35" s="44" t="s">
        <v>15</v>
      </c>
      <c r="AD35" s="45">
        <f t="shared" si="16"/>
        <v>40</v>
      </c>
      <c r="AE35" s="563" t="s">
        <v>277</v>
      </c>
      <c r="AF35" s="566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59"/>
      <c r="Q36" s="159"/>
      <c r="R36" s="64"/>
      <c r="S36" s="64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0</v>
      </c>
      <c r="Z36" s="11">
        <f t="shared" si="23"/>
        <v>198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59"/>
      <c r="Q37" s="159"/>
      <c r="R37" s="64"/>
      <c r="S37" s="64"/>
      <c r="T37" s="9" t="s">
        <v>28</v>
      </c>
      <c r="U37" s="10">
        <f>30-U36</f>
        <v>0</v>
      </c>
      <c r="V37" s="159"/>
      <c r="W37" s="159"/>
      <c r="X37" s="159"/>
      <c r="Y37" s="159"/>
      <c r="Z37" s="159"/>
      <c r="AA37" s="159"/>
      <c r="AB37" s="159"/>
    </row>
    <row r="38" spans="1:32" ht="12.75" x14ac:dyDescent="0.2">
      <c r="C38" s="9"/>
      <c r="D38" s="8"/>
      <c r="P38" s="159"/>
      <c r="Q38" s="159"/>
      <c r="R38" s="64"/>
      <c r="S38" s="64"/>
      <c r="T38" s="9"/>
      <c r="U38" s="8"/>
      <c r="V38" s="159"/>
      <c r="W38" s="159"/>
      <c r="X38" s="159"/>
      <c r="Y38" s="159"/>
      <c r="Z38" s="159"/>
      <c r="AA38" s="159"/>
      <c r="AB38" s="159"/>
    </row>
    <row r="39" spans="1:32" ht="12.75" hidden="1" x14ac:dyDescent="0.2">
      <c r="C39" s="9"/>
      <c r="D39" s="8"/>
      <c r="P39" s="159"/>
      <c r="Q39" s="159"/>
      <c r="R39" s="64"/>
      <c r="S39" s="64"/>
      <c r="T39" s="9"/>
      <c r="U39" s="8"/>
      <c r="V39" s="159"/>
      <c r="W39" s="159"/>
      <c r="X39" s="159"/>
      <c r="Y39" s="159"/>
      <c r="Z39" s="159"/>
      <c r="AA39" s="159"/>
      <c r="AB39" s="159"/>
    </row>
    <row r="40" spans="1:32" ht="12.75" hidden="1" x14ac:dyDescent="0.2">
      <c r="C40" s="9"/>
      <c r="D40" s="8"/>
      <c r="P40" s="159"/>
      <c r="Q40" s="159"/>
      <c r="R40" s="64"/>
      <c r="S40" s="64"/>
      <c r="T40" s="9"/>
      <c r="U40" s="8"/>
      <c r="V40" s="159"/>
      <c r="W40" s="159"/>
      <c r="X40" s="159"/>
      <c r="Y40" s="159"/>
      <c r="Z40" s="159"/>
      <c r="AA40" s="159"/>
      <c r="AB40" s="159"/>
    </row>
    <row r="41" spans="1:32" ht="15" hidden="1" customHeight="1" x14ac:dyDescent="0.2">
      <c r="C41" s="9"/>
      <c r="D41" s="8"/>
      <c r="P41" s="159"/>
      <c r="Q41" s="159"/>
      <c r="R41" s="64"/>
      <c r="S41" s="64"/>
      <c r="T41" s="9"/>
      <c r="U41" s="8"/>
      <c r="V41" s="159"/>
      <c r="W41" s="159"/>
      <c r="X41" s="159"/>
      <c r="Y41" s="159"/>
      <c r="Z41" s="159"/>
      <c r="AA41" s="159"/>
      <c r="AB41" s="159"/>
    </row>
    <row r="42" spans="1:32" ht="17.25" customHeight="1" x14ac:dyDescent="0.2">
      <c r="C42" s="1" t="s">
        <v>35</v>
      </c>
      <c r="P42" s="159"/>
      <c r="Q42" s="159"/>
      <c r="R42" s="64"/>
      <c r="S42" s="64"/>
      <c r="T42" s="1" t="s">
        <v>35</v>
      </c>
      <c r="U42" s="159"/>
      <c r="V42" s="159"/>
      <c r="W42" s="159"/>
      <c r="X42" s="159"/>
      <c r="Y42" s="159"/>
      <c r="Z42" s="159"/>
      <c r="AA42" s="159"/>
      <c r="AB42" s="159"/>
    </row>
    <row r="43" spans="1:32" ht="15" customHeight="1" x14ac:dyDescent="0.2">
      <c r="C43" s="948" t="s">
        <v>1</v>
      </c>
      <c r="D43" s="949" t="s">
        <v>2</v>
      </c>
      <c r="E43" s="953" t="s">
        <v>3</v>
      </c>
      <c r="F43" s="954"/>
      <c r="G43" s="954"/>
      <c r="H43" s="954"/>
      <c r="I43" s="954"/>
      <c r="J43" s="955"/>
      <c r="K43" s="956" t="s">
        <v>4</v>
      </c>
      <c r="L43" s="956" t="s">
        <v>5</v>
      </c>
      <c r="M43" s="956" t="s">
        <v>6</v>
      </c>
      <c r="N43" s="2"/>
      <c r="O43" s="2"/>
      <c r="P43" s="159"/>
      <c r="Q43" s="159"/>
      <c r="R43" s="64"/>
      <c r="S43" s="64"/>
      <c r="T43" s="948" t="s">
        <v>1</v>
      </c>
      <c r="U43" s="949" t="s">
        <v>2</v>
      </c>
      <c r="V43" s="950" t="s">
        <v>3</v>
      </c>
      <c r="W43" s="950"/>
      <c r="X43" s="950"/>
      <c r="Y43" s="950"/>
      <c r="Z43" s="950"/>
      <c r="AA43" s="715"/>
      <c r="AB43" s="949" t="s">
        <v>4</v>
      </c>
      <c r="AC43" s="949" t="s">
        <v>5</v>
      </c>
      <c r="AD43" s="949" t="s">
        <v>6</v>
      </c>
      <c r="AE43" s="2"/>
      <c r="AF43" s="2"/>
    </row>
    <row r="44" spans="1:32" ht="15" customHeight="1" x14ac:dyDescent="0.2">
      <c r="C44" s="948"/>
      <c r="D44" s="949"/>
      <c r="E44" s="956" t="s">
        <v>7</v>
      </c>
      <c r="F44" s="959" t="s">
        <v>8</v>
      </c>
      <c r="G44" s="960"/>
      <c r="H44" s="960"/>
      <c r="I44" s="961"/>
      <c r="J44" s="956" t="s">
        <v>30</v>
      </c>
      <c r="K44" s="957"/>
      <c r="L44" s="957"/>
      <c r="M44" s="957"/>
      <c r="N44" s="2"/>
      <c r="O44" s="2"/>
      <c r="P44" s="159"/>
      <c r="Q44" s="159"/>
      <c r="R44" s="64"/>
      <c r="S44" s="64"/>
      <c r="T44" s="948"/>
      <c r="U44" s="949"/>
      <c r="V44" s="949" t="s">
        <v>7</v>
      </c>
      <c r="W44" s="951" t="s">
        <v>8</v>
      </c>
      <c r="X44" s="951"/>
      <c r="Y44" s="951"/>
      <c r="Z44" s="951"/>
      <c r="AA44" s="949" t="s">
        <v>30</v>
      </c>
      <c r="AB44" s="949"/>
      <c r="AC44" s="949"/>
      <c r="AD44" s="949"/>
      <c r="AE44" s="2"/>
      <c r="AF44" s="2"/>
    </row>
    <row r="45" spans="1:32" ht="15" customHeight="1" x14ac:dyDescent="0.2">
      <c r="C45" s="948"/>
      <c r="D45" s="949"/>
      <c r="E45" s="957"/>
      <c r="F45" s="956" t="s">
        <v>10</v>
      </c>
      <c r="G45" s="953" t="s">
        <v>11</v>
      </c>
      <c r="H45" s="954"/>
      <c r="I45" s="955"/>
      <c r="J45" s="957"/>
      <c r="K45" s="957"/>
      <c r="L45" s="957"/>
      <c r="M45" s="957"/>
      <c r="N45" s="2"/>
      <c r="O45" s="2"/>
      <c r="P45" s="159"/>
      <c r="Q45" s="159"/>
      <c r="R45" s="64"/>
      <c r="S45" s="64"/>
      <c r="T45" s="948"/>
      <c r="U45" s="949"/>
      <c r="V45" s="715"/>
      <c r="W45" s="949" t="s">
        <v>10</v>
      </c>
      <c r="X45" s="950" t="s">
        <v>11</v>
      </c>
      <c r="Y45" s="715"/>
      <c r="Z45" s="715"/>
      <c r="AA45" s="715"/>
      <c r="AB45" s="949"/>
      <c r="AC45" s="949"/>
      <c r="AD45" s="949"/>
      <c r="AE45" s="2"/>
      <c r="AF45" s="2"/>
    </row>
    <row r="46" spans="1:32" ht="15" customHeight="1" x14ac:dyDescent="0.2">
      <c r="C46" s="948"/>
      <c r="D46" s="949"/>
      <c r="E46" s="957"/>
      <c r="F46" s="957"/>
      <c r="G46" s="956" t="s">
        <v>12</v>
      </c>
      <c r="H46" s="956" t="s">
        <v>13</v>
      </c>
      <c r="I46" s="956" t="s">
        <v>14</v>
      </c>
      <c r="J46" s="957"/>
      <c r="K46" s="957"/>
      <c r="L46" s="957"/>
      <c r="M46" s="957"/>
      <c r="N46" s="2"/>
      <c r="O46" s="2"/>
      <c r="P46" s="159"/>
      <c r="Q46" s="159"/>
      <c r="R46" s="64"/>
      <c r="S46" s="64"/>
      <c r="T46" s="948"/>
      <c r="U46" s="949"/>
      <c r="V46" s="715"/>
      <c r="W46" s="952"/>
      <c r="X46" s="949" t="s">
        <v>12</v>
      </c>
      <c r="Y46" s="949" t="s">
        <v>13</v>
      </c>
      <c r="Z46" s="949" t="s">
        <v>14</v>
      </c>
      <c r="AA46" s="715"/>
      <c r="AB46" s="949"/>
      <c r="AC46" s="949"/>
      <c r="AD46" s="949"/>
      <c r="AE46" s="2"/>
      <c r="AF46" s="2"/>
    </row>
    <row r="47" spans="1:32" ht="12" customHeight="1" x14ac:dyDescent="0.2">
      <c r="C47" s="948"/>
      <c r="D47" s="949"/>
      <c r="E47" s="957"/>
      <c r="F47" s="957"/>
      <c r="G47" s="957"/>
      <c r="H47" s="957"/>
      <c r="I47" s="957"/>
      <c r="J47" s="957"/>
      <c r="K47" s="957"/>
      <c r="L47" s="957"/>
      <c r="M47" s="957"/>
      <c r="N47" s="2"/>
      <c r="O47" s="2"/>
      <c r="P47" s="159"/>
      <c r="Q47" s="159"/>
      <c r="R47" s="64"/>
      <c r="S47" s="64"/>
      <c r="T47" s="948"/>
      <c r="U47" s="949"/>
      <c r="V47" s="715"/>
      <c r="W47" s="952"/>
      <c r="X47" s="949"/>
      <c r="Y47" s="949"/>
      <c r="Z47" s="949"/>
      <c r="AA47" s="715"/>
      <c r="AB47" s="949"/>
      <c r="AC47" s="949"/>
      <c r="AD47" s="949"/>
      <c r="AE47" s="2"/>
      <c r="AF47" s="2"/>
    </row>
    <row r="48" spans="1:32" ht="12.75" hidden="1" x14ac:dyDescent="0.2">
      <c r="C48" s="948"/>
      <c r="D48" s="949"/>
      <c r="E48" s="957"/>
      <c r="F48" s="957"/>
      <c r="G48" s="957"/>
      <c r="H48" s="957"/>
      <c r="I48" s="957"/>
      <c r="J48" s="957"/>
      <c r="K48" s="957"/>
      <c r="L48" s="957"/>
      <c r="M48" s="957"/>
      <c r="N48" s="2"/>
      <c r="O48" s="2"/>
      <c r="P48" s="159"/>
      <c r="Q48" s="159"/>
      <c r="R48" s="64"/>
      <c r="S48" s="64"/>
      <c r="T48" s="948"/>
      <c r="U48" s="949"/>
      <c r="V48" s="715"/>
      <c r="W48" s="952"/>
      <c r="X48" s="949"/>
      <c r="Y48" s="949"/>
      <c r="Z48" s="949"/>
      <c r="AA48" s="715"/>
      <c r="AB48" s="949"/>
      <c r="AC48" s="949"/>
      <c r="AD48" s="949"/>
      <c r="AE48" s="2"/>
      <c r="AF48" s="2"/>
    </row>
    <row r="49" spans="1:32" ht="12.75" hidden="1" x14ac:dyDescent="0.2">
      <c r="C49" s="948"/>
      <c r="D49" s="949"/>
      <c r="E49" s="958"/>
      <c r="F49" s="958"/>
      <c r="G49" s="958"/>
      <c r="H49" s="958"/>
      <c r="I49" s="958"/>
      <c r="J49" s="958"/>
      <c r="K49" s="958"/>
      <c r="L49" s="958"/>
      <c r="M49" s="958"/>
      <c r="N49" s="2"/>
      <c r="O49" s="2"/>
      <c r="P49" s="159"/>
      <c r="Q49" s="159"/>
      <c r="R49" s="64"/>
      <c r="S49" s="64"/>
      <c r="T49" s="948"/>
      <c r="U49" s="949"/>
      <c r="V49" s="715"/>
      <c r="W49" s="952"/>
      <c r="X49" s="949"/>
      <c r="Y49" s="949"/>
      <c r="Z49" s="949"/>
      <c r="AA49" s="715"/>
      <c r="AB49" s="949"/>
      <c r="AC49" s="949"/>
      <c r="AD49" s="949"/>
      <c r="AE49" s="2"/>
      <c r="AF49" s="2"/>
    </row>
    <row r="50" spans="1:32" ht="15.75" customHeight="1" x14ac:dyDescent="0.2">
      <c r="A50" s="64" t="s">
        <v>15</v>
      </c>
      <c r="B50" s="64" t="s">
        <v>16</v>
      </c>
      <c r="C50" s="3" t="s">
        <v>36</v>
      </c>
      <c r="D50" s="4">
        <v>3</v>
      </c>
      <c r="E50" s="44">
        <f t="shared" ref="E50:E57" si="24">D50*30</f>
        <v>90</v>
      </c>
      <c r="F50" s="44">
        <f t="shared" ref="F50:F57" si="25">G50+H50+I50</f>
        <v>45</v>
      </c>
      <c r="G50" s="44"/>
      <c r="H50" s="44"/>
      <c r="I50" s="44">
        <v>45</v>
      </c>
      <c r="J50" s="44">
        <f t="shared" ref="J50:J57" si="26">E50-F50</f>
        <v>45</v>
      </c>
      <c r="K50" s="45">
        <f t="shared" ref="K50:K57" si="27">F50/15</f>
        <v>3</v>
      </c>
      <c r="L50" s="44" t="s">
        <v>15</v>
      </c>
      <c r="M50" s="45">
        <f t="shared" ref="M50:M57" si="28">F50/E50*100</f>
        <v>50</v>
      </c>
      <c r="N50" s="566" t="s">
        <v>18</v>
      </c>
      <c r="O50" s="566"/>
      <c r="P50" s="159"/>
      <c r="Q50" s="159"/>
      <c r="R50" s="603" t="s">
        <v>15</v>
      </c>
      <c r="S50" s="603" t="s">
        <v>16</v>
      </c>
      <c r="T50" s="3" t="s">
        <v>36</v>
      </c>
      <c r="U50" s="4">
        <v>3</v>
      </c>
      <c r="V50" s="44">
        <f t="shared" ref="V50:V57" si="29">U50*30</f>
        <v>90</v>
      </c>
      <c r="W50" s="44">
        <f t="shared" ref="W50:W57" si="30">X50+Y50+Z50</f>
        <v>45</v>
      </c>
      <c r="X50" s="44"/>
      <c r="Y50" s="44"/>
      <c r="Z50" s="44">
        <v>45</v>
      </c>
      <c r="AA50" s="44">
        <f t="shared" ref="AA50:AA57" si="31">V50-W50</f>
        <v>45</v>
      </c>
      <c r="AB50" s="45">
        <f t="shared" ref="AB50:AB57" si="32">W50/15</f>
        <v>3</v>
      </c>
      <c r="AC50" s="44" t="s">
        <v>15</v>
      </c>
      <c r="AD50" s="45">
        <f t="shared" ref="AD50:AD57" si="33">W50/V50*100</f>
        <v>50</v>
      </c>
      <c r="AE50" s="5"/>
      <c r="AF50" s="3"/>
    </row>
    <row r="51" spans="1:32" ht="15.75" customHeight="1" x14ac:dyDescent="0.2">
      <c r="A51" s="64" t="s">
        <v>15</v>
      </c>
      <c r="B51" s="64" t="s">
        <v>16</v>
      </c>
      <c r="C51" s="3" t="s">
        <v>256</v>
      </c>
      <c r="D51" s="45">
        <v>5</v>
      </c>
      <c r="E51" s="44">
        <f t="shared" si="24"/>
        <v>150</v>
      </c>
      <c r="F51" s="44">
        <f t="shared" si="25"/>
        <v>60</v>
      </c>
      <c r="G51" s="44">
        <v>30</v>
      </c>
      <c r="H51" s="44">
        <v>15</v>
      </c>
      <c r="I51" s="44">
        <v>15</v>
      </c>
      <c r="J51" s="44">
        <f t="shared" si="26"/>
        <v>90</v>
      </c>
      <c r="K51" s="45">
        <f t="shared" si="27"/>
        <v>4</v>
      </c>
      <c r="L51" s="44" t="s">
        <v>26</v>
      </c>
      <c r="M51" s="45">
        <f t="shared" si="28"/>
        <v>40</v>
      </c>
      <c r="N51" s="566" t="s">
        <v>18</v>
      </c>
      <c r="O51" s="566"/>
      <c r="P51" s="159"/>
      <c r="Q51" s="159"/>
      <c r="R51" s="603" t="s">
        <v>15</v>
      </c>
      <c r="S51" s="603" t="s">
        <v>16</v>
      </c>
      <c r="T51" s="3" t="s">
        <v>329</v>
      </c>
      <c r="U51" s="45">
        <v>4</v>
      </c>
      <c r="V51" s="44">
        <f t="shared" si="29"/>
        <v>120</v>
      </c>
      <c r="W51" s="44">
        <f t="shared" si="30"/>
        <v>45</v>
      </c>
      <c r="X51" s="44">
        <v>30</v>
      </c>
      <c r="Y51" s="44"/>
      <c r="Z51" s="44">
        <v>15</v>
      </c>
      <c r="AA51" s="44">
        <f t="shared" si="31"/>
        <v>75</v>
      </c>
      <c r="AB51" s="45">
        <f t="shared" si="32"/>
        <v>3</v>
      </c>
      <c r="AC51" s="44" t="s">
        <v>15</v>
      </c>
      <c r="AD51" s="45">
        <f t="shared" si="33"/>
        <v>37.5</v>
      </c>
      <c r="AE51" s="5"/>
      <c r="AF51" s="3"/>
    </row>
    <row r="52" spans="1:32" ht="15.75" customHeight="1" x14ac:dyDescent="0.2">
      <c r="A52" s="64" t="s">
        <v>15</v>
      </c>
      <c r="B52" s="64" t="s">
        <v>16</v>
      </c>
      <c r="C52" s="3" t="s">
        <v>49</v>
      </c>
      <c r="D52" s="45">
        <v>5</v>
      </c>
      <c r="E52" s="44">
        <f t="shared" si="24"/>
        <v>150</v>
      </c>
      <c r="F52" s="44">
        <f t="shared" si="25"/>
        <v>60</v>
      </c>
      <c r="G52" s="44">
        <v>30</v>
      </c>
      <c r="H52" s="44"/>
      <c r="I52" s="44">
        <v>30</v>
      </c>
      <c r="J52" s="44">
        <f t="shared" si="26"/>
        <v>90</v>
      </c>
      <c r="K52" s="45">
        <f t="shared" si="27"/>
        <v>4</v>
      </c>
      <c r="L52" s="44" t="s">
        <v>21</v>
      </c>
      <c r="M52" s="45">
        <f t="shared" si="28"/>
        <v>40</v>
      </c>
      <c r="N52" s="566" t="s">
        <v>24</v>
      </c>
      <c r="O52" s="566"/>
      <c r="P52" s="159"/>
      <c r="Q52" s="159"/>
      <c r="R52" s="603" t="s">
        <v>14</v>
      </c>
      <c r="S52" s="603" t="s">
        <v>16</v>
      </c>
      <c r="T52" s="3" t="s">
        <v>49</v>
      </c>
      <c r="U52" s="45">
        <v>6</v>
      </c>
      <c r="V52" s="44">
        <f t="shared" si="29"/>
        <v>180</v>
      </c>
      <c r="W52" s="44">
        <f t="shared" si="30"/>
        <v>60</v>
      </c>
      <c r="X52" s="44">
        <v>30</v>
      </c>
      <c r="Y52" s="44"/>
      <c r="Z52" s="44">
        <v>30</v>
      </c>
      <c r="AA52" s="44">
        <f t="shared" si="31"/>
        <v>120</v>
      </c>
      <c r="AB52" s="45">
        <f t="shared" si="32"/>
        <v>4</v>
      </c>
      <c r="AC52" s="44" t="s">
        <v>21</v>
      </c>
      <c r="AD52" s="45">
        <f t="shared" si="33"/>
        <v>33.333333333333329</v>
      </c>
      <c r="AE52" s="563" t="s">
        <v>276</v>
      </c>
      <c r="AF52" s="3"/>
    </row>
    <row r="53" spans="1:32" ht="15" customHeight="1" x14ac:dyDescent="0.2">
      <c r="A53" s="64" t="s">
        <v>14</v>
      </c>
      <c r="B53" s="64" t="s">
        <v>16</v>
      </c>
      <c r="C53" s="3" t="s">
        <v>37</v>
      </c>
      <c r="D53" s="45">
        <v>6</v>
      </c>
      <c r="E53" s="44">
        <f t="shared" si="24"/>
        <v>180</v>
      </c>
      <c r="F53" s="44">
        <f t="shared" si="25"/>
        <v>60</v>
      </c>
      <c r="G53" s="44">
        <v>30</v>
      </c>
      <c r="H53" s="44"/>
      <c r="I53" s="44">
        <v>30</v>
      </c>
      <c r="J53" s="44">
        <f t="shared" si="26"/>
        <v>120</v>
      </c>
      <c r="K53" s="45">
        <f t="shared" si="27"/>
        <v>4</v>
      </c>
      <c r="L53" s="44" t="s">
        <v>21</v>
      </c>
      <c r="M53" s="45">
        <f t="shared" si="28"/>
        <v>33.333333333333329</v>
      </c>
      <c r="N53" s="566" t="s">
        <v>38</v>
      </c>
      <c r="O53" s="566"/>
      <c r="P53" s="159"/>
      <c r="Q53" s="159"/>
      <c r="R53" s="603" t="s">
        <v>15</v>
      </c>
      <c r="S53" s="603" t="s">
        <v>16</v>
      </c>
      <c r="T53" s="3" t="s">
        <v>331</v>
      </c>
      <c r="U53" s="45">
        <v>3</v>
      </c>
      <c r="V53" s="44">
        <f t="shared" si="29"/>
        <v>90</v>
      </c>
      <c r="W53" s="44">
        <f t="shared" si="30"/>
        <v>30</v>
      </c>
      <c r="X53" s="44">
        <v>15</v>
      </c>
      <c r="Y53" s="44"/>
      <c r="Z53" s="44">
        <v>15</v>
      </c>
      <c r="AA53" s="44">
        <f t="shared" si="31"/>
        <v>60</v>
      </c>
      <c r="AB53" s="45">
        <f t="shared" si="32"/>
        <v>2</v>
      </c>
      <c r="AC53" s="44" t="s">
        <v>15</v>
      </c>
      <c r="AD53" s="45">
        <f t="shared" si="33"/>
        <v>33.333333333333329</v>
      </c>
      <c r="AE53" s="563" t="s">
        <v>277</v>
      </c>
      <c r="AF53" s="3"/>
    </row>
    <row r="54" spans="1:32" ht="13.5" customHeight="1" x14ac:dyDescent="0.2">
      <c r="A54" s="64" t="s">
        <v>15</v>
      </c>
      <c r="B54" s="64" t="s">
        <v>16</v>
      </c>
      <c r="C54" s="3" t="s">
        <v>39</v>
      </c>
      <c r="D54" s="45">
        <v>5</v>
      </c>
      <c r="E54" s="44">
        <f t="shared" si="24"/>
        <v>150</v>
      </c>
      <c r="F54" s="44">
        <f t="shared" si="25"/>
        <v>60</v>
      </c>
      <c r="G54" s="44">
        <v>30</v>
      </c>
      <c r="H54" s="44"/>
      <c r="I54" s="44">
        <v>30</v>
      </c>
      <c r="J54" s="44">
        <f t="shared" si="26"/>
        <v>90</v>
      </c>
      <c r="K54" s="45">
        <f t="shared" si="27"/>
        <v>4</v>
      </c>
      <c r="L54" s="44" t="s">
        <v>21</v>
      </c>
      <c r="M54" s="45">
        <f t="shared" si="28"/>
        <v>40</v>
      </c>
      <c r="N54" s="566" t="s">
        <v>33</v>
      </c>
      <c r="O54" s="566"/>
      <c r="P54" s="159"/>
      <c r="Q54" s="159"/>
      <c r="R54" s="603" t="s">
        <v>15</v>
      </c>
      <c r="S54" s="603" t="s">
        <v>16</v>
      </c>
      <c r="T54" s="3" t="s">
        <v>400</v>
      </c>
      <c r="U54" s="45">
        <v>4</v>
      </c>
      <c r="V54" s="44">
        <f t="shared" si="29"/>
        <v>120</v>
      </c>
      <c r="W54" s="44">
        <f t="shared" si="30"/>
        <v>45</v>
      </c>
      <c r="X54" s="44">
        <v>30</v>
      </c>
      <c r="Y54" s="44"/>
      <c r="Z54" s="44">
        <v>15</v>
      </c>
      <c r="AA54" s="44">
        <f t="shared" si="31"/>
        <v>75</v>
      </c>
      <c r="AB54" s="45">
        <f t="shared" si="32"/>
        <v>3</v>
      </c>
      <c r="AC54" s="44" t="s">
        <v>21</v>
      </c>
      <c r="AD54" s="45">
        <f t="shared" si="33"/>
        <v>37.5</v>
      </c>
      <c r="AE54" s="5"/>
      <c r="AF54" s="3"/>
    </row>
    <row r="55" spans="1:32" ht="13.5" customHeight="1" x14ac:dyDescent="0.2">
      <c r="C55" s="3"/>
      <c r="D55" s="45"/>
      <c r="E55" s="44"/>
      <c r="F55" s="44"/>
      <c r="G55" s="44"/>
      <c r="H55" s="44"/>
      <c r="I55" s="44"/>
      <c r="J55" s="44"/>
      <c r="K55" s="45"/>
      <c r="L55" s="44"/>
      <c r="M55" s="45"/>
      <c r="N55" s="566"/>
      <c r="O55" s="566"/>
      <c r="P55" s="159"/>
      <c r="Q55" s="159"/>
      <c r="R55" s="603" t="s">
        <v>14</v>
      </c>
      <c r="S55" s="603" t="s">
        <v>16</v>
      </c>
      <c r="T55" s="3" t="s">
        <v>37</v>
      </c>
      <c r="U55" s="45">
        <v>3</v>
      </c>
      <c r="V55" s="44">
        <f t="shared" si="29"/>
        <v>90</v>
      </c>
      <c r="W55" s="44">
        <f t="shared" si="30"/>
        <v>45</v>
      </c>
      <c r="X55" s="44">
        <v>30</v>
      </c>
      <c r="Y55" s="44"/>
      <c r="Z55" s="44">
        <v>15</v>
      </c>
      <c r="AA55" s="44">
        <f t="shared" si="31"/>
        <v>45</v>
      </c>
      <c r="AB55" s="45">
        <f t="shared" si="32"/>
        <v>3</v>
      </c>
      <c r="AC55" s="44" t="s">
        <v>21</v>
      </c>
      <c r="AD55" s="45">
        <f t="shared" si="33"/>
        <v>50</v>
      </c>
      <c r="AE55" s="5"/>
      <c r="AF55" s="3"/>
    </row>
    <row r="56" spans="1:32" ht="13.5" customHeight="1" x14ac:dyDescent="0.2">
      <c r="C56" s="3"/>
      <c r="D56" s="45"/>
      <c r="E56" s="44"/>
      <c r="F56" s="44"/>
      <c r="G56" s="44"/>
      <c r="H56" s="44"/>
      <c r="I56" s="44"/>
      <c r="J56" s="44"/>
      <c r="K56" s="45"/>
      <c r="L56" s="44"/>
      <c r="M56" s="45"/>
      <c r="N56" s="566"/>
      <c r="O56" s="566"/>
      <c r="P56" s="159"/>
      <c r="Q56" s="159"/>
      <c r="R56" s="603" t="s">
        <v>15</v>
      </c>
      <c r="S56" s="603" t="s">
        <v>16</v>
      </c>
      <c r="T56" s="3" t="s">
        <v>368</v>
      </c>
      <c r="U56" s="45">
        <v>3</v>
      </c>
      <c r="V56" s="44">
        <f t="shared" si="29"/>
        <v>90</v>
      </c>
      <c r="W56" s="44">
        <f>X56+Y56+Z56</f>
        <v>30</v>
      </c>
      <c r="X56" s="44">
        <v>15</v>
      </c>
      <c r="Y56" s="44"/>
      <c r="Z56" s="44">
        <v>15</v>
      </c>
      <c r="AA56" s="44">
        <f t="shared" si="31"/>
        <v>60</v>
      </c>
      <c r="AB56" s="45">
        <f>W56/18</f>
        <v>1.6666666666666667</v>
      </c>
      <c r="AC56" s="44" t="s">
        <v>15</v>
      </c>
      <c r="AD56" s="45">
        <f t="shared" si="33"/>
        <v>33.333333333333329</v>
      </c>
      <c r="AE56" s="5"/>
      <c r="AF56" s="3"/>
    </row>
    <row r="57" spans="1:32" ht="15" customHeight="1" x14ac:dyDescent="0.2">
      <c r="A57" s="64" t="s">
        <v>15</v>
      </c>
      <c r="B57" s="64" t="s">
        <v>40</v>
      </c>
      <c r="C57" s="3" t="s">
        <v>41</v>
      </c>
      <c r="D57" s="45">
        <v>3</v>
      </c>
      <c r="E57" s="44">
        <f t="shared" si="24"/>
        <v>90</v>
      </c>
      <c r="F57" s="44">
        <f t="shared" si="25"/>
        <v>30</v>
      </c>
      <c r="G57" s="44">
        <v>15</v>
      </c>
      <c r="H57" s="44"/>
      <c r="I57" s="44">
        <v>15</v>
      </c>
      <c r="J57" s="44">
        <f t="shared" si="26"/>
        <v>60</v>
      </c>
      <c r="K57" s="45">
        <f t="shared" si="27"/>
        <v>2</v>
      </c>
      <c r="L57" s="44" t="s">
        <v>15</v>
      </c>
      <c r="M57" s="45">
        <f t="shared" si="28"/>
        <v>33.333333333333329</v>
      </c>
      <c r="N57" s="566" t="s">
        <v>33</v>
      </c>
      <c r="O57" s="566"/>
      <c r="P57" s="159"/>
      <c r="Q57" s="159"/>
      <c r="R57" s="603" t="s">
        <v>14</v>
      </c>
      <c r="S57" s="603" t="s">
        <v>40</v>
      </c>
      <c r="T57" s="3" t="s">
        <v>383</v>
      </c>
      <c r="U57" s="45">
        <v>4</v>
      </c>
      <c r="V57" s="44">
        <f t="shared" si="29"/>
        <v>120</v>
      </c>
      <c r="W57" s="44">
        <f t="shared" si="30"/>
        <v>45</v>
      </c>
      <c r="X57" s="44">
        <v>30</v>
      </c>
      <c r="Y57" s="44"/>
      <c r="Z57" s="44">
        <v>15</v>
      </c>
      <c r="AA57" s="44">
        <f t="shared" si="31"/>
        <v>75</v>
      </c>
      <c r="AB57" s="45">
        <f t="shared" si="32"/>
        <v>3</v>
      </c>
      <c r="AC57" s="44" t="s">
        <v>15</v>
      </c>
      <c r="AD57" s="45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59"/>
      <c r="Q58" s="159"/>
      <c r="R58" s="64"/>
      <c r="S58" s="64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345</v>
      </c>
      <c r="X58" s="11">
        <f t="shared" si="35"/>
        <v>180</v>
      </c>
      <c r="Y58" s="11">
        <f t="shared" si="35"/>
        <v>0</v>
      </c>
      <c r="Z58" s="11">
        <f t="shared" si="35"/>
        <v>165</v>
      </c>
      <c r="AA58" s="11">
        <f t="shared" si="35"/>
        <v>555</v>
      </c>
      <c r="AB58" s="11">
        <f t="shared" si="35"/>
        <v>22.666666666666668</v>
      </c>
      <c r="AC58" s="11">
        <f t="shared" si="35"/>
        <v>0</v>
      </c>
      <c r="AD58" s="11"/>
      <c r="AE58" s="8"/>
      <c r="AF58" s="8"/>
    </row>
    <row r="59" spans="1:32" ht="25.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59"/>
      <c r="Q59" s="159"/>
      <c r="R59" s="64"/>
      <c r="S59" s="64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hidden="1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59"/>
      <c r="Q60" s="159"/>
      <c r="R60" s="64"/>
      <c r="S60" s="64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59"/>
      <c r="Q61" s="159"/>
      <c r="R61" s="64"/>
      <c r="S61" s="64"/>
      <c r="T61" s="1" t="s">
        <v>42</v>
      </c>
      <c r="U61" s="159"/>
      <c r="V61" s="159"/>
      <c r="W61" s="159"/>
      <c r="X61" s="159"/>
      <c r="Y61" s="159"/>
      <c r="Z61" s="159"/>
      <c r="AA61" s="159"/>
      <c r="AB61" s="159"/>
    </row>
    <row r="62" spans="1:32" ht="15" customHeight="1" x14ac:dyDescent="0.2">
      <c r="C62" s="948" t="s">
        <v>1</v>
      </c>
      <c r="D62" s="949" t="s">
        <v>2</v>
      </c>
      <c r="E62" s="953" t="s">
        <v>3</v>
      </c>
      <c r="F62" s="954"/>
      <c r="G62" s="954"/>
      <c r="H62" s="954"/>
      <c r="I62" s="954"/>
      <c r="J62" s="955"/>
      <c r="K62" s="956" t="s">
        <v>4</v>
      </c>
      <c r="L62" s="956" t="s">
        <v>5</v>
      </c>
      <c r="M62" s="956" t="s">
        <v>6</v>
      </c>
      <c r="N62" s="2"/>
      <c r="O62" s="2"/>
      <c r="P62" s="159"/>
      <c r="Q62" s="159"/>
      <c r="R62" s="64"/>
      <c r="S62" s="64"/>
      <c r="T62" s="948" t="s">
        <v>1</v>
      </c>
      <c r="U62" s="949" t="s">
        <v>2</v>
      </c>
      <c r="V62" s="950" t="s">
        <v>3</v>
      </c>
      <c r="W62" s="950"/>
      <c r="X62" s="950"/>
      <c r="Y62" s="950"/>
      <c r="Z62" s="950"/>
      <c r="AA62" s="715"/>
      <c r="AB62" s="949" t="s">
        <v>4</v>
      </c>
      <c r="AC62" s="949" t="s">
        <v>5</v>
      </c>
      <c r="AD62" s="949" t="s">
        <v>6</v>
      </c>
      <c r="AE62" s="2"/>
      <c r="AF62" s="2"/>
    </row>
    <row r="63" spans="1:32" ht="15" customHeight="1" x14ac:dyDescent="0.2">
      <c r="C63" s="948"/>
      <c r="D63" s="949"/>
      <c r="E63" s="956" t="s">
        <v>7</v>
      </c>
      <c r="F63" s="959" t="s">
        <v>8</v>
      </c>
      <c r="G63" s="960"/>
      <c r="H63" s="960"/>
      <c r="I63" s="961"/>
      <c r="J63" s="956" t="s">
        <v>30</v>
      </c>
      <c r="K63" s="957"/>
      <c r="L63" s="957"/>
      <c r="M63" s="957"/>
      <c r="N63" s="2"/>
      <c r="O63" s="2"/>
      <c r="P63" s="159"/>
      <c r="Q63" s="159"/>
      <c r="R63" s="64"/>
      <c r="S63" s="64"/>
      <c r="T63" s="948"/>
      <c r="U63" s="949"/>
      <c r="V63" s="949" t="s">
        <v>7</v>
      </c>
      <c r="W63" s="951" t="s">
        <v>8</v>
      </c>
      <c r="X63" s="951"/>
      <c r="Y63" s="951"/>
      <c r="Z63" s="951"/>
      <c r="AA63" s="949" t="s">
        <v>30</v>
      </c>
      <c r="AB63" s="949"/>
      <c r="AC63" s="949"/>
      <c r="AD63" s="949"/>
      <c r="AE63" s="2"/>
      <c r="AF63" s="2"/>
    </row>
    <row r="64" spans="1:32" ht="15" customHeight="1" x14ac:dyDescent="0.2">
      <c r="C64" s="948"/>
      <c r="D64" s="949"/>
      <c r="E64" s="957"/>
      <c r="F64" s="956" t="s">
        <v>10</v>
      </c>
      <c r="G64" s="953" t="s">
        <v>11</v>
      </c>
      <c r="H64" s="954"/>
      <c r="I64" s="955"/>
      <c r="J64" s="957"/>
      <c r="K64" s="957"/>
      <c r="L64" s="957"/>
      <c r="M64" s="957"/>
      <c r="N64" s="2"/>
      <c r="O64" s="2"/>
      <c r="P64" s="159"/>
      <c r="Q64" s="159"/>
      <c r="R64" s="64"/>
      <c r="S64" s="64"/>
      <c r="T64" s="948"/>
      <c r="U64" s="949"/>
      <c r="V64" s="715"/>
      <c r="W64" s="949" t="s">
        <v>10</v>
      </c>
      <c r="X64" s="950" t="s">
        <v>11</v>
      </c>
      <c r="Y64" s="715"/>
      <c r="Z64" s="715"/>
      <c r="AA64" s="715"/>
      <c r="AB64" s="949"/>
      <c r="AC64" s="949"/>
      <c r="AD64" s="949"/>
      <c r="AE64" s="2"/>
      <c r="AF64" s="2"/>
    </row>
    <row r="65" spans="1:32" ht="12.75" customHeight="1" x14ac:dyDescent="0.2">
      <c r="C65" s="948"/>
      <c r="D65" s="949"/>
      <c r="E65" s="957"/>
      <c r="F65" s="957"/>
      <c r="G65" s="956" t="s">
        <v>12</v>
      </c>
      <c r="H65" s="956" t="s">
        <v>13</v>
      </c>
      <c r="I65" s="956" t="s">
        <v>14</v>
      </c>
      <c r="J65" s="957"/>
      <c r="K65" s="957"/>
      <c r="L65" s="957"/>
      <c r="M65" s="957"/>
      <c r="N65" s="2"/>
      <c r="O65" s="2"/>
      <c r="P65" s="159"/>
      <c r="Q65" s="159"/>
      <c r="R65" s="64"/>
      <c r="S65" s="64"/>
      <c r="T65" s="948"/>
      <c r="U65" s="949"/>
      <c r="V65" s="715"/>
      <c r="W65" s="952"/>
      <c r="X65" s="949" t="s">
        <v>12</v>
      </c>
      <c r="Y65" s="949" t="s">
        <v>13</v>
      </c>
      <c r="Z65" s="949" t="s">
        <v>14</v>
      </c>
      <c r="AA65" s="715"/>
      <c r="AB65" s="949"/>
      <c r="AC65" s="949"/>
      <c r="AD65" s="949"/>
      <c r="AE65" s="2"/>
      <c r="AF65" s="2"/>
    </row>
    <row r="66" spans="1:32" ht="12.75" x14ac:dyDescent="0.2">
      <c r="C66" s="948"/>
      <c r="D66" s="949"/>
      <c r="E66" s="957"/>
      <c r="F66" s="957"/>
      <c r="G66" s="957"/>
      <c r="H66" s="957"/>
      <c r="I66" s="957"/>
      <c r="J66" s="957"/>
      <c r="K66" s="957"/>
      <c r="L66" s="957"/>
      <c r="M66" s="957"/>
      <c r="N66" s="2"/>
      <c r="O66" s="2"/>
      <c r="P66" s="159"/>
      <c r="Q66" s="159"/>
      <c r="R66" s="64"/>
      <c r="S66" s="64"/>
      <c r="T66" s="948"/>
      <c r="U66" s="949"/>
      <c r="V66" s="715"/>
      <c r="W66" s="952"/>
      <c r="X66" s="949"/>
      <c r="Y66" s="949"/>
      <c r="Z66" s="949"/>
      <c r="AA66" s="715"/>
      <c r="AB66" s="949"/>
      <c r="AC66" s="949"/>
      <c r="AD66" s="949"/>
      <c r="AE66" s="2"/>
      <c r="AF66" s="2"/>
    </row>
    <row r="67" spans="1:32" ht="6.75" customHeight="1" x14ac:dyDescent="0.2">
      <c r="C67" s="948"/>
      <c r="D67" s="949"/>
      <c r="E67" s="957"/>
      <c r="F67" s="957"/>
      <c r="G67" s="957"/>
      <c r="H67" s="957"/>
      <c r="I67" s="957"/>
      <c r="J67" s="957"/>
      <c r="K67" s="957"/>
      <c r="L67" s="957"/>
      <c r="M67" s="957"/>
      <c r="N67" s="2"/>
      <c r="O67" s="2"/>
      <c r="P67" s="159"/>
      <c r="Q67" s="159"/>
      <c r="R67" s="64"/>
      <c r="S67" s="64"/>
      <c r="T67" s="948"/>
      <c r="U67" s="949"/>
      <c r="V67" s="715"/>
      <c r="W67" s="952"/>
      <c r="X67" s="949"/>
      <c r="Y67" s="949"/>
      <c r="Z67" s="949"/>
      <c r="AA67" s="715"/>
      <c r="AB67" s="949"/>
      <c r="AC67" s="949"/>
      <c r="AD67" s="949"/>
      <c r="AE67" s="2"/>
      <c r="AF67" s="2"/>
    </row>
    <row r="68" spans="1:32" ht="12.75" hidden="1" x14ac:dyDescent="0.2">
      <c r="C68" s="948"/>
      <c r="D68" s="949"/>
      <c r="E68" s="958"/>
      <c r="F68" s="958"/>
      <c r="G68" s="958"/>
      <c r="H68" s="958"/>
      <c r="I68" s="958"/>
      <c r="J68" s="958"/>
      <c r="K68" s="958"/>
      <c r="L68" s="958"/>
      <c r="M68" s="958"/>
      <c r="N68" s="2"/>
      <c r="O68" s="2"/>
      <c r="P68" s="159"/>
      <c r="Q68" s="159"/>
      <c r="R68" s="64"/>
      <c r="S68" s="64"/>
      <c r="T68" s="948"/>
      <c r="U68" s="949"/>
      <c r="V68" s="715"/>
      <c r="W68" s="952"/>
      <c r="X68" s="949"/>
      <c r="Y68" s="949"/>
      <c r="Z68" s="949"/>
      <c r="AA68" s="715"/>
      <c r="AB68" s="949"/>
      <c r="AC68" s="949"/>
      <c r="AD68" s="949"/>
      <c r="AE68" s="2"/>
      <c r="AF68" s="2"/>
    </row>
    <row r="69" spans="1:32" ht="17.25" customHeight="1" x14ac:dyDescent="0.2">
      <c r="A69" s="64" t="s">
        <v>14</v>
      </c>
      <c r="B69" s="64" t="s">
        <v>16</v>
      </c>
      <c r="C69" s="6" t="s">
        <v>246</v>
      </c>
      <c r="D69" s="4">
        <v>4.5</v>
      </c>
      <c r="E69" s="44">
        <f>D69*30</f>
        <v>135</v>
      </c>
      <c r="F69" s="44">
        <f>G69+H69+I69</f>
        <v>0</v>
      </c>
      <c r="G69" s="44"/>
      <c r="H69" s="44"/>
      <c r="I69" s="44"/>
      <c r="J69" s="44">
        <f>E69-F69</f>
        <v>135</v>
      </c>
      <c r="K69" s="45">
        <f>F69/18</f>
        <v>0</v>
      </c>
      <c r="L69" s="44" t="s">
        <v>26</v>
      </c>
      <c r="M69" s="45">
        <f>F69/E69*100</f>
        <v>0</v>
      </c>
      <c r="N69" s="566" t="s">
        <v>45</v>
      </c>
      <c r="O69" s="566"/>
      <c r="P69" s="159"/>
      <c r="Q69" s="159"/>
      <c r="R69" s="603" t="s">
        <v>14</v>
      </c>
      <c r="S69" s="603" t="s">
        <v>16</v>
      </c>
      <c r="T69" s="6" t="s">
        <v>322</v>
      </c>
      <c r="U69" s="4">
        <v>3</v>
      </c>
      <c r="V69" s="44">
        <f>U69*30</f>
        <v>90</v>
      </c>
      <c r="W69" s="44"/>
      <c r="X69" s="44"/>
      <c r="Y69" s="44"/>
      <c r="Z69" s="44"/>
      <c r="AA69" s="44">
        <f>V69-W69</f>
        <v>90</v>
      </c>
      <c r="AB69" s="45"/>
      <c r="AC69" s="44" t="s">
        <v>26</v>
      </c>
      <c r="AD69" s="45">
        <f>W69/V69*100</f>
        <v>0</v>
      </c>
      <c r="AE69" s="566"/>
      <c r="AF69" s="6"/>
    </row>
    <row r="70" spans="1:32" ht="18" customHeight="1" x14ac:dyDescent="0.2">
      <c r="A70" s="64" t="s">
        <v>15</v>
      </c>
      <c r="B70" s="64" t="s">
        <v>16</v>
      </c>
      <c r="C70" s="3" t="s">
        <v>17</v>
      </c>
      <c r="D70" s="45">
        <v>4</v>
      </c>
      <c r="E70" s="44">
        <f t="shared" ref="E70:E76" si="36">D70*30</f>
        <v>120</v>
      </c>
      <c r="F70" s="44">
        <f t="shared" ref="F70:F76" si="37">G70+H70+I70</f>
        <v>54</v>
      </c>
      <c r="G70" s="44"/>
      <c r="H70" s="44"/>
      <c r="I70" s="44">
        <v>54</v>
      </c>
      <c r="J70" s="44">
        <f t="shared" ref="J70:J76" si="38">E70-F70</f>
        <v>66</v>
      </c>
      <c r="K70" s="45">
        <f t="shared" ref="K70:K76" si="39">F70/18</f>
        <v>3</v>
      </c>
      <c r="L70" s="44" t="s">
        <v>26</v>
      </c>
      <c r="M70" s="45">
        <f t="shared" ref="M70:M76" si="40">F70/E70*100</f>
        <v>45</v>
      </c>
      <c r="N70" s="566" t="s">
        <v>18</v>
      </c>
      <c r="O70" s="566"/>
      <c r="P70" s="159"/>
      <c r="Q70" s="159"/>
      <c r="R70" s="603" t="s">
        <v>15</v>
      </c>
      <c r="S70" s="603" t="s">
        <v>16</v>
      </c>
      <c r="T70" s="3" t="s">
        <v>17</v>
      </c>
      <c r="U70" s="45">
        <v>3</v>
      </c>
      <c r="V70" s="44">
        <f t="shared" ref="V70:V76" si="41">U70*30</f>
        <v>90</v>
      </c>
      <c r="W70" s="44">
        <f t="shared" ref="W70:W76" si="42">X70+Y70+Z70</f>
        <v>36</v>
      </c>
      <c r="X70" s="44"/>
      <c r="Y70" s="44"/>
      <c r="Z70" s="44">
        <v>36</v>
      </c>
      <c r="AA70" s="44">
        <f t="shared" ref="AA70:AA76" si="43">V70-W70</f>
        <v>54</v>
      </c>
      <c r="AB70" s="45">
        <f t="shared" ref="AB70:AB76" si="44">W70/18</f>
        <v>2</v>
      </c>
      <c r="AC70" s="44" t="s">
        <v>15</v>
      </c>
      <c r="AD70" s="45">
        <f t="shared" ref="AD70:AD76" si="45">W70/V70*100</f>
        <v>40</v>
      </c>
      <c r="AE70" s="566"/>
      <c r="AF70" s="3"/>
    </row>
    <row r="71" spans="1:32" ht="15" customHeight="1" x14ac:dyDescent="0.2">
      <c r="A71" s="64" t="s">
        <v>14</v>
      </c>
      <c r="B71" s="64" t="s">
        <v>16</v>
      </c>
      <c r="C71" s="3" t="s">
        <v>43</v>
      </c>
      <c r="D71" s="45">
        <v>4</v>
      </c>
      <c r="E71" s="44">
        <f t="shared" si="36"/>
        <v>120</v>
      </c>
      <c r="F71" s="44">
        <f t="shared" si="37"/>
        <v>54</v>
      </c>
      <c r="G71" s="44">
        <v>18</v>
      </c>
      <c r="H71" s="44"/>
      <c r="I71" s="44">
        <v>36</v>
      </c>
      <c r="J71" s="44">
        <f t="shared" si="38"/>
        <v>66</v>
      </c>
      <c r="K71" s="45">
        <f t="shared" si="39"/>
        <v>3</v>
      </c>
      <c r="L71" s="44" t="s">
        <v>21</v>
      </c>
      <c r="M71" s="45">
        <f t="shared" si="40"/>
        <v>45</v>
      </c>
      <c r="N71" s="566" t="s">
        <v>38</v>
      </c>
      <c r="O71" s="566"/>
      <c r="P71" s="159"/>
      <c r="Q71" s="159"/>
      <c r="R71" s="603" t="s">
        <v>14</v>
      </c>
      <c r="S71" s="603" t="s">
        <v>16</v>
      </c>
      <c r="T71" s="3" t="s">
        <v>369</v>
      </c>
      <c r="U71" s="225">
        <v>4</v>
      </c>
      <c r="V71" s="44">
        <f t="shared" si="41"/>
        <v>120</v>
      </c>
      <c r="W71" s="44">
        <f t="shared" si="42"/>
        <v>54</v>
      </c>
      <c r="X71" s="564">
        <v>36</v>
      </c>
      <c r="Y71" s="564"/>
      <c r="Z71" s="564">
        <v>18</v>
      </c>
      <c r="AA71" s="44">
        <f t="shared" si="43"/>
        <v>66</v>
      </c>
      <c r="AB71" s="45">
        <f t="shared" si="44"/>
        <v>3</v>
      </c>
      <c r="AC71" s="564" t="s">
        <v>21</v>
      </c>
      <c r="AD71" s="45">
        <f t="shared" si="45"/>
        <v>45</v>
      </c>
      <c r="AE71" s="566"/>
      <c r="AF71" s="3"/>
    </row>
    <row r="72" spans="1:32" ht="16.5" customHeight="1" x14ac:dyDescent="0.2">
      <c r="A72" s="64" t="s">
        <v>14</v>
      </c>
      <c r="B72" s="64" t="s">
        <v>16</v>
      </c>
      <c r="C72" s="3" t="s">
        <v>64</v>
      </c>
      <c r="D72" s="45">
        <v>5</v>
      </c>
      <c r="E72" s="44">
        <f t="shared" si="36"/>
        <v>150</v>
      </c>
      <c r="F72" s="44">
        <f t="shared" si="37"/>
        <v>72</v>
      </c>
      <c r="G72" s="44">
        <v>36</v>
      </c>
      <c r="H72" s="44"/>
      <c r="I72" s="44">
        <v>36</v>
      </c>
      <c r="J72" s="44">
        <f t="shared" si="38"/>
        <v>78</v>
      </c>
      <c r="K72" s="45">
        <f t="shared" si="39"/>
        <v>4</v>
      </c>
      <c r="L72" s="44" t="s">
        <v>21</v>
      </c>
      <c r="M72" s="45">
        <f t="shared" si="40"/>
        <v>48</v>
      </c>
      <c r="N72" s="566" t="s">
        <v>33</v>
      </c>
      <c r="O72" s="566"/>
      <c r="P72" s="159"/>
      <c r="Q72" s="159"/>
      <c r="R72" s="603" t="s">
        <v>14</v>
      </c>
      <c r="S72" s="603" t="s">
        <v>16</v>
      </c>
      <c r="T72" s="3" t="s">
        <v>67</v>
      </c>
      <c r="U72" s="225">
        <v>4</v>
      </c>
      <c r="V72" s="44">
        <f t="shared" si="41"/>
        <v>120</v>
      </c>
      <c r="W72" s="44">
        <f>X72+Y72+Z72</f>
        <v>54</v>
      </c>
      <c r="X72" s="564">
        <v>36</v>
      </c>
      <c r="Y72" s="564"/>
      <c r="Z72" s="564">
        <v>18</v>
      </c>
      <c r="AA72" s="44">
        <f>V72-W72</f>
        <v>66</v>
      </c>
      <c r="AB72" s="45">
        <f t="shared" si="44"/>
        <v>3</v>
      </c>
      <c r="AC72" s="564" t="s">
        <v>21</v>
      </c>
      <c r="AD72" s="45">
        <f>W72/V72*100</f>
        <v>45</v>
      </c>
      <c r="AE72" s="566"/>
      <c r="AF72" s="3"/>
    </row>
    <row r="73" spans="1:32" ht="14.25" customHeight="1" x14ac:dyDescent="0.2">
      <c r="A73" s="64" t="s">
        <v>14</v>
      </c>
      <c r="B73" s="64" t="s">
        <v>16</v>
      </c>
      <c r="C73" s="3" t="s">
        <v>44</v>
      </c>
      <c r="D73" s="45">
        <v>4</v>
      </c>
      <c r="E73" s="44">
        <f t="shared" si="36"/>
        <v>120</v>
      </c>
      <c r="F73" s="44">
        <f t="shared" si="37"/>
        <v>54</v>
      </c>
      <c r="G73" s="44">
        <v>18</v>
      </c>
      <c r="H73" s="44"/>
      <c r="I73" s="44">
        <v>36</v>
      </c>
      <c r="J73" s="44">
        <f t="shared" si="38"/>
        <v>66</v>
      </c>
      <c r="K73" s="45">
        <f t="shared" si="39"/>
        <v>3</v>
      </c>
      <c r="L73" s="44" t="s">
        <v>21</v>
      </c>
      <c r="M73" s="45">
        <f t="shared" si="40"/>
        <v>45</v>
      </c>
      <c r="N73" s="566" t="s">
        <v>45</v>
      </c>
      <c r="O73" s="566"/>
      <c r="P73" s="159"/>
      <c r="Q73" s="159"/>
      <c r="R73" s="603" t="s">
        <v>14</v>
      </c>
      <c r="S73" s="603" t="s">
        <v>16</v>
      </c>
      <c r="T73" s="3" t="s">
        <v>76</v>
      </c>
      <c r="U73" s="45">
        <v>4</v>
      </c>
      <c r="V73" s="44">
        <f t="shared" si="41"/>
        <v>120</v>
      </c>
      <c r="W73" s="44">
        <f t="shared" si="42"/>
        <v>54</v>
      </c>
      <c r="X73" s="44">
        <v>18</v>
      </c>
      <c r="Y73" s="44"/>
      <c r="Z73" s="44">
        <v>36</v>
      </c>
      <c r="AA73" s="44">
        <f t="shared" si="43"/>
        <v>66</v>
      </c>
      <c r="AB73" s="45">
        <f t="shared" si="44"/>
        <v>3</v>
      </c>
      <c r="AC73" s="44" t="s">
        <v>21</v>
      </c>
      <c r="AD73" s="45">
        <f t="shared" si="45"/>
        <v>45</v>
      </c>
      <c r="AE73" s="566"/>
      <c r="AF73" s="3"/>
    </row>
    <row r="74" spans="1:32" ht="27" customHeight="1" x14ac:dyDescent="0.2">
      <c r="A74" s="64" t="s">
        <v>15</v>
      </c>
      <c r="B74" s="64" t="s">
        <v>40</v>
      </c>
      <c r="C74" s="3" t="s">
        <v>70</v>
      </c>
      <c r="D74" s="45">
        <v>3.5</v>
      </c>
      <c r="E74" s="44">
        <f t="shared" si="36"/>
        <v>105</v>
      </c>
      <c r="F74" s="44">
        <f t="shared" si="37"/>
        <v>36</v>
      </c>
      <c r="G74" s="44">
        <v>18</v>
      </c>
      <c r="H74" s="44"/>
      <c r="I74" s="44">
        <v>18</v>
      </c>
      <c r="J74" s="44">
        <f t="shared" si="38"/>
        <v>69</v>
      </c>
      <c r="K74" s="45">
        <f t="shared" si="39"/>
        <v>2</v>
      </c>
      <c r="L74" s="44" t="s">
        <v>15</v>
      </c>
      <c r="M74" s="45">
        <f t="shared" si="40"/>
        <v>34.285714285714285</v>
      </c>
      <c r="N74" s="566" t="s">
        <v>33</v>
      </c>
      <c r="O74" s="566"/>
      <c r="P74" s="159"/>
      <c r="Q74" s="159"/>
      <c r="R74" s="603" t="s">
        <v>15</v>
      </c>
      <c r="S74" s="603" t="s">
        <v>40</v>
      </c>
      <c r="T74" s="3" t="s">
        <v>381</v>
      </c>
      <c r="U74" s="45">
        <v>4</v>
      </c>
      <c r="V74" s="44">
        <f t="shared" si="41"/>
        <v>120</v>
      </c>
      <c r="W74" s="44">
        <f t="shared" si="42"/>
        <v>36</v>
      </c>
      <c r="X74" s="44">
        <v>18</v>
      </c>
      <c r="Y74" s="44"/>
      <c r="Z74" s="44">
        <v>18</v>
      </c>
      <c r="AA74" s="44">
        <f t="shared" si="43"/>
        <v>84</v>
      </c>
      <c r="AB74" s="45">
        <f t="shared" si="44"/>
        <v>2</v>
      </c>
      <c r="AC74" s="44" t="s">
        <v>15</v>
      </c>
      <c r="AD74" s="45">
        <f t="shared" si="45"/>
        <v>30</v>
      </c>
      <c r="AE74" s="563" t="s">
        <v>276</v>
      </c>
      <c r="AF74" s="3"/>
    </row>
    <row r="75" spans="1:32" ht="16.5" customHeight="1" x14ac:dyDescent="0.2">
      <c r="C75" s="3"/>
      <c r="D75" s="45"/>
      <c r="E75" s="44"/>
      <c r="F75" s="44"/>
      <c r="G75" s="44"/>
      <c r="H75" s="44"/>
      <c r="I75" s="44"/>
      <c r="J75" s="44"/>
      <c r="K75" s="45"/>
      <c r="L75" s="44"/>
      <c r="M75" s="45"/>
      <c r="N75" s="566"/>
      <c r="O75" s="566"/>
      <c r="P75" s="159"/>
      <c r="Q75" s="159"/>
      <c r="R75" s="603" t="s">
        <v>14</v>
      </c>
      <c r="S75" s="603" t="s">
        <v>16</v>
      </c>
      <c r="T75" s="3" t="s">
        <v>248</v>
      </c>
      <c r="U75" s="45">
        <v>4</v>
      </c>
      <c r="V75" s="44">
        <f t="shared" si="41"/>
        <v>120</v>
      </c>
      <c r="W75" s="44">
        <f t="shared" si="42"/>
        <v>36</v>
      </c>
      <c r="X75" s="44"/>
      <c r="Y75" s="44"/>
      <c r="Z75" s="44">
        <v>36</v>
      </c>
      <c r="AA75" s="44">
        <f t="shared" si="43"/>
        <v>84</v>
      </c>
      <c r="AB75" s="45">
        <f t="shared" si="44"/>
        <v>2</v>
      </c>
      <c r="AC75" s="44" t="s">
        <v>15</v>
      </c>
      <c r="AD75" s="45">
        <f t="shared" si="45"/>
        <v>30</v>
      </c>
      <c r="AE75" s="563" t="s">
        <v>343</v>
      </c>
      <c r="AF75" s="3"/>
    </row>
    <row r="76" spans="1:32" ht="29.25" customHeight="1" x14ac:dyDescent="0.2">
      <c r="A76" s="64" t="s">
        <v>14</v>
      </c>
      <c r="B76" s="64" t="s">
        <v>16</v>
      </c>
      <c r="C76" s="3" t="s">
        <v>248</v>
      </c>
      <c r="D76" s="45">
        <v>1</v>
      </c>
      <c r="E76" s="44">
        <f t="shared" si="36"/>
        <v>30</v>
      </c>
      <c r="F76" s="44">
        <f t="shared" si="37"/>
        <v>15</v>
      </c>
      <c r="G76" s="44"/>
      <c r="H76" s="44"/>
      <c r="I76" s="44">
        <v>15</v>
      </c>
      <c r="J76" s="44">
        <f t="shared" si="38"/>
        <v>15</v>
      </c>
      <c r="K76" s="45">
        <f t="shared" si="39"/>
        <v>0.83333333333333337</v>
      </c>
      <c r="L76" s="44" t="s">
        <v>15</v>
      </c>
      <c r="M76" s="45">
        <f t="shared" si="40"/>
        <v>50</v>
      </c>
      <c r="N76" s="566" t="s">
        <v>45</v>
      </c>
      <c r="O76" s="566"/>
      <c r="P76" s="159"/>
      <c r="Q76" s="159"/>
      <c r="R76" s="603" t="s">
        <v>14</v>
      </c>
      <c r="S76" s="603" t="s">
        <v>40</v>
      </c>
      <c r="T76" s="3" t="s">
        <v>398</v>
      </c>
      <c r="U76" s="45">
        <v>4</v>
      </c>
      <c r="V76" s="44">
        <f t="shared" si="41"/>
        <v>120</v>
      </c>
      <c r="W76" s="44">
        <f t="shared" si="42"/>
        <v>54</v>
      </c>
      <c r="X76" s="44">
        <v>18</v>
      </c>
      <c r="Y76" s="44"/>
      <c r="Z76" s="44">
        <v>36</v>
      </c>
      <c r="AA76" s="44">
        <f t="shared" si="43"/>
        <v>66</v>
      </c>
      <c r="AB76" s="45">
        <f t="shared" si="44"/>
        <v>3</v>
      </c>
      <c r="AC76" s="44" t="s">
        <v>15</v>
      </c>
      <c r="AD76" s="45">
        <f t="shared" si="45"/>
        <v>45</v>
      </c>
      <c r="AF76" s="3"/>
    </row>
    <row r="77" spans="1:32" ht="12.75" x14ac:dyDescent="0.2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59"/>
      <c r="Q77" s="159"/>
      <c r="R77" s="64"/>
      <c r="S77" s="64"/>
      <c r="T77" s="6" t="s">
        <v>27</v>
      </c>
      <c r="U77" s="7">
        <f>SUM(U69:U76)</f>
        <v>30</v>
      </c>
      <c r="V77" s="577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59"/>
      <c r="Q78" s="159"/>
      <c r="R78" s="64"/>
      <c r="S78" s="64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2.75" hidden="1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59"/>
      <c r="Q79" s="159"/>
      <c r="R79" s="64"/>
      <c r="S79" s="64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hidden="1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59"/>
      <c r="Q80" s="159"/>
      <c r="R80" s="64"/>
      <c r="S80" s="64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hidden="1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59"/>
      <c r="Q81" s="159"/>
      <c r="R81" s="64"/>
      <c r="S81" s="64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hidden="1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59"/>
      <c r="Q82" s="159"/>
      <c r="R82" s="64"/>
      <c r="S82" s="64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hidden="1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59"/>
      <c r="Q83" s="159"/>
      <c r="R83" s="64"/>
      <c r="S83" s="64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59"/>
      <c r="Q84" s="159"/>
      <c r="R84" s="64"/>
      <c r="S84" s="64"/>
      <c r="T84" s="1" t="s">
        <v>46</v>
      </c>
      <c r="U84" s="159"/>
      <c r="V84" s="159"/>
      <c r="W84" s="159"/>
      <c r="X84" s="159"/>
      <c r="Y84" s="159"/>
      <c r="Z84" s="159"/>
      <c r="AA84" s="159"/>
      <c r="AB84" s="159"/>
    </row>
    <row r="85" spans="1:32" ht="15" customHeight="1" x14ac:dyDescent="0.2">
      <c r="C85" s="948" t="s">
        <v>1</v>
      </c>
      <c r="D85" s="949" t="s">
        <v>2</v>
      </c>
      <c r="E85" s="953" t="s">
        <v>3</v>
      </c>
      <c r="F85" s="954"/>
      <c r="G85" s="954"/>
      <c r="H85" s="954"/>
      <c r="I85" s="954"/>
      <c r="J85" s="955"/>
      <c r="K85" s="956" t="s">
        <v>4</v>
      </c>
      <c r="L85" s="956" t="s">
        <v>5</v>
      </c>
      <c r="M85" s="956" t="s">
        <v>6</v>
      </c>
      <c r="N85" s="2"/>
      <c r="O85" s="2"/>
      <c r="P85" s="159"/>
      <c r="Q85" s="159"/>
      <c r="R85" s="64"/>
      <c r="S85" s="64"/>
      <c r="T85" s="948" t="s">
        <v>1</v>
      </c>
      <c r="U85" s="949" t="s">
        <v>2</v>
      </c>
      <c r="V85" s="950" t="s">
        <v>3</v>
      </c>
      <c r="W85" s="950"/>
      <c r="X85" s="950"/>
      <c r="Y85" s="950"/>
      <c r="Z85" s="950"/>
      <c r="AA85" s="715"/>
      <c r="AB85" s="949" t="s">
        <v>4</v>
      </c>
      <c r="AC85" s="949" t="s">
        <v>5</v>
      </c>
      <c r="AD85" s="949" t="s">
        <v>6</v>
      </c>
      <c r="AE85" s="2"/>
      <c r="AF85" s="2"/>
    </row>
    <row r="86" spans="1:32" ht="15" customHeight="1" x14ac:dyDescent="0.2">
      <c r="C86" s="948"/>
      <c r="D86" s="949"/>
      <c r="E86" s="956" t="s">
        <v>7</v>
      </c>
      <c r="F86" s="959" t="s">
        <v>8</v>
      </c>
      <c r="G86" s="960"/>
      <c r="H86" s="960"/>
      <c r="I86" s="961"/>
      <c r="J86" s="956" t="s">
        <v>30</v>
      </c>
      <c r="K86" s="957"/>
      <c r="L86" s="957"/>
      <c r="M86" s="957"/>
      <c r="N86" s="2"/>
      <c r="O86" s="2"/>
      <c r="P86" s="159"/>
      <c r="Q86" s="159"/>
      <c r="R86" s="64"/>
      <c r="S86" s="64"/>
      <c r="T86" s="948"/>
      <c r="U86" s="949"/>
      <c r="V86" s="949" t="s">
        <v>7</v>
      </c>
      <c r="W86" s="951" t="s">
        <v>8</v>
      </c>
      <c r="X86" s="951"/>
      <c r="Y86" s="951"/>
      <c r="Z86" s="951"/>
      <c r="AA86" s="949" t="s">
        <v>30</v>
      </c>
      <c r="AB86" s="949"/>
      <c r="AC86" s="949"/>
      <c r="AD86" s="949"/>
      <c r="AE86" s="2"/>
      <c r="AF86" s="2"/>
    </row>
    <row r="87" spans="1:32" ht="12.75" customHeight="1" x14ac:dyDescent="0.2">
      <c r="C87" s="948"/>
      <c r="D87" s="949"/>
      <c r="E87" s="957"/>
      <c r="F87" s="956" t="s">
        <v>10</v>
      </c>
      <c r="G87" s="953" t="s">
        <v>11</v>
      </c>
      <c r="H87" s="954"/>
      <c r="I87" s="955"/>
      <c r="J87" s="957"/>
      <c r="K87" s="957"/>
      <c r="L87" s="957"/>
      <c r="M87" s="957"/>
      <c r="N87" s="2"/>
      <c r="O87" s="2"/>
      <c r="P87" s="159"/>
      <c r="Q87" s="159"/>
      <c r="R87" s="64"/>
      <c r="S87" s="64"/>
      <c r="T87" s="948"/>
      <c r="U87" s="949"/>
      <c r="V87" s="715"/>
      <c r="W87" s="949" t="s">
        <v>10</v>
      </c>
      <c r="X87" s="950" t="s">
        <v>11</v>
      </c>
      <c r="Y87" s="715"/>
      <c r="Z87" s="715"/>
      <c r="AA87" s="715"/>
      <c r="AB87" s="949"/>
      <c r="AC87" s="949"/>
      <c r="AD87" s="949"/>
      <c r="AE87" s="2"/>
      <c r="AF87" s="2"/>
    </row>
    <row r="88" spans="1:32" ht="12.75" customHeight="1" x14ac:dyDescent="0.2">
      <c r="C88" s="948"/>
      <c r="D88" s="949"/>
      <c r="E88" s="957"/>
      <c r="F88" s="957"/>
      <c r="G88" s="956" t="s">
        <v>12</v>
      </c>
      <c r="H88" s="956" t="s">
        <v>13</v>
      </c>
      <c r="I88" s="956" t="s">
        <v>14</v>
      </c>
      <c r="J88" s="957"/>
      <c r="K88" s="957"/>
      <c r="L88" s="957"/>
      <c r="M88" s="957"/>
      <c r="N88" s="2"/>
      <c r="O88" s="2"/>
      <c r="P88" s="159"/>
      <c r="Q88" s="159"/>
      <c r="R88" s="64"/>
      <c r="S88" s="64"/>
      <c r="T88" s="948"/>
      <c r="U88" s="949"/>
      <c r="V88" s="715"/>
      <c r="W88" s="952"/>
      <c r="X88" s="949" t="s">
        <v>12</v>
      </c>
      <c r="Y88" s="949" t="s">
        <v>13</v>
      </c>
      <c r="Z88" s="949" t="s">
        <v>14</v>
      </c>
      <c r="AA88" s="715"/>
      <c r="AB88" s="949"/>
      <c r="AC88" s="949"/>
      <c r="AD88" s="949"/>
      <c r="AE88" s="2"/>
      <c r="AF88" s="2"/>
    </row>
    <row r="89" spans="1:32" ht="12.75" x14ac:dyDescent="0.2">
      <c r="C89" s="948"/>
      <c r="D89" s="949"/>
      <c r="E89" s="957"/>
      <c r="F89" s="957"/>
      <c r="G89" s="957"/>
      <c r="H89" s="957"/>
      <c r="I89" s="957"/>
      <c r="J89" s="957"/>
      <c r="K89" s="957"/>
      <c r="L89" s="957"/>
      <c r="M89" s="957"/>
      <c r="N89" s="2"/>
      <c r="O89" s="2"/>
      <c r="P89" s="159"/>
      <c r="Q89" s="159"/>
      <c r="R89" s="64"/>
      <c r="S89" s="64"/>
      <c r="T89" s="948"/>
      <c r="U89" s="949"/>
      <c r="V89" s="715"/>
      <c r="W89" s="952"/>
      <c r="X89" s="949"/>
      <c r="Y89" s="949"/>
      <c r="Z89" s="949"/>
      <c r="AA89" s="715"/>
      <c r="AB89" s="949"/>
      <c r="AC89" s="949"/>
      <c r="AD89" s="949"/>
      <c r="AE89" s="2"/>
      <c r="AF89" s="2"/>
    </row>
    <row r="90" spans="1:32" ht="12.75" x14ac:dyDescent="0.2">
      <c r="C90" s="948"/>
      <c r="D90" s="949"/>
      <c r="E90" s="957"/>
      <c r="F90" s="957"/>
      <c r="G90" s="957"/>
      <c r="H90" s="957"/>
      <c r="I90" s="957"/>
      <c r="J90" s="957"/>
      <c r="K90" s="957"/>
      <c r="L90" s="957"/>
      <c r="M90" s="957"/>
      <c r="N90" s="2"/>
      <c r="O90" s="2"/>
      <c r="P90" s="159"/>
      <c r="Q90" s="159"/>
      <c r="R90" s="64"/>
      <c r="S90" s="64"/>
      <c r="T90" s="948"/>
      <c r="U90" s="949"/>
      <c r="V90" s="715"/>
      <c r="W90" s="952"/>
      <c r="X90" s="949"/>
      <c r="Y90" s="949"/>
      <c r="Z90" s="949"/>
      <c r="AA90" s="715"/>
      <c r="AB90" s="949"/>
      <c r="AC90" s="949"/>
      <c r="AD90" s="949"/>
      <c r="AE90" s="2"/>
      <c r="AF90" s="2"/>
    </row>
    <row r="91" spans="1:32" ht="0.75" customHeight="1" x14ac:dyDescent="0.2">
      <c r="C91" s="948"/>
      <c r="D91" s="949"/>
      <c r="E91" s="958"/>
      <c r="F91" s="958"/>
      <c r="G91" s="958"/>
      <c r="H91" s="958"/>
      <c r="I91" s="958"/>
      <c r="J91" s="958"/>
      <c r="K91" s="958"/>
      <c r="L91" s="958"/>
      <c r="M91" s="958"/>
      <c r="N91" s="2"/>
      <c r="O91" s="2"/>
      <c r="P91" s="159"/>
      <c r="Q91" s="159"/>
      <c r="R91" s="64"/>
      <c r="S91" s="64"/>
      <c r="T91" s="948"/>
      <c r="U91" s="949"/>
      <c r="V91" s="715"/>
      <c r="W91" s="952"/>
      <c r="X91" s="949"/>
      <c r="Y91" s="949"/>
      <c r="Z91" s="949"/>
      <c r="AA91" s="715"/>
      <c r="AB91" s="949"/>
      <c r="AC91" s="949"/>
      <c r="AD91" s="949"/>
      <c r="AE91" s="2"/>
      <c r="AF91" s="2"/>
    </row>
    <row r="92" spans="1:32" ht="25.5" customHeight="1" x14ac:dyDescent="0.2">
      <c r="A92" s="64" t="s">
        <v>15</v>
      </c>
      <c r="B92" s="64" t="s">
        <v>40</v>
      </c>
      <c r="C92" s="3" t="s">
        <v>53</v>
      </c>
      <c r="D92" s="4">
        <v>3</v>
      </c>
      <c r="E92" s="44">
        <f t="shared" ref="E92:E99" si="48">D92*30</f>
        <v>90</v>
      </c>
      <c r="F92" s="44">
        <f t="shared" ref="F92:F99" si="49">G92+H92+I92</f>
        <v>45</v>
      </c>
      <c r="G92" s="44"/>
      <c r="H92" s="44"/>
      <c r="I92" s="44">
        <v>45</v>
      </c>
      <c r="J92" s="44">
        <f t="shared" ref="J92:J99" si="50">E92-F92</f>
        <v>45</v>
      </c>
      <c r="K92" s="45">
        <f t="shared" ref="K92:K97" si="51">F92/15</f>
        <v>3</v>
      </c>
      <c r="L92" s="44" t="s">
        <v>15</v>
      </c>
      <c r="M92" s="45">
        <f t="shared" ref="M92:M99" si="52">F92/E92*100</f>
        <v>50</v>
      </c>
      <c r="N92" s="566" t="s">
        <v>18</v>
      </c>
      <c r="O92" s="566"/>
      <c r="P92" s="159"/>
      <c r="Q92" s="159"/>
      <c r="R92" s="603" t="s">
        <v>15</v>
      </c>
      <c r="S92" s="603" t="s">
        <v>40</v>
      </c>
      <c r="T92" s="3" t="s">
        <v>59</v>
      </c>
      <c r="U92" s="4">
        <v>4</v>
      </c>
      <c r="V92" s="44">
        <f t="shared" ref="V92:V99" si="53">U92*30</f>
        <v>120</v>
      </c>
      <c r="W92" s="44">
        <f t="shared" ref="W92:W98" si="54">X92+Y92+Z92</f>
        <v>45</v>
      </c>
      <c r="X92" s="44"/>
      <c r="Y92" s="44"/>
      <c r="Z92" s="44">
        <v>45</v>
      </c>
      <c r="AA92" s="44">
        <f t="shared" ref="AA92:AA99" si="55">V92-W92</f>
        <v>75</v>
      </c>
      <c r="AB92" s="45">
        <f t="shared" ref="AB92:AB98" si="56">W92/15</f>
        <v>3</v>
      </c>
      <c r="AC92" s="44" t="s">
        <v>15</v>
      </c>
      <c r="AD92" s="45">
        <f t="shared" ref="AD92:AD99" si="57">W92/V92*100</f>
        <v>37.5</v>
      </c>
      <c r="AE92" s="566"/>
      <c r="AF92" s="3"/>
    </row>
    <row r="93" spans="1:32" ht="14.25" customHeight="1" x14ac:dyDescent="0.2">
      <c r="A93" s="64" t="s">
        <v>14</v>
      </c>
      <c r="B93" s="64" t="s">
        <v>16</v>
      </c>
      <c r="C93" s="3" t="s">
        <v>48</v>
      </c>
      <c r="D93" s="45">
        <v>6</v>
      </c>
      <c r="E93" s="44">
        <f t="shared" si="48"/>
        <v>180</v>
      </c>
      <c r="F93" s="44">
        <f t="shared" si="49"/>
        <v>60</v>
      </c>
      <c r="G93" s="44">
        <v>30</v>
      </c>
      <c r="H93" s="44"/>
      <c r="I93" s="44">
        <v>30</v>
      </c>
      <c r="J93" s="44">
        <f t="shared" si="50"/>
        <v>120</v>
      </c>
      <c r="K93" s="45">
        <f t="shared" si="51"/>
        <v>4</v>
      </c>
      <c r="L93" s="44" t="s">
        <v>21</v>
      </c>
      <c r="M93" s="45">
        <f t="shared" si="52"/>
        <v>33.333333333333329</v>
      </c>
      <c r="N93" s="566" t="s">
        <v>45</v>
      </c>
      <c r="O93" s="566"/>
      <c r="P93" s="159"/>
      <c r="Q93" s="159"/>
      <c r="R93" s="603" t="s">
        <v>14</v>
      </c>
      <c r="S93" s="603" t="s">
        <v>16</v>
      </c>
      <c r="T93" s="3" t="s">
        <v>48</v>
      </c>
      <c r="U93" s="45">
        <v>5</v>
      </c>
      <c r="V93" s="44">
        <f t="shared" si="53"/>
        <v>150</v>
      </c>
      <c r="W93" s="44">
        <f t="shared" si="54"/>
        <v>60</v>
      </c>
      <c r="X93" s="44">
        <v>30</v>
      </c>
      <c r="Y93" s="44"/>
      <c r="Z93" s="44">
        <v>30</v>
      </c>
      <c r="AA93" s="44">
        <f t="shared" si="55"/>
        <v>90</v>
      </c>
      <c r="AB93" s="45">
        <f t="shared" si="56"/>
        <v>4</v>
      </c>
      <c r="AC93" s="44" t="s">
        <v>21</v>
      </c>
      <c r="AD93" s="45">
        <f t="shared" si="57"/>
        <v>40</v>
      </c>
      <c r="AE93" s="566"/>
      <c r="AF93" s="3"/>
    </row>
    <row r="94" spans="1:32" ht="15" customHeight="1" x14ac:dyDescent="0.2">
      <c r="A94" s="64" t="s">
        <v>14</v>
      </c>
      <c r="B94" s="64" t="s">
        <v>16</v>
      </c>
      <c r="C94" s="3" t="s">
        <v>71</v>
      </c>
      <c r="D94" s="45">
        <v>6</v>
      </c>
      <c r="E94" s="44">
        <f t="shared" si="48"/>
        <v>180</v>
      </c>
      <c r="F94" s="44">
        <f t="shared" si="49"/>
        <v>60</v>
      </c>
      <c r="G94" s="44">
        <v>30</v>
      </c>
      <c r="H94" s="44"/>
      <c r="I94" s="44">
        <v>30</v>
      </c>
      <c r="J94" s="44">
        <f t="shared" si="50"/>
        <v>120</v>
      </c>
      <c r="K94" s="45">
        <f t="shared" si="51"/>
        <v>4</v>
      </c>
      <c r="L94" s="44" t="s">
        <v>21</v>
      </c>
      <c r="M94" s="45">
        <f t="shared" si="52"/>
        <v>33.333333333333329</v>
      </c>
      <c r="N94" s="566" t="s">
        <v>45</v>
      </c>
      <c r="O94" s="566"/>
      <c r="P94" s="159"/>
      <c r="Q94" s="159"/>
      <c r="R94" s="603" t="s">
        <v>14</v>
      </c>
      <c r="S94" s="603" t="s">
        <v>16</v>
      </c>
      <c r="T94" s="3" t="s">
        <v>71</v>
      </c>
      <c r="U94" s="45">
        <v>4</v>
      </c>
      <c r="V94" s="44">
        <f t="shared" si="53"/>
        <v>120</v>
      </c>
      <c r="W94" s="44">
        <f t="shared" si="54"/>
        <v>45</v>
      </c>
      <c r="X94" s="44">
        <v>30</v>
      </c>
      <c r="Y94" s="44"/>
      <c r="Z94" s="44">
        <v>15</v>
      </c>
      <c r="AA94" s="44">
        <f t="shared" si="55"/>
        <v>75</v>
      </c>
      <c r="AB94" s="45">
        <f t="shared" si="56"/>
        <v>3</v>
      </c>
      <c r="AC94" s="44" t="s">
        <v>21</v>
      </c>
      <c r="AD94" s="45">
        <f t="shared" si="57"/>
        <v>37.5</v>
      </c>
      <c r="AE94" s="566"/>
      <c r="AF94" s="3"/>
    </row>
    <row r="95" spans="1:32" ht="13.5" customHeight="1" x14ac:dyDescent="0.2">
      <c r="A95" s="64" t="s">
        <v>14</v>
      </c>
      <c r="B95" s="64" t="s">
        <v>16</v>
      </c>
      <c r="C95" s="3" t="s">
        <v>67</v>
      </c>
      <c r="D95" s="45">
        <v>4</v>
      </c>
      <c r="E95" s="44">
        <f t="shared" si="48"/>
        <v>120</v>
      </c>
      <c r="F95" s="44">
        <f t="shared" si="49"/>
        <v>45</v>
      </c>
      <c r="G95" s="44">
        <v>15</v>
      </c>
      <c r="H95" s="44"/>
      <c r="I95" s="44">
        <v>30</v>
      </c>
      <c r="J95" s="44">
        <f t="shared" si="50"/>
        <v>75</v>
      </c>
      <c r="K95" s="45">
        <f t="shared" si="51"/>
        <v>3</v>
      </c>
      <c r="L95" s="44" t="s">
        <v>26</v>
      </c>
      <c r="M95" s="45">
        <f t="shared" si="52"/>
        <v>37.5</v>
      </c>
      <c r="N95" s="566" t="s">
        <v>24</v>
      </c>
      <c r="O95" s="566"/>
      <c r="P95" s="159"/>
      <c r="Q95" s="159"/>
      <c r="R95" s="603" t="s">
        <v>14</v>
      </c>
      <c r="S95" s="603" t="s">
        <v>16</v>
      </c>
      <c r="T95" s="3" t="s">
        <v>64</v>
      </c>
      <c r="U95" s="45">
        <v>5</v>
      </c>
      <c r="V95" s="44">
        <f t="shared" si="53"/>
        <v>150</v>
      </c>
      <c r="W95" s="44">
        <f t="shared" si="54"/>
        <v>60</v>
      </c>
      <c r="X95" s="44">
        <v>30</v>
      </c>
      <c r="Y95" s="44"/>
      <c r="Z95" s="44">
        <v>30</v>
      </c>
      <c r="AA95" s="44">
        <f t="shared" si="55"/>
        <v>90</v>
      </c>
      <c r="AB95" s="45">
        <f t="shared" si="56"/>
        <v>4</v>
      </c>
      <c r="AC95" s="44" t="s">
        <v>21</v>
      </c>
      <c r="AD95" s="45">
        <f t="shared" si="57"/>
        <v>40</v>
      </c>
      <c r="AE95" s="566"/>
      <c r="AF95" s="3"/>
    </row>
    <row r="96" spans="1:32" ht="12" customHeight="1" x14ac:dyDescent="0.2">
      <c r="A96" s="64" t="s">
        <v>14</v>
      </c>
      <c r="B96" s="64" t="s">
        <v>40</v>
      </c>
      <c r="C96" s="224" t="s">
        <v>249</v>
      </c>
      <c r="D96" s="45">
        <v>5</v>
      </c>
      <c r="E96" s="44">
        <f t="shared" si="48"/>
        <v>150</v>
      </c>
      <c r="F96" s="44">
        <f t="shared" si="49"/>
        <v>60</v>
      </c>
      <c r="G96" s="44">
        <v>30</v>
      </c>
      <c r="H96" s="44"/>
      <c r="I96" s="44">
        <v>30</v>
      </c>
      <c r="J96" s="44">
        <f t="shared" si="50"/>
        <v>90</v>
      </c>
      <c r="K96" s="45">
        <f t="shared" si="51"/>
        <v>4</v>
      </c>
      <c r="L96" s="44" t="s">
        <v>26</v>
      </c>
      <c r="M96" s="45">
        <f t="shared" si="52"/>
        <v>40</v>
      </c>
      <c r="N96" s="566" t="s">
        <v>45</v>
      </c>
      <c r="O96" s="566"/>
      <c r="P96" s="159"/>
      <c r="Q96" s="159"/>
      <c r="R96" s="603" t="s">
        <v>14</v>
      </c>
      <c r="S96" s="603" t="s">
        <v>40</v>
      </c>
      <c r="T96" s="224" t="s">
        <v>399</v>
      </c>
      <c r="U96" s="45">
        <v>4</v>
      </c>
      <c r="V96" s="44">
        <f t="shared" si="53"/>
        <v>120</v>
      </c>
      <c r="W96" s="44">
        <f t="shared" si="54"/>
        <v>45</v>
      </c>
      <c r="X96" s="44">
        <v>30</v>
      </c>
      <c r="Y96" s="44"/>
      <c r="Z96" s="44">
        <v>15</v>
      </c>
      <c r="AA96" s="44">
        <f t="shared" si="55"/>
        <v>75</v>
      </c>
      <c r="AB96" s="45">
        <f t="shared" si="56"/>
        <v>3</v>
      </c>
      <c r="AC96" s="44" t="s">
        <v>15</v>
      </c>
      <c r="AD96" s="45">
        <f t="shared" si="57"/>
        <v>37.5</v>
      </c>
      <c r="AE96" s="566"/>
      <c r="AF96" s="224"/>
    </row>
    <row r="97" spans="1:32" ht="14.25" customHeight="1" x14ac:dyDescent="0.2">
      <c r="A97" s="64" t="s">
        <v>14</v>
      </c>
      <c r="B97" s="64" t="s">
        <v>16</v>
      </c>
      <c r="C97" s="3" t="s">
        <v>72</v>
      </c>
      <c r="D97" s="45">
        <v>5</v>
      </c>
      <c r="E97" s="44">
        <f t="shared" si="48"/>
        <v>150</v>
      </c>
      <c r="F97" s="44">
        <f t="shared" si="49"/>
        <v>60</v>
      </c>
      <c r="G97" s="44">
        <v>30</v>
      </c>
      <c r="H97" s="44"/>
      <c r="I97" s="44">
        <v>30</v>
      </c>
      <c r="J97" s="44">
        <f t="shared" si="50"/>
        <v>90</v>
      </c>
      <c r="K97" s="45">
        <f t="shared" si="51"/>
        <v>4</v>
      </c>
      <c r="L97" s="44" t="s">
        <v>21</v>
      </c>
      <c r="M97" s="45">
        <f t="shared" si="52"/>
        <v>40</v>
      </c>
      <c r="N97" s="566" t="s">
        <v>45</v>
      </c>
      <c r="O97" s="566"/>
      <c r="P97" s="159"/>
      <c r="Q97" s="159"/>
      <c r="R97" s="603" t="s">
        <v>14</v>
      </c>
      <c r="S97" s="603" t="s">
        <v>16</v>
      </c>
      <c r="T97" s="3" t="s">
        <v>344</v>
      </c>
      <c r="U97" s="45">
        <v>3</v>
      </c>
      <c r="V97" s="44">
        <f t="shared" si="53"/>
        <v>90</v>
      </c>
      <c r="W97" s="44">
        <f t="shared" si="54"/>
        <v>30</v>
      </c>
      <c r="X97" s="44">
        <v>15</v>
      </c>
      <c r="Y97" s="44"/>
      <c r="Z97" s="44">
        <v>15</v>
      </c>
      <c r="AA97" s="44">
        <f t="shared" si="55"/>
        <v>60</v>
      </c>
      <c r="AB97" s="45">
        <f t="shared" si="56"/>
        <v>2</v>
      </c>
      <c r="AC97" s="44" t="s">
        <v>15</v>
      </c>
      <c r="AD97" s="45">
        <f t="shared" si="57"/>
        <v>33.333333333333329</v>
      </c>
      <c r="AE97" s="563" t="s">
        <v>279</v>
      </c>
      <c r="AF97" s="224"/>
    </row>
    <row r="98" spans="1:32" ht="13.5" customHeight="1" x14ac:dyDescent="0.2">
      <c r="C98" s="3"/>
      <c r="D98" s="45"/>
      <c r="E98" s="44"/>
      <c r="F98" s="44"/>
      <c r="G98" s="44"/>
      <c r="H98" s="44"/>
      <c r="I98" s="44"/>
      <c r="J98" s="44"/>
      <c r="K98" s="45"/>
      <c r="L98" s="44"/>
      <c r="M98" s="45"/>
      <c r="N98" s="566"/>
      <c r="O98" s="566"/>
      <c r="P98" s="159"/>
      <c r="Q98" s="159"/>
      <c r="R98" s="603" t="s">
        <v>14</v>
      </c>
      <c r="S98" s="603" t="s">
        <v>16</v>
      </c>
      <c r="T98" s="3" t="s">
        <v>332</v>
      </c>
      <c r="U98" s="45">
        <v>4</v>
      </c>
      <c r="V98" s="44">
        <f t="shared" si="53"/>
        <v>120</v>
      </c>
      <c r="W98" s="44">
        <f t="shared" si="54"/>
        <v>45</v>
      </c>
      <c r="X98" s="44">
        <v>30</v>
      </c>
      <c r="Y98" s="44"/>
      <c r="Z98" s="44">
        <v>15</v>
      </c>
      <c r="AA98" s="44">
        <f t="shared" si="55"/>
        <v>75</v>
      </c>
      <c r="AB98" s="45">
        <f t="shared" si="56"/>
        <v>3</v>
      </c>
      <c r="AC98" s="44" t="s">
        <v>21</v>
      </c>
      <c r="AD98" s="45">
        <f t="shared" si="57"/>
        <v>37.5</v>
      </c>
      <c r="AE98" s="563"/>
      <c r="AF98" s="3"/>
    </row>
    <row r="99" spans="1:32" ht="24.75" customHeight="1" x14ac:dyDescent="0.2">
      <c r="A99" s="64" t="s">
        <v>14</v>
      </c>
      <c r="B99" s="64" t="s">
        <v>16</v>
      </c>
      <c r="C99" s="3" t="s">
        <v>73</v>
      </c>
      <c r="D99" s="45">
        <v>1</v>
      </c>
      <c r="E99" s="44">
        <f t="shared" si="48"/>
        <v>30</v>
      </c>
      <c r="F99" s="44">
        <f t="shared" si="49"/>
        <v>0</v>
      </c>
      <c r="G99" s="44"/>
      <c r="H99" s="44"/>
      <c r="I99" s="44"/>
      <c r="J99" s="44">
        <f t="shared" si="50"/>
        <v>30</v>
      </c>
      <c r="K99" s="45">
        <f>F99/18</f>
        <v>0</v>
      </c>
      <c r="L99" s="44" t="s">
        <v>26</v>
      </c>
      <c r="M99" s="45">
        <f t="shared" si="52"/>
        <v>0</v>
      </c>
      <c r="N99" s="566" t="s">
        <v>45</v>
      </c>
      <c r="O99" s="566"/>
      <c r="P99" s="159"/>
      <c r="Q99" s="159"/>
      <c r="R99" s="603" t="s">
        <v>14</v>
      </c>
      <c r="S99" s="603" t="s">
        <v>16</v>
      </c>
      <c r="T99" s="3" t="s">
        <v>73</v>
      </c>
      <c r="U99" s="45">
        <v>1</v>
      </c>
      <c r="V99" s="44">
        <f t="shared" si="53"/>
        <v>30</v>
      </c>
      <c r="W99" s="44"/>
      <c r="X99" s="44"/>
      <c r="Y99" s="44"/>
      <c r="Z99" s="44"/>
      <c r="AA99" s="44">
        <f t="shared" si="55"/>
        <v>30</v>
      </c>
      <c r="AB99" s="45"/>
      <c r="AC99" s="44" t="s">
        <v>26</v>
      </c>
      <c r="AD99" s="45">
        <f t="shared" si="57"/>
        <v>0</v>
      </c>
      <c r="AE99" s="563" t="s">
        <v>278</v>
      </c>
      <c r="AF99" s="3"/>
    </row>
    <row r="100" spans="1:32" ht="15" customHeight="1" x14ac:dyDescent="0.2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59"/>
      <c r="Q100" s="159"/>
      <c r="R100" s="64"/>
      <c r="S100" s="64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575" t="s">
        <v>358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59"/>
      <c r="Q101" s="159"/>
      <c r="R101" s="64"/>
      <c r="S101" s="64"/>
      <c r="T101" s="9" t="s">
        <v>28</v>
      </c>
      <c r="U101" s="8">
        <f>30-U100</f>
        <v>0</v>
      </c>
      <c r="V101" s="159"/>
      <c r="W101" s="159"/>
      <c r="X101" s="159"/>
      <c r="Y101" s="159"/>
      <c r="Z101" s="159"/>
      <c r="AA101" s="159"/>
      <c r="AB101" s="159"/>
    </row>
    <row r="102" spans="1:32" ht="15" customHeight="1" x14ac:dyDescent="0.2">
      <c r="C102" s="9"/>
      <c r="D102" s="8"/>
      <c r="P102" s="159"/>
      <c r="Q102" s="159"/>
      <c r="R102" s="64"/>
      <c r="S102" s="64"/>
      <c r="T102" s="9"/>
      <c r="U102" s="8"/>
      <c r="V102" s="159"/>
      <c r="W102" s="159"/>
      <c r="X102" s="159"/>
      <c r="Y102" s="159"/>
      <c r="Z102" s="159"/>
      <c r="AA102" s="159"/>
      <c r="AB102" s="159"/>
    </row>
    <row r="103" spans="1:32" ht="12.75" customHeight="1" x14ac:dyDescent="0.2">
      <c r="C103" s="1" t="s">
        <v>50</v>
      </c>
      <c r="P103" s="159"/>
      <c r="Q103" s="159"/>
      <c r="R103" s="64"/>
      <c r="S103" s="64"/>
      <c r="T103" s="1" t="s">
        <v>50</v>
      </c>
      <c r="U103" s="159"/>
      <c r="V103" s="159"/>
      <c r="W103" s="159"/>
      <c r="X103" s="159"/>
      <c r="Y103" s="159"/>
      <c r="Z103" s="159"/>
      <c r="AA103" s="159"/>
      <c r="AB103" s="159"/>
    </row>
    <row r="104" spans="1:32" ht="12.75" customHeight="1" x14ac:dyDescent="0.2">
      <c r="C104" s="948" t="s">
        <v>1</v>
      </c>
      <c r="D104" s="949" t="s">
        <v>2</v>
      </c>
      <c r="E104" s="953" t="s">
        <v>3</v>
      </c>
      <c r="F104" s="954"/>
      <c r="G104" s="954"/>
      <c r="H104" s="954"/>
      <c r="I104" s="954"/>
      <c r="J104" s="955"/>
      <c r="K104" s="956" t="s">
        <v>4</v>
      </c>
      <c r="L104" s="956" t="s">
        <v>5</v>
      </c>
      <c r="M104" s="956" t="s">
        <v>6</v>
      </c>
      <c r="N104" s="2"/>
      <c r="O104" s="2"/>
      <c r="P104" s="159"/>
      <c r="Q104" s="159"/>
      <c r="R104" s="64"/>
      <c r="S104" s="64"/>
      <c r="T104" s="948" t="s">
        <v>1</v>
      </c>
      <c r="U104" s="949" t="s">
        <v>2</v>
      </c>
      <c r="V104" s="950" t="s">
        <v>3</v>
      </c>
      <c r="W104" s="950"/>
      <c r="X104" s="950"/>
      <c r="Y104" s="950"/>
      <c r="Z104" s="950"/>
      <c r="AA104" s="715"/>
      <c r="AB104" s="949" t="s">
        <v>4</v>
      </c>
      <c r="AC104" s="949" t="s">
        <v>5</v>
      </c>
      <c r="AD104" s="949" t="s">
        <v>6</v>
      </c>
      <c r="AE104" s="2"/>
      <c r="AF104" s="2"/>
    </row>
    <row r="105" spans="1:32" ht="12.75" customHeight="1" x14ac:dyDescent="0.2">
      <c r="C105" s="948"/>
      <c r="D105" s="949"/>
      <c r="E105" s="956" t="s">
        <v>7</v>
      </c>
      <c r="F105" s="959" t="s">
        <v>8</v>
      </c>
      <c r="G105" s="960"/>
      <c r="H105" s="960"/>
      <c r="I105" s="961"/>
      <c r="J105" s="956" t="s">
        <v>30</v>
      </c>
      <c r="K105" s="957"/>
      <c r="L105" s="957"/>
      <c r="M105" s="957"/>
      <c r="N105" s="2"/>
      <c r="O105" s="2"/>
      <c r="P105" s="159"/>
      <c r="Q105" s="159"/>
      <c r="R105" s="64"/>
      <c r="S105" s="64"/>
      <c r="T105" s="948"/>
      <c r="U105" s="949"/>
      <c r="V105" s="949" t="s">
        <v>7</v>
      </c>
      <c r="W105" s="951" t="s">
        <v>8</v>
      </c>
      <c r="X105" s="951"/>
      <c r="Y105" s="951"/>
      <c r="Z105" s="951"/>
      <c r="AA105" s="949" t="s">
        <v>30</v>
      </c>
      <c r="AB105" s="949"/>
      <c r="AC105" s="949"/>
      <c r="AD105" s="949"/>
      <c r="AE105" s="2"/>
      <c r="AF105" s="2"/>
    </row>
    <row r="106" spans="1:32" ht="12.75" customHeight="1" x14ac:dyDescent="0.2">
      <c r="C106" s="948"/>
      <c r="D106" s="949"/>
      <c r="E106" s="957"/>
      <c r="F106" s="956" t="s">
        <v>10</v>
      </c>
      <c r="G106" s="953" t="s">
        <v>11</v>
      </c>
      <c r="H106" s="954"/>
      <c r="I106" s="955"/>
      <c r="J106" s="957"/>
      <c r="K106" s="957"/>
      <c r="L106" s="957"/>
      <c r="M106" s="957"/>
      <c r="N106" s="2"/>
      <c r="O106" s="2"/>
      <c r="P106" s="159"/>
      <c r="Q106" s="159"/>
      <c r="R106" s="64"/>
      <c r="S106" s="64"/>
      <c r="T106" s="948"/>
      <c r="U106" s="949"/>
      <c r="V106" s="715"/>
      <c r="W106" s="949" t="s">
        <v>10</v>
      </c>
      <c r="X106" s="950" t="s">
        <v>11</v>
      </c>
      <c r="Y106" s="715"/>
      <c r="Z106" s="715"/>
      <c r="AA106" s="715"/>
      <c r="AB106" s="949"/>
      <c r="AC106" s="949"/>
      <c r="AD106" s="949"/>
      <c r="AE106" s="2"/>
      <c r="AF106" s="2"/>
    </row>
    <row r="107" spans="1:32" ht="12.75" customHeight="1" x14ac:dyDescent="0.2">
      <c r="C107" s="948"/>
      <c r="D107" s="949"/>
      <c r="E107" s="957"/>
      <c r="F107" s="957"/>
      <c r="G107" s="956" t="s">
        <v>12</v>
      </c>
      <c r="H107" s="956" t="s">
        <v>13</v>
      </c>
      <c r="I107" s="956" t="s">
        <v>14</v>
      </c>
      <c r="J107" s="957"/>
      <c r="K107" s="957"/>
      <c r="L107" s="957"/>
      <c r="M107" s="957"/>
      <c r="N107" s="2"/>
      <c r="O107" s="2"/>
      <c r="P107" s="159"/>
      <c r="Q107" s="159"/>
      <c r="R107" s="64"/>
      <c r="S107" s="64"/>
      <c r="T107" s="948"/>
      <c r="U107" s="949"/>
      <c r="V107" s="715"/>
      <c r="W107" s="952"/>
      <c r="X107" s="949" t="s">
        <v>12</v>
      </c>
      <c r="Y107" s="949" t="s">
        <v>13</v>
      </c>
      <c r="Z107" s="949" t="s">
        <v>14</v>
      </c>
      <c r="AA107" s="715"/>
      <c r="AB107" s="949"/>
      <c r="AC107" s="949"/>
      <c r="AD107" s="949"/>
      <c r="AE107" s="2"/>
      <c r="AF107" s="2"/>
    </row>
    <row r="108" spans="1:32" ht="12.75" x14ac:dyDescent="0.2">
      <c r="C108" s="948"/>
      <c r="D108" s="949"/>
      <c r="E108" s="957"/>
      <c r="F108" s="957"/>
      <c r="G108" s="957"/>
      <c r="H108" s="957"/>
      <c r="I108" s="957"/>
      <c r="J108" s="957"/>
      <c r="K108" s="957"/>
      <c r="L108" s="957"/>
      <c r="M108" s="957"/>
      <c r="N108" s="2"/>
      <c r="O108" s="2"/>
      <c r="P108" s="159"/>
      <c r="Q108" s="159"/>
      <c r="R108" s="64"/>
      <c r="S108" s="64"/>
      <c r="T108" s="948"/>
      <c r="U108" s="949"/>
      <c r="V108" s="715"/>
      <c r="W108" s="952"/>
      <c r="X108" s="949"/>
      <c r="Y108" s="949"/>
      <c r="Z108" s="949"/>
      <c r="AA108" s="715"/>
      <c r="AB108" s="949"/>
      <c r="AC108" s="949"/>
      <c r="AD108" s="949"/>
      <c r="AE108" s="2"/>
      <c r="AF108" s="2"/>
    </row>
    <row r="109" spans="1:32" ht="12.75" x14ac:dyDescent="0.2">
      <c r="C109" s="948"/>
      <c r="D109" s="949"/>
      <c r="E109" s="957"/>
      <c r="F109" s="957"/>
      <c r="G109" s="957"/>
      <c r="H109" s="957"/>
      <c r="I109" s="957"/>
      <c r="J109" s="957"/>
      <c r="K109" s="957"/>
      <c r="L109" s="957"/>
      <c r="M109" s="957"/>
      <c r="N109" s="2"/>
      <c r="O109" s="2"/>
      <c r="P109" s="159"/>
      <c r="Q109" s="159"/>
      <c r="R109" s="64"/>
      <c r="S109" s="64"/>
      <c r="T109" s="948"/>
      <c r="U109" s="949"/>
      <c r="V109" s="715"/>
      <c r="W109" s="952"/>
      <c r="X109" s="949"/>
      <c r="Y109" s="949"/>
      <c r="Z109" s="949"/>
      <c r="AA109" s="715"/>
      <c r="AB109" s="949"/>
      <c r="AC109" s="949"/>
      <c r="AD109" s="949"/>
      <c r="AE109" s="2"/>
      <c r="AF109" s="2"/>
    </row>
    <row r="110" spans="1:32" ht="4.5" customHeight="1" x14ac:dyDescent="0.2">
      <c r="C110" s="948"/>
      <c r="D110" s="949"/>
      <c r="E110" s="958"/>
      <c r="F110" s="958"/>
      <c r="G110" s="958"/>
      <c r="H110" s="958"/>
      <c r="I110" s="958"/>
      <c r="J110" s="958"/>
      <c r="K110" s="958"/>
      <c r="L110" s="958"/>
      <c r="M110" s="958"/>
      <c r="N110" s="2"/>
      <c r="O110" s="2"/>
      <c r="P110" s="159"/>
      <c r="Q110" s="159"/>
      <c r="R110" s="64"/>
      <c r="S110" s="64"/>
      <c r="T110" s="948"/>
      <c r="U110" s="949"/>
      <c r="V110" s="715"/>
      <c r="W110" s="952"/>
      <c r="X110" s="949"/>
      <c r="Y110" s="949"/>
      <c r="Z110" s="949"/>
      <c r="AA110" s="715"/>
      <c r="AB110" s="949"/>
      <c r="AC110" s="949"/>
      <c r="AD110" s="949"/>
      <c r="AE110" s="2"/>
      <c r="AF110" s="2"/>
    </row>
    <row r="111" spans="1:32" ht="17.25" customHeight="1" x14ac:dyDescent="0.2">
      <c r="A111" s="64" t="s">
        <v>14</v>
      </c>
      <c r="B111" s="64" t="s">
        <v>16</v>
      </c>
      <c r="C111" s="6" t="s">
        <v>250</v>
      </c>
      <c r="D111" s="4">
        <v>4.5</v>
      </c>
      <c r="E111" s="44">
        <f>D111*30</f>
        <v>135</v>
      </c>
      <c r="F111" s="44">
        <f>G111+H111+I111</f>
        <v>0</v>
      </c>
      <c r="G111" s="44"/>
      <c r="H111" s="44"/>
      <c r="I111" s="44"/>
      <c r="J111" s="44">
        <f>E111-F111</f>
        <v>135</v>
      </c>
      <c r="K111" s="45">
        <f>F111/18</f>
        <v>0</v>
      </c>
      <c r="L111" s="44" t="s">
        <v>26</v>
      </c>
      <c r="M111" s="45">
        <f>F111/E111*100</f>
        <v>0</v>
      </c>
      <c r="N111" s="566" t="s">
        <v>45</v>
      </c>
      <c r="O111" s="566"/>
      <c r="P111" s="159"/>
      <c r="Q111" s="159"/>
      <c r="R111" s="603" t="s">
        <v>14</v>
      </c>
      <c r="S111" s="603" t="s">
        <v>16</v>
      </c>
      <c r="T111" s="6" t="s">
        <v>323</v>
      </c>
      <c r="U111" s="4">
        <v>3</v>
      </c>
      <c r="V111" s="44">
        <f>U111*30</f>
        <v>90</v>
      </c>
      <c r="W111" s="44"/>
      <c r="X111" s="44"/>
      <c r="Y111" s="44"/>
      <c r="Z111" s="44"/>
      <c r="AA111" s="44">
        <f>V111-W111</f>
        <v>90</v>
      </c>
      <c r="AB111" s="45"/>
      <c r="AC111" s="44" t="s">
        <v>26</v>
      </c>
      <c r="AD111" s="45">
        <f>W111/V111*100</f>
        <v>0</v>
      </c>
      <c r="AE111" s="566"/>
      <c r="AF111" s="6"/>
    </row>
    <row r="112" spans="1:32" ht="27" customHeight="1" x14ac:dyDescent="0.2">
      <c r="A112" s="64" t="s">
        <v>15</v>
      </c>
      <c r="B112" s="64" t="s">
        <v>40</v>
      </c>
      <c r="C112" s="3" t="s">
        <v>51</v>
      </c>
      <c r="D112" s="45">
        <v>4</v>
      </c>
      <c r="E112" s="44">
        <f t="shared" ref="E112:E118" si="60">D112*30</f>
        <v>120</v>
      </c>
      <c r="F112" s="44">
        <f t="shared" ref="F112:F118" si="61">G112+H112+I112</f>
        <v>54</v>
      </c>
      <c r="G112" s="44"/>
      <c r="H112" s="44"/>
      <c r="I112" s="44">
        <v>54</v>
      </c>
      <c r="J112" s="44">
        <f t="shared" ref="J112:J118" si="62">E112-F112</f>
        <v>66</v>
      </c>
      <c r="K112" s="45">
        <f t="shared" ref="K112:K118" si="63">F112/18</f>
        <v>3</v>
      </c>
      <c r="L112" s="44" t="s">
        <v>15</v>
      </c>
      <c r="M112" s="45">
        <f t="shared" ref="M112:M118" si="64">F112/E112*100</f>
        <v>45</v>
      </c>
      <c r="N112" s="566" t="s">
        <v>18</v>
      </c>
      <c r="O112" s="566"/>
      <c r="P112" s="159"/>
      <c r="Q112" s="159"/>
      <c r="R112" s="603" t="s">
        <v>15</v>
      </c>
      <c r="S112" s="603" t="s">
        <v>40</v>
      </c>
      <c r="T112" s="3" t="s">
        <v>53</v>
      </c>
      <c r="U112" s="45">
        <v>4</v>
      </c>
      <c r="V112" s="44">
        <f t="shared" ref="V112:V118" si="65">U112*30</f>
        <v>120</v>
      </c>
      <c r="W112" s="44">
        <f t="shared" ref="W112:W118" si="66">X112+Y112+Z112</f>
        <v>54</v>
      </c>
      <c r="X112" s="44"/>
      <c r="Y112" s="44"/>
      <c r="Z112" s="44">
        <v>54</v>
      </c>
      <c r="AA112" s="44">
        <f t="shared" ref="AA112:AA118" si="67">V112-W112</f>
        <v>66</v>
      </c>
      <c r="AB112" s="45">
        <f t="shared" ref="AB112:AB118" si="68">W112/18</f>
        <v>3</v>
      </c>
      <c r="AC112" s="44" t="s">
        <v>15</v>
      </c>
      <c r="AD112" s="45">
        <f>W112/V112*100</f>
        <v>45</v>
      </c>
      <c r="AE112" s="566"/>
      <c r="AF112" s="3"/>
    </row>
    <row r="113" spans="1:32" ht="15" customHeight="1" x14ac:dyDescent="0.2">
      <c r="A113" s="64" t="s">
        <v>14</v>
      </c>
      <c r="B113" s="64" t="s">
        <v>40</v>
      </c>
      <c r="C113" s="3" t="s">
        <v>253</v>
      </c>
      <c r="D113" s="45">
        <v>5</v>
      </c>
      <c r="E113" s="44">
        <f t="shared" si="60"/>
        <v>150</v>
      </c>
      <c r="F113" s="44">
        <f t="shared" si="61"/>
        <v>72</v>
      </c>
      <c r="G113" s="44">
        <v>36</v>
      </c>
      <c r="H113" s="44"/>
      <c r="I113" s="44">
        <v>36</v>
      </c>
      <c r="J113" s="44">
        <f t="shared" si="62"/>
        <v>78</v>
      </c>
      <c r="K113" s="45">
        <f t="shared" si="63"/>
        <v>4</v>
      </c>
      <c r="L113" s="44" t="s">
        <v>21</v>
      </c>
      <c r="M113" s="45">
        <f t="shared" si="64"/>
        <v>48</v>
      </c>
      <c r="N113" s="566" t="s">
        <v>45</v>
      </c>
      <c r="O113" s="566"/>
      <c r="P113" s="159"/>
      <c r="Q113" s="159"/>
      <c r="R113" s="603" t="s">
        <v>14</v>
      </c>
      <c r="S113" s="603" t="s">
        <v>40</v>
      </c>
      <c r="T113" s="3" t="s">
        <v>249</v>
      </c>
      <c r="U113" s="45">
        <v>4</v>
      </c>
      <c r="V113" s="44">
        <f t="shared" si="65"/>
        <v>120</v>
      </c>
      <c r="W113" s="44">
        <f t="shared" si="66"/>
        <v>54</v>
      </c>
      <c r="X113" s="44">
        <v>36</v>
      </c>
      <c r="Y113" s="44"/>
      <c r="Z113" s="44">
        <v>18</v>
      </c>
      <c r="AA113" s="44">
        <f t="shared" si="67"/>
        <v>66</v>
      </c>
      <c r="AB113" s="45">
        <f t="shared" si="68"/>
        <v>3</v>
      </c>
      <c r="AC113" s="44" t="s">
        <v>15</v>
      </c>
      <c r="AD113" s="45">
        <f>W113/V113*100</f>
        <v>45</v>
      </c>
      <c r="AE113" s="566"/>
      <c r="AF113" s="3"/>
    </row>
    <row r="114" spans="1:32" ht="14.25" customHeight="1" x14ac:dyDescent="0.2">
      <c r="A114" s="64" t="s">
        <v>14</v>
      </c>
      <c r="B114" s="64" t="s">
        <v>16</v>
      </c>
      <c r="C114" s="3" t="s">
        <v>75</v>
      </c>
      <c r="D114" s="45">
        <v>1</v>
      </c>
      <c r="E114" s="44">
        <f t="shared" si="60"/>
        <v>30</v>
      </c>
      <c r="F114" s="44"/>
      <c r="G114" s="44"/>
      <c r="H114" s="44"/>
      <c r="I114" s="44"/>
      <c r="J114" s="44">
        <f t="shared" si="62"/>
        <v>30</v>
      </c>
      <c r="K114" s="45"/>
      <c r="L114" s="44" t="s">
        <v>26</v>
      </c>
      <c r="M114" s="45"/>
      <c r="N114" s="566" t="s">
        <v>45</v>
      </c>
      <c r="O114" s="566"/>
      <c r="P114" s="159"/>
      <c r="Q114" s="159"/>
      <c r="R114" s="603" t="s">
        <v>14</v>
      </c>
      <c r="S114" s="603" t="s">
        <v>16</v>
      </c>
      <c r="T114" s="3" t="s">
        <v>340</v>
      </c>
      <c r="U114" s="45">
        <v>4</v>
      </c>
      <c r="V114" s="44">
        <f t="shared" si="65"/>
        <v>120</v>
      </c>
      <c r="W114" s="44">
        <f t="shared" si="66"/>
        <v>54</v>
      </c>
      <c r="X114" s="44">
        <v>36</v>
      </c>
      <c r="Y114" s="44"/>
      <c r="Z114" s="44">
        <v>18</v>
      </c>
      <c r="AA114" s="44">
        <f t="shared" si="67"/>
        <v>66</v>
      </c>
      <c r="AB114" s="45">
        <f t="shared" si="68"/>
        <v>3</v>
      </c>
      <c r="AC114" s="44" t="s">
        <v>21</v>
      </c>
      <c r="AD114" s="45"/>
      <c r="AE114" s="566"/>
      <c r="AF114" s="3"/>
    </row>
    <row r="115" spans="1:32" ht="12.75" customHeight="1" x14ac:dyDescent="0.2">
      <c r="A115" s="64" t="s">
        <v>14</v>
      </c>
      <c r="B115" s="64" t="s">
        <v>16</v>
      </c>
      <c r="C115" s="3" t="s">
        <v>251</v>
      </c>
      <c r="D115" s="45">
        <v>5</v>
      </c>
      <c r="E115" s="44">
        <f t="shared" si="60"/>
        <v>150</v>
      </c>
      <c r="F115" s="44">
        <f t="shared" si="61"/>
        <v>72</v>
      </c>
      <c r="G115" s="44">
        <v>36</v>
      </c>
      <c r="H115" s="44"/>
      <c r="I115" s="44">
        <v>36</v>
      </c>
      <c r="J115" s="44">
        <f t="shared" si="62"/>
        <v>78</v>
      </c>
      <c r="K115" s="45">
        <f t="shared" si="63"/>
        <v>4</v>
      </c>
      <c r="L115" s="44" t="s">
        <v>21</v>
      </c>
      <c r="M115" s="45">
        <f t="shared" si="64"/>
        <v>48</v>
      </c>
      <c r="N115" s="566" t="s">
        <v>45</v>
      </c>
      <c r="O115" s="566"/>
      <c r="P115" s="159"/>
      <c r="Q115" s="159"/>
      <c r="R115" s="603" t="s">
        <v>14</v>
      </c>
      <c r="S115" s="603" t="s">
        <v>16</v>
      </c>
      <c r="T115" s="3" t="s">
        <v>337</v>
      </c>
      <c r="U115" s="45">
        <v>4</v>
      </c>
      <c r="V115" s="44">
        <f t="shared" si="65"/>
        <v>120</v>
      </c>
      <c r="W115" s="44">
        <f t="shared" si="66"/>
        <v>54</v>
      </c>
      <c r="X115" s="44">
        <v>36</v>
      </c>
      <c r="Y115" s="44"/>
      <c r="Z115" s="44">
        <v>18</v>
      </c>
      <c r="AA115" s="44">
        <f t="shared" si="67"/>
        <v>66</v>
      </c>
      <c r="AB115" s="45">
        <f t="shared" si="68"/>
        <v>3</v>
      </c>
      <c r="AC115" s="44" t="s">
        <v>21</v>
      </c>
      <c r="AD115" s="45">
        <f>W115/V115*100</f>
        <v>45</v>
      </c>
      <c r="AE115" s="563" t="s">
        <v>279</v>
      </c>
      <c r="AF115" s="3"/>
    </row>
    <row r="116" spans="1:32" ht="14.25" customHeight="1" x14ac:dyDescent="0.2">
      <c r="A116" s="64" t="s">
        <v>14</v>
      </c>
      <c r="B116" s="64" t="s">
        <v>16</v>
      </c>
      <c r="C116" s="3" t="s">
        <v>74</v>
      </c>
      <c r="D116" s="225">
        <v>5.5</v>
      </c>
      <c r="E116" s="44">
        <f>D116*30</f>
        <v>165</v>
      </c>
      <c r="F116" s="44">
        <f t="shared" si="61"/>
        <v>54</v>
      </c>
      <c r="G116" s="44">
        <v>18</v>
      </c>
      <c r="H116" s="44"/>
      <c r="I116" s="44">
        <v>36</v>
      </c>
      <c r="J116" s="44">
        <f t="shared" si="62"/>
        <v>111</v>
      </c>
      <c r="K116" s="45">
        <f t="shared" si="63"/>
        <v>3</v>
      </c>
      <c r="L116" s="44" t="s">
        <v>26</v>
      </c>
      <c r="M116" s="45">
        <f t="shared" si="64"/>
        <v>32.727272727272727</v>
      </c>
      <c r="N116" s="566" t="s">
        <v>45</v>
      </c>
      <c r="O116" s="566"/>
      <c r="P116" s="159"/>
      <c r="Q116" s="159"/>
      <c r="R116" s="603" t="s">
        <v>14</v>
      </c>
      <c r="S116" s="603" t="s">
        <v>16</v>
      </c>
      <c r="T116" s="3" t="s">
        <v>74</v>
      </c>
      <c r="U116" s="225">
        <v>3</v>
      </c>
      <c r="V116" s="44">
        <f>U116*30</f>
        <v>90</v>
      </c>
      <c r="W116" s="44">
        <f t="shared" si="66"/>
        <v>36</v>
      </c>
      <c r="X116" s="44">
        <v>18</v>
      </c>
      <c r="Y116" s="44"/>
      <c r="Z116" s="44">
        <v>18</v>
      </c>
      <c r="AA116" s="44">
        <f t="shared" si="67"/>
        <v>54</v>
      </c>
      <c r="AB116" s="45">
        <f t="shared" si="68"/>
        <v>2</v>
      </c>
      <c r="AC116" s="44" t="s">
        <v>21</v>
      </c>
      <c r="AD116" s="45">
        <f>W116/V116*100</f>
        <v>40</v>
      </c>
      <c r="AE116" s="563" t="s">
        <v>277</v>
      </c>
      <c r="AF116" s="3"/>
    </row>
    <row r="117" spans="1:32" ht="14.25" customHeight="1" x14ac:dyDescent="0.2">
      <c r="C117" s="3"/>
      <c r="D117" s="225"/>
      <c r="E117" s="44"/>
      <c r="F117" s="44"/>
      <c r="G117" s="44"/>
      <c r="H117" s="44"/>
      <c r="I117" s="44"/>
      <c r="J117" s="44"/>
      <c r="K117" s="45"/>
      <c r="L117" s="44"/>
      <c r="M117" s="45"/>
      <c r="N117" s="566"/>
      <c r="O117" s="566"/>
      <c r="P117" s="159"/>
      <c r="Q117" s="159"/>
      <c r="R117" s="603" t="s">
        <v>14</v>
      </c>
      <c r="S117" s="603" t="s">
        <v>16</v>
      </c>
      <c r="T117" s="3" t="s">
        <v>336</v>
      </c>
      <c r="U117" s="225">
        <v>4</v>
      </c>
      <c r="V117" s="44">
        <f>U117*30</f>
        <v>120</v>
      </c>
      <c r="W117" s="44">
        <f t="shared" si="66"/>
        <v>54</v>
      </c>
      <c r="X117" s="44">
        <v>36</v>
      </c>
      <c r="Y117" s="44"/>
      <c r="Z117" s="44">
        <v>18</v>
      </c>
      <c r="AA117" s="44">
        <f t="shared" si="67"/>
        <v>66</v>
      </c>
      <c r="AB117" s="45">
        <f t="shared" si="68"/>
        <v>3</v>
      </c>
      <c r="AC117" s="44" t="s">
        <v>21</v>
      </c>
      <c r="AD117" s="45">
        <f>W117/V117*100</f>
        <v>45</v>
      </c>
    </row>
    <row r="118" spans="1:32" ht="26.25" customHeight="1" x14ac:dyDescent="0.2">
      <c r="A118" s="64" t="s">
        <v>14</v>
      </c>
      <c r="B118" s="64" t="s">
        <v>40</v>
      </c>
      <c r="C118" s="226" t="s">
        <v>252</v>
      </c>
      <c r="D118" s="45">
        <v>5</v>
      </c>
      <c r="E118" s="44">
        <f t="shared" si="60"/>
        <v>150</v>
      </c>
      <c r="F118" s="44">
        <f t="shared" si="61"/>
        <v>72</v>
      </c>
      <c r="G118" s="44">
        <v>36</v>
      </c>
      <c r="H118" s="44"/>
      <c r="I118" s="44">
        <v>36</v>
      </c>
      <c r="J118" s="44">
        <f t="shared" si="62"/>
        <v>78</v>
      </c>
      <c r="K118" s="45">
        <f t="shared" si="63"/>
        <v>4</v>
      </c>
      <c r="L118" s="44" t="s">
        <v>21</v>
      </c>
      <c r="M118" s="45">
        <f t="shared" si="64"/>
        <v>48</v>
      </c>
      <c r="N118" s="566" t="s">
        <v>45</v>
      </c>
      <c r="O118" s="566"/>
      <c r="P118" s="159"/>
      <c r="Q118" s="159"/>
      <c r="R118" s="603" t="s">
        <v>14</v>
      </c>
      <c r="S118" s="603" t="s">
        <v>40</v>
      </c>
      <c r="T118" s="226" t="s">
        <v>333</v>
      </c>
      <c r="U118" s="45">
        <v>4</v>
      </c>
      <c r="V118" s="44">
        <f t="shared" si="65"/>
        <v>120</v>
      </c>
      <c r="W118" s="44">
        <f t="shared" si="66"/>
        <v>54</v>
      </c>
      <c r="X118" s="44">
        <v>36</v>
      </c>
      <c r="Y118" s="44"/>
      <c r="Z118" s="44">
        <v>18</v>
      </c>
      <c r="AA118" s="44">
        <f t="shared" si="67"/>
        <v>66</v>
      </c>
      <c r="AB118" s="45">
        <f t="shared" si="68"/>
        <v>3</v>
      </c>
      <c r="AC118" s="44" t="s">
        <v>15</v>
      </c>
      <c r="AD118" s="45">
        <f>W118/V118*100</f>
        <v>45</v>
      </c>
      <c r="AE118" s="566"/>
      <c r="AF118" s="226"/>
    </row>
    <row r="119" spans="1:32" ht="15" customHeight="1" x14ac:dyDescent="0.2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59"/>
      <c r="Q119" s="159"/>
      <c r="R119" s="64"/>
      <c r="S119" s="64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59"/>
      <c r="Q120" s="159"/>
      <c r="R120" s="64"/>
      <c r="S120" s="64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hidden="1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9"/>
      <c r="Q121" s="159"/>
      <c r="R121" s="64"/>
      <c r="S121" s="64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59"/>
      <c r="Q122" s="159"/>
      <c r="R122" s="64"/>
      <c r="S122" s="64"/>
      <c r="T122" s="1" t="s">
        <v>52</v>
      </c>
      <c r="U122" s="159"/>
      <c r="V122" s="159"/>
      <c r="W122" s="159"/>
      <c r="X122" s="159"/>
      <c r="Y122" s="159"/>
      <c r="Z122" s="159"/>
      <c r="AA122" s="159"/>
      <c r="AB122" s="159"/>
    </row>
    <row r="123" spans="1:32" ht="10.5" customHeight="1" x14ac:dyDescent="0.2">
      <c r="C123" s="948" t="s">
        <v>1</v>
      </c>
      <c r="D123" s="949" t="s">
        <v>2</v>
      </c>
      <c r="E123" s="953" t="s">
        <v>3</v>
      </c>
      <c r="F123" s="954"/>
      <c r="G123" s="954"/>
      <c r="H123" s="954"/>
      <c r="I123" s="954"/>
      <c r="J123" s="955"/>
      <c r="K123" s="956" t="s">
        <v>4</v>
      </c>
      <c r="L123" s="956" t="s">
        <v>5</v>
      </c>
      <c r="M123" s="956" t="s">
        <v>6</v>
      </c>
      <c r="N123" s="2"/>
      <c r="O123" s="2"/>
      <c r="P123" s="159"/>
      <c r="Q123" s="159"/>
      <c r="R123" s="64"/>
      <c r="S123" s="64"/>
      <c r="T123" s="948" t="s">
        <v>1</v>
      </c>
      <c r="U123" s="949" t="s">
        <v>2</v>
      </c>
      <c r="V123" s="950" t="s">
        <v>3</v>
      </c>
      <c r="W123" s="950"/>
      <c r="X123" s="950"/>
      <c r="Y123" s="950"/>
      <c r="Z123" s="950"/>
      <c r="AA123" s="715"/>
      <c r="AB123" s="949" t="s">
        <v>4</v>
      </c>
      <c r="AC123" s="949" t="s">
        <v>5</v>
      </c>
      <c r="AD123" s="949" t="s">
        <v>6</v>
      </c>
      <c r="AE123" s="2"/>
      <c r="AF123" s="2"/>
    </row>
    <row r="124" spans="1:32" ht="10.5" customHeight="1" x14ac:dyDescent="0.2">
      <c r="C124" s="948"/>
      <c r="D124" s="949"/>
      <c r="E124" s="956" t="s">
        <v>7</v>
      </c>
      <c r="F124" s="959" t="s">
        <v>8</v>
      </c>
      <c r="G124" s="960"/>
      <c r="H124" s="960"/>
      <c r="I124" s="961"/>
      <c r="J124" s="956" t="s">
        <v>30</v>
      </c>
      <c r="K124" s="957"/>
      <c r="L124" s="957"/>
      <c r="M124" s="957"/>
      <c r="N124" s="2"/>
      <c r="O124" s="2"/>
      <c r="P124" s="159"/>
      <c r="Q124" s="159"/>
      <c r="R124" s="64"/>
      <c r="S124" s="64"/>
      <c r="T124" s="948"/>
      <c r="U124" s="949"/>
      <c r="V124" s="949" t="s">
        <v>7</v>
      </c>
      <c r="W124" s="951" t="s">
        <v>8</v>
      </c>
      <c r="X124" s="951"/>
      <c r="Y124" s="951"/>
      <c r="Z124" s="951"/>
      <c r="AA124" s="949" t="s">
        <v>30</v>
      </c>
      <c r="AB124" s="949"/>
      <c r="AC124" s="949"/>
      <c r="AD124" s="949"/>
      <c r="AE124" s="2"/>
      <c r="AF124" s="2"/>
    </row>
    <row r="125" spans="1:32" ht="10.5" customHeight="1" x14ac:dyDescent="0.2">
      <c r="C125" s="948"/>
      <c r="D125" s="949"/>
      <c r="E125" s="957"/>
      <c r="F125" s="956" t="s">
        <v>10</v>
      </c>
      <c r="G125" s="953" t="s">
        <v>11</v>
      </c>
      <c r="H125" s="954"/>
      <c r="I125" s="955"/>
      <c r="J125" s="957"/>
      <c r="K125" s="957"/>
      <c r="L125" s="957"/>
      <c r="M125" s="957"/>
      <c r="N125" s="2"/>
      <c r="O125" s="2"/>
      <c r="P125" s="159"/>
      <c r="Q125" s="159"/>
      <c r="R125" s="64"/>
      <c r="S125" s="64"/>
      <c r="T125" s="948"/>
      <c r="U125" s="949"/>
      <c r="V125" s="715"/>
      <c r="W125" s="949" t="s">
        <v>10</v>
      </c>
      <c r="X125" s="950" t="s">
        <v>11</v>
      </c>
      <c r="Y125" s="715"/>
      <c r="Z125" s="715"/>
      <c r="AA125" s="715"/>
      <c r="AB125" s="949"/>
      <c r="AC125" s="949"/>
      <c r="AD125" s="949"/>
      <c r="AE125" s="2"/>
      <c r="AF125" s="2"/>
    </row>
    <row r="126" spans="1:32" ht="10.5" customHeight="1" x14ac:dyDescent="0.2">
      <c r="C126" s="948"/>
      <c r="D126" s="949"/>
      <c r="E126" s="957"/>
      <c r="F126" s="957"/>
      <c r="G126" s="956" t="s">
        <v>12</v>
      </c>
      <c r="H126" s="956" t="s">
        <v>13</v>
      </c>
      <c r="I126" s="956" t="s">
        <v>14</v>
      </c>
      <c r="J126" s="957"/>
      <c r="K126" s="957"/>
      <c r="L126" s="957"/>
      <c r="M126" s="957"/>
      <c r="N126" s="2"/>
      <c r="O126" s="2"/>
      <c r="P126" s="159"/>
      <c r="Q126" s="159"/>
      <c r="R126" s="64"/>
      <c r="S126" s="64"/>
      <c r="T126" s="948"/>
      <c r="U126" s="949"/>
      <c r="V126" s="715"/>
      <c r="W126" s="952"/>
      <c r="X126" s="949" t="s">
        <v>12</v>
      </c>
      <c r="Y126" s="949" t="s">
        <v>13</v>
      </c>
      <c r="Z126" s="949" t="s">
        <v>14</v>
      </c>
      <c r="AA126" s="715"/>
      <c r="AB126" s="949"/>
      <c r="AC126" s="949"/>
      <c r="AD126" s="949"/>
      <c r="AE126" s="2"/>
      <c r="AF126" s="2"/>
    </row>
    <row r="127" spans="1:32" ht="10.5" customHeight="1" x14ac:dyDescent="0.2">
      <c r="C127" s="948"/>
      <c r="D127" s="949"/>
      <c r="E127" s="957"/>
      <c r="F127" s="957"/>
      <c r="G127" s="957"/>
      <c r="H127" s="957"/>
      <c r="I127" s="957"/>
      <c r="J127" s="957"/>
      <c r="K127" s="957"/>
      <c r="L127" s="957"/>
      <c r="M127" s="957"/>
      <c r="N127" s="2"/>
      <c r="O127" s="2"/>
      <c r="P127" s="159"/>
      <c r="Q127" s="159"/>
      <c r="R127" s="64"/>
      <c r="S127" s="64"/>
      <c r="T127" s="948"/>
      <c r="U127" s="949"/>
      <c r="V127" s="715"/>
      <c r="W127" s="952"/>
      <c r="X127" s="949"/>
      <c r="Y127" s="949"/>
      <c r="Z127" s="949"/>
      <c r="AA127" s="715"/>
      <c r="AB127" s="949"/>
      <c r="AC127" s="949"/>
      <c r="AD127" s="949"/>
      <c r="AE127" s="2"/>
      <c r="AF127" s="2"/>
    </row>
    <row r="128" spans="1:32" ht="10.5" customHeight="1" x14ac:dyDescent="0.2">
      <c r="C128" s="948"/>
      <c r="D128" s="949"/>
      <c r="E128" s="957"/>
      <c r="F128" s="957"/>
      <c r="G128" s="957"/>
      <c r="H128" s="957"/>
      <c r="I128" s="957"/>
      <c r="J128" s="957"/>
      <c r="K128" s="957"/>
      <c r="L128" s="957"/>
      <c r="M128" s="957"/>
      <c r="N128" s="2"/>
      <c r="O128" s="2"/>
      <c r="P128" s="159"/>
      <c r="Q128" s="159"/>
      <c r="R128" s="64"/>
      <c r="S128" s="64"/>
      <c r="T128" s="948"/>
      <c r="U128" s="949"/>
      <c r="V128" s="715"/>
      <c r="W128" s="952"/>
      <c r="X128" s="949"/>
      <c r="Y128" s="949"/>
      <c r="Z128" s="949"/>
      <c r="AA128" s="715"/>
      <c r="AB128" s="949"/>
      <c r="AC128" s="949"/>
      <c r="AD128" s="949"/>
      <c r="AE128" s="2"/>
      <c r="AF128" s="2"/>
    </row>
    <row r="129" spans="1:32" ht="10.5" customHeight="1" x14ac:dyDescent="0.2">
      <c r="C129" s="948"/>
      <c r="D129" s="949"/>
      <c r="E129" s="958"/>
      <c r="F129" s="958"/>
      <c r="G129" s="958"/>
      <c r="H129" s="958"/>
      <c r="I129" s="958"/>
      <c r="J129" s="958"/>
      <c r="K129" s="958"/>
      <c r="L129" s="958"/>
      <c r="M129" s="958"/>
      <c r="N129" s="2"/>
      <c r="O129" s="2"/>
      <c r="P129" s="159"/>
      <c r="Q129" s="159"/>
      <c r="R129" s="64"/>
      <c r="S129" s="64"/>
      <c r="T129" s="948"/>
      <c r="U129" s="949"/>
      <c r="V129" s="715"/>
      <c r="W129" s="952"/>
      <c r="X129" s="949"/>
      <c r="Y129" s="949"/>
      <c r="Z129" s="949"/>
      <c r="AA129" s="715"/>
      <c r="AB129" s="949"/>
      <c r="AC129" s="949"/>
      <c r="AD129" s="949"/>
      <c r="AE129" s="2"/>
      <c r="AF129" s="2"/>
    </row>
    <row r="130" spans="1:32" ht="40.5" customHeight="1" x14ac:dyDescent="0.2">
      <c r="A130" s="64" t="s">
        <v>15</v>
      </c>
      <c r="B130" s="64" t="s">
        <v>40</v>
      </c>
      <c r="C130" s="3" t="s">
        <v>59</v>
      </c>
      <c r="D130" s="4">
        <v>3</v>
      </c>
      <c r="E130" s="44">
        <f>D130*30</f>
        <v>90</v>
      </c>
      <c r="F130" s="44">
        <f>G130+H130+I130</f>
        <v>45</v>
      </c>
      <c r="G130" s="44"/>
      <c r="H130" s="44"/>
      <c r="I130" s="44">
        <v>45</v>
      </c>
      <c r="J130" s="44">
        <f>E130-F130</f>
        <v>45</v>
      </c>
      <c r="K130" s="45">
        <f t="shared" ref="K130:K137" si="71">F130/15</f>
        <v>3</v>
      </c>
      <c r="L130" s="44" t="s">
        <v>15</v>
      </c>
      <c r="M130" s="45">
        <f>F130/E130*100</f>
        <v>50</v>
      </c>
      <c r="N130" s="566" t="s">
        <v>18</v>
      </c>
      <c r="O130" s="566"/>
      <c r="P130" s="159"/>
      <c r="Q130" s="159"/>
      <c r="R130" s="603" t="s">
        <v>15</v>
      </c>
      <c r="S130" s="603" t="s">
        <v>40</v>
      </c>
      <c r="T130" s="3" t="s">
        <v>319</v>
      </c>
      <c r="U130" s="4">
        <v>4</v>
      </c>
      <c r="V130" s="44">
        <f t="shared" ref="V130:V137" si="72">U130*30</f>
        <v>120</v>
      </c>
      <c r="W130" s="44">
        <f>X130+Y130+Z130</f>
        <v>45</v>
      </c>
      <c r="X130" s="44"/>
      <c r="Y130" s="44"/>
      <c r="Z130" s="44">
        <v>45</v>
      </c>
      <c r="AA130" s="44">
        <f>V130-W130</f>
        <v>75</v>
      </c>
      <c r="AB130" s="45">
        <f t="shared" ref="AB130:AB137" si="73">W130/15</f>
        <v>3</v>
      </c>
      <c r="AC130" s="44" t="s">
        <v>15</v>
      </c>
      <c r="AD130" s="45">
        <f>W130/V130*100</f>
        <v>37.5</v>
      </c>
      <c r="AE130" s="566"/>
      <c r="AF130" s="3"/>
    </row>
    <row r="131" spans="1:32" ht="27" customHeight="1" x14ac:dyDescent="0.2">
      <c r="A131" s="64" t="s">
        <v>14</v>
      </c>
      <c r="B131" s="64" t="s">
        <v>16</v>
      </c>
      <c r="C131" s="3" t="s">
        <v>76</v>
      </c>
      <c r="D131" s="45">
        <v>5</v>
      </c>
      <c r="E131" s="44">
        <f t="shared" ref="E131:E137" si="74">D131*30</f>
        <v>150</v>
      </c>
      <c r="F131" s="44">
        <f t="shared" ref="F131:F137" si="75">G131+H131+I131</f>
        <v>60</v>
      </c>
      <c r="G131" s="44">
        <v>30</v>
      </c>
      <c r="H131" s="44"/>
      <c r="I131" s="44">
        <v>30</v>
      </c>
      <c r="J131" s="44">
        <f t="shared" ref="J131:J137" si="76">E131-F131</f>
        <v>90</v>
      </c>
      <c r="K131" s="45">
        <f t="shared" si="71"/>
        <v>4</v>
      </c>
      <c r="L131" s="44" t="s">
        <v>21</v>
      </c>
      <c r="M131" s="45">
        <f t="shared" ref="M131:M137" si="77">F131/E131*100</f>
        <v>40</v>
      </c>
      <c r="N131" s="566" t="s">
        <v>45</v>
      </c>
      <c r="O131" s="566"/>
      <c r="P131" s="159"/>
      <c r="Q131" s="159"/>
      <c r="R131" s="603" t="s">
        <v>14</v>
      </c>
      <c r="S131" s="603" t="s">
        <v>16</v>
      </c>
      <c r="T131" s="3" t="s">
        <v>72</v>
      </c>
      <c r="U131" s="45">
        <v>5</v>
      </c>
      <c r="V131" s="44">
        <f t="shared" si="72"/>
        <v>150</v>
      </c>
      <c r="W131" s="44">
        <f t="shared" ref="W131:W137" si="78">X131+Y131+Z131</f>
        <v>60</v>
      </c>
      <c r="X131" s="44">
        <v>30</v>
      </c>
      <c r="Y131" s="44"/>
      <c r="Z131" s="44">
        <v>30</v>
      </c>
      <c r="AA131" s="44">
        <f t="shared" ref="AA131:AA137" si="79">V131-W131</f>
        <v>90</v>
      </c>
      <c r="AB131" s="45">
        <f t="shared" si="73"/>
        <v>4</v>
      </c>
      <c r="AC131" s="44" t="s">
        <v>21</v>
      </c>
      <c r="AD131" s="45">
        <f t="shared" ref="AD131:AD137" si="80">W131/V131*100</f>
        <v>40</v>
      </c>
      <c r="AE131" s="566"/>
      <c r="AF131" s="3"/>
    </row>
    <row r="132" spans="1:32" ht="29.25" customHeight="1" x14ac:dyDescent="0.2">
      <c r="C132" s="3"/>
      <c r="D132" s="45"/>
      <c r="E132" s="44"/>
      <c r="F132" s="44"/>
      <c r="G132" s="44"/>
      <c r="H132" s="44"/>
      <c r="I132" s="44"/>
      <c r="J132" s="44"/>
      <c r="K132" s="45"/>
      <c r="L132" s="44"/>
      <c r="M132" s="45"/>
      <c r="N132" s="566"/>
      <c r="O132" s="566"/>
      <c r="P132" s="159"/>
      <c r="Q132" s="159"/>
      <c r="R132" s="603" t="s">
        <v>14</v>
      </c>
      <c r="S132" s="603" t="s">
        <v>16</v>
      </c>
      <c r="T132" s="3" t="s">
        <v>75</v>
      </c>
      <c r="U132" s="45">
        <v>1</v>
      </c>
      <c r="V132" s="44">
        <f t="shared" si="72"/>
        <v>30</v>
      </c>
      <c r="W132" s="44"/>
      <c r="X132" s="44"/>
      <c r="Y132" s="44"/>
      <c r="Z132" s="44"/>
      <c r="AA132" s="44">
        <v>30</v>
      </c>
      <c r="AB132" s="45"/>
      <c r="AC132" s="44" t="s">
        <v>26</v>
      </c>
      <c r="AD132" s="45"/>
      <c r="AE132" s="566"/>
      <c r="AF132" s="3"/>
    </row>
    <row r="133" spans="1:32" ht="12.75" customHeight="1" x14ac:dyDescent="0.2">
      <c r="A133" s="64" t="s">
        <v>14</v>
      </c>
      <c r="B133" s="64" t="s">
        <v>40</v>
      </c>
      <c r="C133" s="3" t="s">
        <v>254</v>
      </c>
      <c r="D133" s="45">
        <v>5</v>
      </c>
      <c r="E133" s="44">
        <f t="shared" si="74"/>
        <v>150</v>
      </c>
      <c r="F133" s="44">
        <f t="shared" si="75"/>
        <v>60</v>
      </c>
      <c r="G133" s="44">
        <v>30</v>
      </c>
      <c r="H133" s="44"/>
      <c r="I133" s="44">
        <v>30</v>
      </c>
      <c r="J133" s="44">
        <f t="shared" si="76"/>
        <v>90</v>
      </c>
      <c r="K133" s="45">
        <f t="shared" si="71"/>
        <v>4</v>
      </c>
      <c r="L133" s="44" t="s">
        <v>21</v>
      </c>
      <c r="M133" s="45">
        <f t="shared" si="77"/>
        <v>40</v>
      </c>
      <c r="N133" s="566" t="s">
        <v>45</v>
      </c>
      <c r="O133" s="566"/>
      <c r="P133" s="159"/>
      <c r="Q133" s="159"/>
      <c r="R133" s="603" t="s">
        <v>14</v>
      </c>
      <c r="S133" s="603" t="s">
        <v>40</v>
      </c>
      <c r="T133" s="3" t="s">
        <v>338</v>
      </c>
      <c r="U133" s="45">
        <v>4</v>
      </c>
      <c r="V133" s="44">
        <f t="shared" si="72"/>
        <v>120</v>
      </c>
      <c r="W133" s="44">
        <f t="shared" si="78"/>
        <v>45</v>
      </c>
      <c r="X133" s="44">
        <v>30</v>
      </c>
      <c r="Y133" s="44"/>
      <c r="Z133" s="44">
        <v>15</v>
      </c>
      <c r="AA133" s="44">
        <f t="shared" si="79"/>
        <v>75</v>
      </c>
      <c r="AB133" s="45">
        <f t="shared" si="73"/>
        <v>3</v>
      </c>
      <c r="AC133" s="44" t="s">
        <v>15</v>
      </c>
      <c r="AD133" s="45">
        <f t="shared" si="80"/>
        <v>37.5</v>
      </c>
      <c r="AE133" s="566"/>
      <c r="AF133" s="3"/>
    </row>
    <row r="134" spans="1:32" ht="24.75" customHeight="1" x14ac:dyDescent="0.2">
      <c r="A134" s="64" t="s">
        <v>14</v>
      </c>
      <c r="B134" s="64" t="s">
        <v>40</v>
      </c>
      <c r="C134" s="226" t="s">
        <v>77</v>
      </c>
      <c r="D134" s="45">
        <v>5</v>
      </c>
      <c r="E134" s="44">
        <f t="shared" si="74"/>
        <v>150</v>
      </c>
      <c r="F134" s="44">
        <f t="shared" si="75"/>
        <v>60</v>
      </c>
      <c r="G134" s="44">
        <v>30</v>
      </c>
      <c r="H134" s="44"/>
      <c r="I134" s="44">
        <v>30</v>
      </c>
      <c r="J134" s="44">
        <f t="shared" si="76"/>
        <v>90</v>
      </c>
      <c r="K134" s="45">
        <f t="shared" si="71"/>
        <v>4</v>
      </c>
      <c r="L134" s="44" t="s">
        <v>26</v>
      </c>
      <c r="M134" s="45">
        <f t="shared" si="77"/>
        <v>40</v>
      </c>
      <c r="N134" s="566" t="s">
        <v>45</v>
      </c>
      <c r="O134" s="566"/>
      <c r="P134" s="159"/>
      <c r="Q134" s="159"/>
      <c r="R134" s="603" t="s">
        <v>14</v>
      </c>
      <c r="S134" s="603" t="s">
        <v>40</v>
      </c>
      <c r="T134" s="226" t="s">
        <v>77</v>
      </c>
      <c r="U134" s="45">
        <v>4</v>
      </c>
      <c r="V134" s="44">
        <f t="shared" si="72"/>
        <v>120</v>
      </c>
      <c r="W134" s="44">
        <f t="shared" si="78"/>
        <v>45</v>
      </c>
      <c r="X134" s="44">
        <v>30</v>
      </c>
      <c r="Y134" s="44"/>
      <c r="Z134" s="44">
        <v>15</v>
      </c>
      <c r="AA134" s="44">
        <f t="shared" si="79"/>
        <v>75</v>
      </c>
      <c r="AB134" s="45">
        <f t="shared" si="73"/>
        <v>3</v>
      </c>
      <c r="AC134" s="44" t="s">
        <v>15</v>
      </c>
      <c r="AD134" s="45">
        <f t="shared" si="80"/>
        <v>37.5</v>
      </c>
      <c r="AE134" s="566"/>
      <c r="AF134" s="568"/>
    </row>
    <row r="135" spans="1:32" ht="27" customHeight="1" x14ac:dyDescent="0.2">
      <c r="A135" s="64" t="s">
        <v>14</v>
      </c>
      <c r="B135" s="64" t="s">
        <v>40</v>
      </c>
      <c r="C135" s="3" t="s">
        <v>255</v>
      </c>
      <c r="D135" s="45">
        <v>5</v>
      </c>
      <c r="E135" s="44">
        <f t="shared" si="74"/>
        <v>150</v>
      </c>
      <c r="F135" s="44">
        <f t="shared" si="75"/>
        <v>60</v>
      </c>
      <c r="G135" s="44">
        <v>30</v>
      </c>
      <c r="H135" s="44"/>
      <c r="I135" s="44">
        <v>30</v>
      </c>
      <c r="J135" s="44">
        <f t="shared" si="76"/>
        <v>90</v>
      </c>
      <c r="K135" s="45">
        <f t="shared" si="71"/>
        <v>4</v>
      </c>
      <c r="L135" s="44" t="s">
        <v>21</v>
      </c>
      <c r="M135" s="45">
        <f t="shared" si="77"/>
        <v>40</v>
      </c>
      <c r="N135" s="566" t="s">
        <v>45</v>
      </c>
      <c r="O135" s="566"/>
      <c r="P135" s="159"/>
      <c r="Q135" s="159"/>
      <c r="R135" s="603" t="s">
        <v>14</v>
      </c>
      <c r="S135" s="603" t="s">
        <v>40</v>
      </c>
      <c r="T135" s="3" t="s">
        <v>397</v>
      </c>
      <c r="U135" s="45">
        <v>4</v>
      </c>
      <c r="V135" s="44">
        <f t="shared" si="72"/>
        <v>120</v>
      </c>
      <c r="W135" s="44">
        <f t="shared" si="78"/>
        <v>45</v>
      </c>
      <c r="X135" s="44">
        <v>30</v>
      </c>
      <c r="Y135" s="44"/>
      <c r="Z135" s="44">
        <v>15</v>
      </c>
      <c r="AA135" s="44">
        <f t="shared" si="79"/>
        <v>75</v>
      </c>
      <c r="AB135" s="45">
        <f t="shared" si="73"/>
        <v>3</v>
      </c>
      <c r="AC135" s="44" t="s">
        <v>15</v>
      </c>
      <c r="AD135" s="45">
        <f t="shared" si="80"/>
        <v>37.5</v>
      </c>
      <c r="AE135" s="563" t="s">
        <v>342</v>
      </c>
      <c r="AF135" s="3"/>
    </row>
    <row r="136" spans="1:32" ht="14.25" customHeight="1" x14ac:dyDescent="0.2">
      <c r="A136" s="64" t="s">
        <v>15</v>
      </c>
      <c r="B136" s="64" t="s">
        <v>16</v>
      </c>
      <c r="C136" s="3" t="s">
        <v>54</v>
      </c>
      <c r="D136" s="45">
        <v>3</v>
      </c>
      <c r="E136" s="44">
        <f t="shared" si="74"/>
        <v>90</v>
      </c>
      <c r="F136" s="44">
        <f t="shared" si="75"/>
        <v>30</v>
      </c>
      <c r="G136" s="44">
        <v>15</v>
      </c>
      <c r="H136" s="44"/>
      <c r="I136" s="44">
        <v>15</v>
      </c>
      <c r="J136" s="44">
        <f t="shared" si="76"/>
        <v>60</v>
      </c>
      <c r="K136" s="45">
        <f t="shared" si="71"/>
        <v>2</v>
      </c>
      <c r="L136" s="44" t="s">
        <v>26</v>
      </c>
      <c r="M136" s="45">
        <f t="shared" si="77"/>
        <v>33.333333333333329</v>
      </c>
      <c r="N136" s="566" t="s">
        <v>18</v>
      </c>
      <c r="O136" s="566"/>
      <c r="P136" s="159"/>
      <c r="Q136" s="159"/>
      <c r="R136" s="603" t="s">
        <v>14</v>
      </c>
      <c r="S136" s="603" t="s">
        <v>16</v>
      </c>
      <c r="T136" s="3" t="s">
        <v>321</v>
      </c>
      <c r="U136" s="45">
        <v>4</v>
      </c>
      <c r="V136" s="44">
        <f t="shared" si="72"/>
        <v>120</v>
      </c>
      <c r="W136" s="44">
        <f t="shared" si="78"/>
        <v>45</v>
      </c>
      <c r="X136" s="44">
        <v>30</v>
      </c>
      <c r="Y136" s="44"/>
      <c r="Z136" s="44">
        <v>15</v>
      </c>
      <c r="AA136" s="44">
        <f t="shared" si="79"/>
        <v>75</v>
      </c>
      <c r="AB136" s="45">
        <f t="shared" si="73"/>
        <v>3</v>
      </c>
      <c r="AC136" s="44" t="s">
        <v>21</v>
      </c>
      <c r="AD136" s="45">
        <f t="shared" si="80"/>
        <v>37.5</v>
      </c>
      <c r="AE136" s="563" t="s">
        <v>343</v>
      </c>
      <c r="AF136" s="3"/>
    </row>
    <row r="137" spans="1:32" ht="25.5" customHeight="1" x14ac:dyDescent="0.2">
      <c r="A137" s="64" t="s">
        <v>14</v>
      </c>
      <c r="B137" s="64" t="s">
        <v>40</v>
      </c>
      <c r="C137" s="3" t="s">
        <v>68</v>
      </c>
      <c r="D137" s="45">
        <v>4</v>
      </c>
      <c r="E137" s="44">
        <f t="shared" si="74"/>
        <v>120</v>
      </c>
      <c r="F137" s="44">
        <f t="shared" si="75"/>
        <v>45</v>
      </c>
      <c r="G137" s="44">
        <v>15</v>
      </c>
      <c r="H137" s="44"/>
      <c r="I137" s="44">
        <v>30</v>
      </c>
      <c r="J137" s="44">
        <f t="shared" si="76"/>
        <v>75</v>
      </c>
      <c r="K137" s="45">
        <f t="shared" si="71"/>
        <v>3</v>
      </c>
      <c r="L137" s="44" t="s">
        <v>26</v>
      </c>
      <c r="M137" s="45">
        <f t="shared" si="77"/>
        <v>37.5</v>
      </c>
      <c r="N137" s="566" t="s">
        <v>45</v>
      </c>
      <c r="O137" s="566"/>
      <c r="P137" s="159"/>
      <c r="Q137" s="159"/>
      <c r="R137" s="603" t="s">
        <v>14</v>
      </c>
      <c r="S137" s="603" t="s">
        <v>40</v>
      </c>
      <c r="T137" s="3" t="s">
        <v>341</v>
      </c>
      <c r="U137" s="45">
        <v>4</v>
      </c>
      <c r="V137" s="44">
        <f t="shared" si="72"/>
        <v>120</v>
      </c>
      <c r="W137" s="44">
        <f t="shared" si="78"/>
        <v>45</v>
      </c>
      <c r="X137" s="44">
        <v>30</v>
      </c>
      <c r="Y137" s="44"/>
      <c r="Z137" s="44">
        <v>15</v>
      </c>
      <c r="AA137" s="44">
        <f t="shared" si="79"/>
        <v>75</v>
      </c>
      <c r="AB137" s="45">
        <f t="shared" si="73"/>
        <v>3</v>
      </c>
      <c r="AC137" s="44" t="s">
        <v>15</v>
      </c>
      <c r="AD137" s="45">
        <f t="shared" si="80"/>
        <v>37.5</v>
      </c>
      <c r="AE137" s="576" t="s">
        <v>358</v>
      </c>
      <c r="AF137" s="3"/>
    </row>
    <row r="138" spans="1:32" ht="15" customHeight="1" x14ac:dyDescent="0.2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59"/>
      <c r="Q138" s="159"/>
      <c r="R138" s="64"/>
      <c r="S138" s="64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59"/>
      <c r="Q139" s="159"/>
      <c r="R139" s="64"/>
      <c r="S139" s="64"/>
      <c r="T139" s="9" t="s">
        <v>28</v>
      </c>
      <c r="U139" s="8">
        <f>30-U138</f>
        <v>0</v>
      </c>
      <c r="V139" s="159"/>
      <c r="W139" s="159"/>
      <c r="X139" s="159"/>
      <c r="Y139" s="159"/>
      <c r="Z139" s="159"/>
      <c r="AA139" s="159"/>
      <c r="AB139" s="159"/>
    </row>
    <row r="140" spans="1:32" ht="14.25" customHeight="1" x14ac:dyDescent="0.2">
      <c r="C140" s="1" t="s">
        <v>55</v>
      </c>
      <c r="P140" s="159"/>
      <c r="Q140" s="159"/>
      <c r="R140" s="64"/>
      <c r="S140" s="64"/>
      <c r="T140" s="1" t="s">
        <v>55</v>
      </c>
      <c r="U140" s="159"/>
      <c r="V140" s="159"/>
      <c r="W140" s="159"/>
      <c r="X140" s="159"/>
      <c r="Y140" s="159"/>
      <c r="Z140" s="159"/>
      <c r="AA140" s="159"/>
      <c r="AB140" s="159"/>
    </row>
    <row r="141" spans="1:32" ht="12.75" customHeight="1" x14ac:dyDescent="0.2">
      <c r="C141" s="948" t="s">
        <v>1</v>
      </c>
      <c r="D141" s="949" t="s">
        <v>2</v>
      </c>
      <c r="E141" s="953" t="s">
        <v>3</v>
      </c>
      <c r="F141" s="954"/>
      <c r="G141" s="954"/>
      <c r="H141" s="954"/>
      <c r="I141" s="954"/>
      <c r="J141" s="955"/>
      <c r="K141" s="956" t="s">
        <v>4</v>
      </c>
      <c r="L141" s="956" t="s">
        <v>5</v>
      </c>
      <c r="M141" s="956" t="s">
        <v>6</v>
      </c>
      <c r="N141" s="2"/>
      <c r="O141" s="2"/>
      <c r="P141" s="159"/>
      <c r="Q141" s="159"/>
      <c r="R141" s="64"/>
      <c r="S141" s="64"/>
      <c r="T141" s="948" t="s">
        <v>1</v>
      </c>
      <c r="U141" s="949" t="s">
        <v>2</v>
      </c>
      <c r="V141" s="950" t="s">
        <v>3</v>
      </c>
      <c r="W141" s="950"/>
      <c r="X141" s="950"/>
      <c r="Y141" s="950"/>
      <c r="Z141" s="950"/>
      <c r="AA141" s="715"/>
      <c r="AB141" s="949" t="s">
        <v>4</v>
      </c>
      <c r="AC141" s="949" t="s">
        <v>5</v>
      </c>
      <c r="AD141" s="949" t="s">
        <v>6</v>
      </c>
      <c r="AE141" s="2"/>
      <c r="AF141" s="2"/>
    </row>
    <row r="142" spans="1:32" ht="12.75" customHeight="1" x14ac:dyDescent="0.2">
      <c r="C142" s="948"/>
      <c r="D142" s="949"/>
      <c r="E142" s="956" t="s">
        <v>7</v>
      </c>
      <c r="F142" s="959" t="s">
        <v>8</v>
      </c>
      <c r="G142" s="960"/>
      <c r="H142" s="960"/>
      <c r="I142" s="961"/>
      <c r="J142" s="956" t="s">
        <v>30</v>
      </c>
      <c r="K142" s="957"/>
      <c r="L142" s="957"/>
      <c r="M142" s="957"/>
      <c r="N142" s="2"/>
      <c r="O142" s="2"/>
      <c r="P142" s="159"/>
      <c r="Q142" s="159"/>
      <c r="R142" s="64"/>
      <c r="S142" s="64"/>
      <c r="T142" s="948"/>
      <c r="U142" s="949"/>
      <c r="V142" s="949" t="s">
        <v>7</v>
      </c>
      <c r="W142" s="951" t="s">
        <v>8</v>
      </c>
      <c r="X142" s="951"/>
      <c r="Y142" s="951"/>
      <c r="Z142" s="951"/>
      <c r="AA142" s="949" t="s">
        <v>30</v>
      </c>
      <c r="AB142" s="949"/>
      <c r="AC142" s="949"/>
      <c r="AD142" s="949"/>
      <c r="AE142" s="2"/>
      <c r="AF142" s="2"/>
    </row>
    <row r="143" spans="1:32" ht="12.75" customHeight="1" x14ac:dyDescent="0.2">
      <c r="C143" s="948"/>
      <c r="D143" s="949"/>
      <c r="E143" s="957"/>
      <c r="F143" s="956" t="s">
        <v>10</v>
      </c>
      <c r="G143" s="953" t="s">
        <v>11</v>
      </c>
      <c r="H143" s="954"/>
      <c r="I143" s="955"/>
      <c r="J143" s="957"/>
      <c r="K143" s="957"/>
      <c r="L143" s="957"/>
      <c r="M143" s="957"/>
      <c r="N143" s="2"/>
      <c r="O143" s="2"/>
      <c r="P143" s="159"/>
      <c r="Q143" s="159"/>
      <c r="R143" s="64"/>
      <c r="S143" s="64"/>
      <c r="T143" s="948"/>
      <c r="U143" s="949"/>
      <c r="V143" s="715"/>
      <c r="W143" s="949" t="s">
        <v>10</v>
      </c>
      <c r="X143" s="950" t="s">
        <v>11</v>
      </c>
      <c r="Y143" s="715"/>
      <c r="Z143" s="715"/>
      <c r="AA143" s="715"/>
      <c r="AB143" s="949"/>
      <c r="AC143" s="949"/>
      <c r="AD143" s="949"/>
      <c r="AE143" s="2"/>
      <c r="AF143" s="2"/>
    </row>
    <row r="144" spans="1:32" ht="7.5" customHeight="1" x14ac:dyDescent="0.2">
      <c r="C144" s="948"/>
      <c r="D144" s="949"/>
      <c r="E144" s="957"/>
      <c r="F144" s="957"/>
      <c r="G144" s="956" t="s">
        <v>12</v>
      </c>
      <c r="H144" s="956" t="s">
        <v>13</v>
      </c>
      <c r="I144" s="956" t="s">
        <v>14</v>
      </c>
      <c r="J144" s="957"/>
      <c r="K144" s="957"/>
      <c r="L144" s="957"/>
      <c r="M144" s="957"/>
      <c r="N144" s="2"/>
      <c r="O144" s="2"/>
      <c r="P144" s="159"/>
      <c r="Q144" s="159"/>
      <c r="R144" s="64"/>
      <c r="S144" s="64"/>
      <c r="T144" s="948"/>
      <c r="U144" s="949"/>
      <c r="V144" s="715"/>
      <c r="W144" s="952"/>
      <c r="X144" s="949" t="s">
        <v>12</v>
      </c>
      <c r="Y144" s="949" t="s">
        <v>13</v>
      </c>
      <c r="Z144" s="949" t="s">
        <v>14</v>
      </c>
      <c r="AA144" s="715"/>
      <c r="AB144" s="949"/>
      <c r="AC144" s="949"/>
      <c r="AD144" s="949"/>
      <c r="AE144" s="2"/>
      <c r="AF144" s="2"/>
    </row>
    <row r="145" spans="1:32" ht="7.5" customHeight="1" x14ac:dyDescent="0.2">
      <c r="C145" s="948"/>
      <c r="D145" s="949"/>
      <c r="E145" s="957"/>
      <c r="F145" s="957"/>
      <c r="G145" s="957"/>
      <c r="H145" s="957"/>
      <c r="I145" s="957"/>
      <c r="J145" s="957"/>
      <c r="K145" s="957"/>
      <c r="L145" s="957"/>
      <c r="M145" s="957"/>
      <c r="N145" s="2"/>
      <c r="O145" s="2"/>
      <c r="P145" s="159"/>
      <c r="Q145" s="159"/>
      <c r="R145" s="64"/>
      <c r="S145" s="64"/>
      <c r="T145" s="948"/>
      <c r="U145" s="949"/>
      <c r="V145" s="715"/>
      <c r="W145" s="952"/>
      <c r="X145" s="949"/>
      <c r="Y145" s="949"/>
      <c r="Z145" s="949"/>
      <c r="AA145" s="715"/>
      <c r="AB145" s="949"/>
      <c r="AC145" s="949"/>
      <c r="AD145" s="949"/>
      <c r="AE145" s="2"/>
      <c r="AF145" s="2"/>
    </row>
    <row r="146" spans="1:32" ht="7.5" customHeight="1" x14ac:dyDescent="0.2">
      <c r="C146" s="948"/>
      <c r="D146" s="949"/>
      <c r="E146" s="957"/>
      <c r="F146" s="957"/>
      <c r="G146" s="957"/>
      <c r="H146" s="957"/>
      <c r="I146" s="957"/>
      <c r="J146" s="957"/>
      <c r="K146" s="957"/>
      <c r="L146" s="957"/>
      <c r="M146" s="957"/>
      <c r="N146" s="2"/>
      <c r="O146" s="2"/>
      <c r="P146" s="159"/>
      <c r="Q146" s="159"/>
      <c r="R146" s="64"/>
      <c r="S146" s="64"/>
      <c r="T146" s="948"/>
      <c r="U146" s="949"/>
      <c r="V146" s="715"/>
      <c r="W146" s="952"/>
      <c r="X146" s="949"/>
      <c r="Y146" s="949"/>
      <c r="Z146" s="949"/>
      <c r="AA146" s="715"/>
      <c r="AB146" s="949"/>
      <c r="AC146" s="949"/>
      <c r="AD146" s="949"/>
      <c r="AE146" s="2"/>
      <c r="AF146" s="2"/>
    </row>
    <row r="147" spans="1:32" ht="7.5" customHeight="1" x14ac:dyDescent="0.2">
      <c r="C147" s="948"/>
      <c r="D147" s="949"/>
      <c r="E147" s="958"/>
      <c r="F147" s="958"/>
      <c r="G147" s="958"/>
      <c r="H147" s="958"/>
      <c r="I147" s="958"/>
      <c r="J147" s="958"/>
      <c r="K147" s="958"/>
      <c r="L147" s="958"/>
      <c r="M147" s="958"/>
      <c r="N147" s="2"/>
      <c r="O147" s="2"/>
      <c r="P147" s="159"/>
      <c r="Q147" s="159"/>
      <c r="R147" s="64"/>
      <c r="S147" s="64"/>
      <c r="T147" s="948"/>
      <c r="U147" s="949"/>
      <c r="V147" s="715"/>
      <c r="W147" s="952"/>
      <c r="X147" s="949"/>
      <c r="Y147" s="949"/>
      <c r="Z147" s="949"/>
      <c r="AA147" s="715"/>
      <c r="AB147" s="949"/>
      <c r="AC147" s="949"/>
      <c r="AD147" s="949"/>
      <c r="AE147" s="2"/>
      <c r="AF147" s="2"/>
    </row>
    <row r="148" spans="1:32" ht="16.5" customHeight="1" x14ac:dyDescent="0.2">
      <c r="A148" s="64" t="s">
        <v>14</v>
      </c>
      <c r="B148" s="64" t="s">
        <v>16</v>
      </c>
      <c r="C148" s="6" t="s">
        <v>56</v>
      </c>
      <c r="D148" s="4">
        <v>6</v>
      </c>
      <c r="E148" s="44">
        <f>D148*30</f>
        <v>180</v>
      </c>
      <c r="F148" s="44">
        <f>G148+H148+I148</f>
        <v>0</v>
      </c>
      <c r="G148" s="44"/>
      <c r="H148" s="44"/>
      <c r="I148" s="44"/>
      <c r="J148" s="44">
        <f>E148-F148</f>
        <v>180</v>
      </c>
      <c r="K148" s="45">
        <f>F148/13</f>
        <v>0</v>
      </c>
      <c r="L148" s="44" t="s">
        <v>26</v>
      </c>
      <c r="M148" s="45">
        <f>F148/E148*100</f>
        <v>0</v>
      </c>
      <c r="N148" s="566" t="s">
        <v>45</v>
      </c>
      <c r="O148" s="566"/>
      <c r="P148" s="159"/>
      <c r="Q148" s="159"/>
      <c r="R148" s="603" t="s">
        <v>14</v>
      </c>
      <c r="S148" s="603" t="s">
        <v>16</v>
      </c>
      <c r="T148" s="6" t="s">
        <v>56</v>
      </c>
      <c r="U148" s="4">
        <v>6</v>
      </c>
      <c r="V148" s="44">
        <f t="shared" ref="V148:V154" si="83">U148*30</f>
        <v>180</v>
      </c>
      <c r="W148" s="44"/>
      <c r="X148" s="44"/>
      <c r="Y148" s="44"/>
      <c r="Z148" s="44"/>
      <c r="AA148" s="44">
        <f t="shared" ref="AA148:AA154" si="84">V148-W148</f>
        <v>180</v>
      </c>
      <c r="AB148" s="45"/>
      <c r="AC148" s="44" t="s">
        <v>26</v>
      </c>
      <c r="AD148" s="45">
        <f t="shared" ref="AD148:AD154" si="85">W148/V148*100</f>
        <v>0</v>
      </c>
      <c r="AE148" s="566"/>
      <c r="AF148" s="3"/>
    </row>
    <row r="149" spans="1:32" ht="15.75" customHeight="1" thickBot="1" x14ac:dyDescent="0.25">
      <c r="A149" s="64" t="s">
        <v>14</v>
      </c>
      <c r="B149" s="64" t="s">
        <v>16</v>
      </c>
      <c r="C149" s="3" t="s">
        <v>57</v>
      </c>
      <c r="D149" s="45">
        <v>3</v>
      </c>
      <c r="E149" s="44">
        <f t="shared" ref="E149:E154" si="86">D149*30</f>
        <v>90</v>
      </c>
      <c r="F149" s="44">
        <f t="shared" ref="F149:F154" si="87">G149+H149+I149</f>
        <v>0</v>
      </c>
      <c r="G149" s="44"/>
      <c r="H149" s="44"/>
      <c r="I149" s="44"/>
      <c r="J149" s="44">
        <f t="shared" ref="J149:J154" si="88">E149-F149</f>
        <v>90</v>
      </c>
      <c r="K149" s="45">
        <f t="shared" ref="K149:K154" si="89">F149/13</f>
        <v>0</v>
      </c>
      <c r="L149" s="44"/>
      <c r="M149" s="45">
        <f t="shared" ref="M149:M154" si="90">F149/E149*100</f>
        <v>0</v>
      </c>
      <c r="N149" s="566" t="s">
        <v>45</v>
      </c>
      <c r="O149" s="566"/>
      <c r="P149" s="159"/>
      <c r="Q149" s="159"/>
      <c r="R149" s="603" t="s">
        <v>14</v>
      </c>
      <c r="S149" s="603" t="s">
        <v>16</v>
      </c>
      <c r="T149" s="654" t="s">
        <v>300</v>
      </c>
      <c r="U149" s="45">
        <v>5</v>
      </c>
      <c r="V149" s="44">
        <f t="shared" si="83"/>
        <v>150</v>
      </c>
      <c r="W149" s="44">
        <f>X149+Y149+Z149</f>
        <v>52</v>
      </c>
      <c r="X149" s="44">
        <v>26</v>
      </c>
      <c r="Y149" s="44"/>
      <c r="Z149" s="44">
        <v>26</v>
      </c>
      <c r="AA149" s="44">
        <f t="shared" si="84"/>
        <v>98</v>
      </c>
      <c r="AB149" s="45">
        <f>W149/13</f>
        <v>4</v>
      </c>
      <c r="AC149" s="44" t="s">
        <v>21</v>
      </c>
      <c r="AD149" s="45">
        <f t="shared" si="85"/>
        <v>34.666666666666671</v>
      </c>
      <c r="AE149" s="566"/>
      <c r="AF149" s="3"/>
    </row>
    <row r="150" spans="1:32" ht="15.75" customHeight="1" x14ac:dyDescent="0.2">
      <c r="A150" s="64" t="s">
        <v>14</v>
      </c>
      <c r="B150" s="64" t="s">
        <v>16</v>
      </c>
      <c r="C150" s="3" t="s">
        <v>58</v>
      </c>
      <c r="D150" s="45">
        <v>3</v>
      </c>
      <c r="E150" s="44">
        <f t="shared" si="86"/>
        <v>90</v>
      </c>
      <c r="F150" s="44">
        <f t="shared" si="87"/>
        <v>0</v>
      </c>
      <c r="G150" s="44"/>
      <c r="H150" s="44"/>
      <c r="I150" s="44"/>
      <c r="J150" s="44">
        <f t="shared" si="88"/>
        <v>90</v>
      </c>
      <c r="K150" s="45">
        <f t="shared" si="89"/>
        <v>0</v>
      </c>
      <c r="L150" s="44"/>
      <c r="M150" s="45">
        <f t="shared" si="90"/>
        <v>0</v>
      </c>
      <c r="N150" s="566" t="s">
        <v>45</v>
      </c>
      <c r="O150" s="566"/>
      <c r="P150" s="159"/>
      <c r="Q150" s="159"/>
      <c r="R150" s="603" t="s">
        <v>14</v>
      </c>
      <c r="S150" s="603" t="s">
        <v>16</v>
      </c>
      <c r="T150" s="6" t="s">
        <v>282</v>
      </c>
      <c r="U150" s="45">
        <v>6</v>
      </c>
      <c r="V150" s="44">
        <f t="shared" si="83"/>
        <v>180</v>
      </c>
      <c r="W150" s="44"/>
      <c r="X150" s="44"/>
      <c r="Y150" s="44"/>
      <c r="Z150" s="44"/>
      <c r="AA150" s="44">
        <f t="shared" si="84"/>
        <v>180</v>
      </c>
      <c r="AB150" s="45"/>
      <c r="AC150" s="44"/>
      <c r="AD150" s="45">
        <f t="shared" si="85"/>
        <v>0</v>
      </c>
      <c r="AE150" s="566"/>
      <c r="AF150" s="3"/>
    </row>
    <row r="151" spans="1:32" ht="25.5" customHeight="1" x14ac:dyDescent="0.2">
      <c r="A151" s="64" t="s">
        <v>15</v>
      </c>
      <c r="B151" s="64" t="s">
        <v>40</v>
      </c>
      <c r="C151" s="3" t="s">
        <v>47</v>
      </c>
      <c r="D151" s="45">
        <v>3</v>
      </c>
      <c r="E151" s="44">
        <f t="shared" si="86"/>
        <v>90</v>
      </c>
      <c r="F151" s="44">
        <f t="shared" si="87"/>
        <v>39</v>
      </c>
      <c r="G151" s="44"/>
      <c r="H151" s="44"/>
      <c r="I151" s="44">
        <v>39</v>
      </c>
      <c r="J151" s="44">
        <f t="shared" si="88"/>
        <v>51</v>
      </c>
      <c r="K151" s="45">
        <f t="shared" si="89"/>
        <v>3</v>
      </c>
      <c r="L151" s="44" t="s">
        <v>26</v>
      </c>
      <c r="M151" s="45">
        <f t="shared" si="90"/>
        <v>43.333333333333336</v>
      </c>
      <c r="N151" s="566" t="s">
        <v>18</v>
      </c>
      <c r="O151" s="566"/>
      <c r="P151" s="159"/>
      <c r="Q151" s="159"/>
      <c r="R151" s="603" t="s">
        <v>15</v>
      </c>
      <c r="S151" s="603" t="s">
        <v>40</v>
      </c>
      <c r="T151" s="6" t="s">
        <v>320</v>
      </c>
      <c r="U151" s="45">
        <v>4</v>
      </c>
      <c r="V151" s="44">
        <f t="shared" si="83"/>
        <v>120</v>
      </c>
      <c r="W151" s="44">
        <f>X151+Y151+Z151</f>
        <v>39</v>
      </c>
      <c r="X151" s="44"/>
      <c r="Y151" s="44"/>
      <c r="Z151" s="44">
        <v>39</v>
      </c>
      <c r="AA151" s="44">
        <f t="shared" si="84"/>
        <v>81</v>
      </c>
      <c r="AB151" s="45">
        <f>W151/13</f>
        <v>3</v>
      </c>
      <c r="AC151" s="44" t="s">
        <v>15</v>
      </c>
      <c r="AD151" s="45">
        <f t="shared" si="85"/>
        <v>32.5</v>
      </c>
      <c r="AE151" s="566"/>
      <c r="AF151" s="3"/>
    </row>
    <row r="152" spans="1:32" ht="16.5" customHeight="1" x14ac:dyDescent="0.2">
      <c r="A152" s="64" t="s">
        <v>14</v>
      </c>
      <c r="B152" s="64" t="s">
        <v>16</v>
      </c>
      <c r="C152" s="3" t="s">
        <v>69</v>
      </c>
      <c r="D152" s="45">
        <v>1</v>
      </c>
      <c r="E152" s="44">
        <f t="shared" si="86"/>
        <v>30</v>
      </c>
      <c r="F152" s="44"/>
      <c r="G152" s="44"/>
      <c r="H152" s="44"/>
      <c r="I152" s="44"/>
      <c r="J152" s="44">
        <f t="shared" si="88"/>
        <v>30</v>
      </c>
      <c r="K152" s="45"/>
      <c r="L152" s="44" t="s">
        <v>26</v>
      </c>
      <c r="M152" s="45"/>
      <c r="N152" s="566" t="s">
        <v>45</v>
      </c>
      <c r="O152" s="566"/>
      <c r="P152" s="159"/>
      <c r="Q152" s="159"/>
      <c r="R152" s="603" t="s">
        <v>14</v>
      </c>
      <c r="S152" s="603" t="s">
        <v>16</v>
      </c>
      <c r="T152" s="3" t="s">
        <v>334</v>
      </c>
      <c r="U152" s="45">
        <v>1</v>
      </c>
      <c r="V152" s="44">
        <f t="shared" si="83"/>
        <v>30</v>
      </c>
      <c r="W152" s="44"/>
      <c r="X152" s="44"/>
      <c r="Y152" s="44"/>
      <c r="Z152" s="44"/>
      <c r="AA152" s="44">
        <f t="shared" si="84"/>
        <v>30</v>
      </c>
      <c r="AB152" s="45"/>
      <c r="AC152" s="44" t="s">
        <v>26</v>
      </c>
      <c r="AD152" s="45">
        <f t="shared" si="85"/>
        <v>0</v>
      </c>
      <c r="AE152" s="563" t="s">
        <v>382</v>
      </c>
      <c r="AF152" s="3"/>
    </row>
    <row r="153" spans="1:32" ht="39" customHeight="1" x14ac:dyDescent="0.2">
      <c r="A153" s="64" t="s">
        <v>14</v>
      </c>
      <c r="B153" s="64" t="s">
        <v>40</v>
      </c>
      <c r="C153" s="3" t="s">
        <v>244</v>
      </c>
      <c r="D153" s="45">
        <v>4</v>
      </c>
      <c r="E153" s="44">
        <f t="shared" si="86"/>
        <v>120</v>
      </c>
      <c r="F153" s="44">
        <f t="shared" si="87"/>
        <v>52</v>
      </c>
      <c r="G153" s="44">
        <v>26</v>
      </c>
      <c r="H153" s="44">
        <v>26</v>
      </c>
      <c r="I153" s="44"/>
      <c r="J153" s="44">
        <f t="shared" si="88"/>
        <v>68</v>
      </c>
      <c r="K153" s="45">
        <f t="shared" si="89"/>
        <v>4</v>
      </c>
      <c r="L153" s="44" t="s">
        <v>21</v>
      </c>
      <c r="M153" s="45">
        <f t="shared" si="90"/>
        <v>43.333333333333336</v>
      </c>
      <c r="N153" s="566" t="s">
        <v>45</v>
      </c>
      <c r="O153" s="566"/>
      <c r="P153" s="159"/>
      <c r="Q153" s="159"/>
      <c r="R153" s="603" t="s">
        <v>14</v>
      </c>
      <c r="S153" s="603" t="s">
        <v>40</v>
      </c>
      <c r="T153" s="3" t="s">
        <v>401</v>
      </c>
      <c r="U153" s="45">
        <v>4</v>
      </c>
      <c r="V153" s="44">
        <f t="shared" si="83"/>
        <v>120</v>
      </c>
      <c r="W153" s="44">
        <f>X153+Y153+Z153</f>
        <v>39</v>
      </c>
      <c r="X153" s="44">
        <v>26</v>
      </c>
      <c r="Y153" s="44"/>
      <c r="Z153" s="44">
        <v>13</v>
      </c>
      <c r="AA153" s="44">
        <f t="shared" si="84"/>
        <v>81</v>
      </c>
      <c r="AB153" s="45">
        <f>W153/13</f>
        <v>3</v>
      </c>
      <c r="AC153" s="44" t="s">
        <v>15</v>
      </c>
      <c r="AD153" s="45">
        <f t="shared" si="85"/>
        <v>32.5</v>
      </c>
      <c r="AE153" s="563" t="s">
        <v>277</v>
      </c>
      <c r="AF153" s="3"/>
    </row>
    <row r="154" spans="1:32" ht="15.75" customHeight="1" x14ac:dyDescent="0.2">
      <c r="A154" s="64" t="s">
        <v>14</v>
      </c>
      <c r="B154" s="64" t="s">
        <v>40</v>
      </c>
      <c r="C154" s="3" t="s">
        <v>78</v>
      </c>
      <c r="D154" s="45">
        <v>5</v>
      </c>
      <c r="E154" s="44">
        <f t="shared" si="86"/>
        <v>150</v>
      </c>
      <c r="F154" s="44">
        <f t="shared" si="87"/>
        <v>52</v>
      </c>
      <c r="G154" s="44">
        <v>26</v>
      </c>
      <c r="H154" s="44"/>
      <c r="I154" s="44">
        <v>26</v>
      </c>
      <c r="J154" s="44">
        <f t="shared" si="88"/>
        <v>98</v>
      </c>
      <c r="K154" s="45">
        <f t="shared" si="89"/>
        <v>4</v>
      </c>
      <c r="L154" s="44" t="s">
        <v>21</v>
      </c>
      <c r="M154" s="45">
        <f t="shared" si="90"/>
        <v>34.666666666666671</v>
      </c>
      <c r="N154" s="566" t="s">
        <v>45</v>
      </c>
      <c r="O154" s="566"/>
      <c r="P154" s="159"/>
      <c r="Q154" s="159"/>
      <c r="R154" s="603" t="s">
        <v>14</v>
      </c>
      <c r="S154" s="603" t="s">
        <v>40</v>
      </c>
      <c r="T154" s="3" t="s">
        <v>335</v>
      </c>
      <c r="U154" s="45">
        <v>4</v>
      </c>
      <c r="V154" s="44">
        <f t="shared" si="83"/>
        <v>120</v>
      </c>
      <c r="W154" s="44">
        <f>X154+Y154+Z154</f>
        <v>39</v>
      </c>
      <c r="X154" s="44">
        <v>26</v>
      </c>
      <c r="Y154" s="44"/>
      <c r="Z154" s="44">
        <v>13</v>
      </c>
      <c r="AA154" s="44">
        <f t="shared" si="84"/>
        <v>81</v>
      </c>
      <c r="AB154" s="45">
        <f>W154/13</f>
        <v>3</v>
      </c>
      <c r="AC154" s="44" t="s">
        <v>15</v>
      </c>
      <c r="AD154" s="45">
        <f t="shared" si="85"/>
        <v>32.5</v>
      </c>
      <c r="AE154" s="576" t="s">
        <v>358</v>
      </c>
      <c r="AF154" s="3"/>
    </row>
    <row r="155" spans="1:32" ht="12.75" x14ac:dyDescent="0.2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59"/>
      <c r="Q155" s="159"/>
      <c r="R155" s="64"/>
      <c r="S155" s="64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59"/>
      <c r="Q156" s="159"/>
      <c r="R156" s="64"/>
      <c r="S156" s="64"/>
      <c r="T156" s="9" t="s">
        <v>28</v>
      </c>
      <c r="U156" s="10">
        <f>30-U155</f>
        <v>0</v>
      </c>
      <c r="V156" s="159"/>
      <c r="W156" s="159"/>
      <c r="X156" s="159"/>
      <c r="Y156" s="159"/>
      <c r="Z156" s="159"/>
      <c r="AA156" s="159"/>
      <c r="AB156" s="159"/>
    </row>
    <row r="157" spans="1:32" ht="12.75" x14ac:dyDescent="0.2"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</row>
    <row r="158" spans="1:32" ht="15.75" x14ac:dyDescent="0.25">
      <c r="C158" s="1" t="s">
        <v>27</v>
      </c>
      <c r="D158" s="569">
        <f>D159+D160</f>
        <v>225</v>
      </c>
      <c r="E158" s="569">
        <f>E159+E160</f>
        <v>6750</v>
      </c>
      <c r="F158" s="570">
        <f>E158/$E$158*100</f>
        <v>100</v>
      </c>
      <c r="G158" s="571"/>
      <c r="H158" s="572"/>
      <c r="I158" s="572"/>
      <c r="J158" s="572"/>
      <c r="K158" s="572"/>
      <c r="L158" s="572"/>
      <c r="M158" s="159" t="s">
        <v>18</v>
      </c>
      <c r="N158" s="159">
        <f>SUMIF($N$4:$N$154,M158,$D$4:$D$154)</f>
        <v>68.5</v>
      </c>
      <c r="O158" s="159">
        <f t="shared" ref="O158:O163" si="93">N158/$N$163</f>
        <v>0.30444444444444446</v>
      </c>
      <c r="P158" s="159"/>
      <c r="Q158" s="159"/>
      <c r="R158" s="159"/>
      <c r="S158" s="159"/>
      <c r="T158" s="159"/>
      <c r="U158" s="159"/>
      <c r="V158" s="159"/>
      <c r="W158" s="660">
        <f t="shared" ref="W158:AB158" si="94">W18+W36+W58+W77+W100+W119+W138+W155</f>
        <v>2590</v>
      </c>
      <c r="X158" s="660">
        <f t="shared" si="94"/>
        <v>1236</v>
      </c>
      <c r="Y158" s="660">
        <f t="shared" si="94"/>
        <v>45</v>
      </c>
      <c r="Z158" s="660">
        <f t="shared" si="94"/>
        <v>1309</v>
      </c>
      <c r="AA158" s="660">
        <f t="shared" si="94"/>
        <v>4610</v>
      </c>
      <c r="AB158" s="660">
        <f t="shared" si="94"/>
        <v>162.66666666666669</v>
      </c>
    </row>
    <row r="159" spans="1:32" ht="12.75" x14ac:dyDescent="0.2">
      <c r="B159" s="64" t="s">
        <v>16</v>
      </c>
      <c r="C159" s="1" t="s">
        <v>60</v>
      </c>
      <c r="D159" s="570">
        <f>SUMIF(B$11:B$154,B159,D$11:D$154)</f>
        <v>162.5</v>
      </c>
      <c r="E159" s="64">
        <f>D159*30</f>
        <v>4875</v>
      </c>
      <c r="F159" s="570">
        <f>E159/E$158*100</f>
        <v>72.222222222222214</v>
      </c>
      <c r="G159" s="64"/>
      <c r="I159" s="573"/>
      <c r="J159" s="573"/>
      <c r="K159" s="573"/>
      <c r="M159" s="159" t="s">
        <v>24</v>
      </c>
      <c r="N159" s="159">
        <f>SUMIF($N$4:$N$154,M159,$D$4:$D$154)</f>
        <v>21</v>
      </c>
      <c r="O159" s="159">
        <f t="shared" si="93"/>
        <v>9.3333333333333338E-2</v>
      </c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</row>
    <row r="160" spans="1:32" ht="98.25" customHeight="1" x14ac:dyDescent="0.2">
      <c r="B160" s="64" t="s">
        <v>40</v>
      </c>
      <c r="C160" s="1" t="s">
        <v>61</v>
      </c>
      <c r="D160" s="570">
        <f>SUMIF(B$11:B$154,B160,D$11:D$154)</f>
        <v>62.5</v>
      </c>
      <c r="E160" s="64">
        <f t="shared" ref="E160:E167" si="95">D160*30</f>
        <v>1875</v>
      </c>
      <c r="F160" s="570">
        <f>E160/E$158*100</f>
        <v>27.777777777777779</v>
      </c>
      <c r="G160" s="64"/>
      <c r="K160" s="573"/>
      <c r="L160" s="573"/>
      <c r="M160" s="159" t="s">
        <v>45</v>
      </c>
      <c r="N160" s="159">
        <f>SUMIF($N$4:$N$154,M160,$D$4:$D$154)</f>
        <v>109</v>
      </c>
      <c r="O160" s="159">
        <f t="shared" si="93"/>
        <v>0.48444444444444446</v>
      </c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</row>
    <row r="161" spans="1:28" ht="12.75" x14ac:dyDescent="0.2">
      <c r="D161" s="64"/>
      <c r="E161" s="64"/>
      <c r="F161" s="64"/>
      <c r="G161" s="64"/>
      <c r="M161" s="159" t="s">
        <v>38</v>
      </c>
      <c r="N161" s="159">
        <f>SUMIF($N$4:$N$154,M161,$D$4:$D$154)</f>
        <v>10</v>
      </c>
      <c r="O161" s="159">
        <f t="shared" si="93"/>
        <v>4.4444444444444446E-2</v>
      </c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</row>
    <row r="162" spans="1:28" ht="15" customHeight="1" x14ac:dyDescent="0.2">
      <c r="C162" s="1" t="s">
        <v>62</v>
      </c>
      <c r="D162" s="574">
        <f>D163+D164</f>
        <v>101.5</v>
      </c>
      <c r="E162" s="574">
        <f>E163+E164</f>
        <v>3045</v>
      </c>
      <c r="F162" s="570">
        <f>E162/$E$162*100</f>
        <v>100</v>
      </c>
      <c r="G162" s="64"/>
      <c r="M162" s="159" t="s">
        <v>33</v>
      </c>
      <c r="N162" s="159">
        <f>SUMIF($N$4:$N$154,M162,$D$4:$D$154)</f>
        <v>16.5</v>
      </c>
      <c r="O162" s="159">
        <f t="shared" si="93"/>
        <v>7.3333333333333334E-2</v>
      </c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</row>
    <row r="163" spans="1:28" ht="15" customHeight="1" x14ac:dyDescent="0.2">
      <c r="A163" s="64" t="s">
        <v>15</v>
      </c>
      <c r="B163" s="64" t="s">
        <v>16</v>
      </c>
      <c r="C163" s="1" t="s">
        <v>60</v>
      </c>
      <c r="D163" s="64">
        <f>SUMIFS(D$11:D$154,A$11:A$154,A163,B$11:B$154,B163)</f>
        <v>82</v>
      </c>
      <c r="E163" s="64">
        <f t="shared" si="95"/>
        <v>2460</v>
      </c>
      <c r="F163" s="570">
        <f>E163/E$162*100</f>
        <v>80.78817733990148</v>
      </c>
      <c r="G163" s="64"/>
      <c r="N163" s="159">
        <f>SUM(N158:N162)</f>
        <v>225</v>
      </c>
      <c r="O163" s="159">
        <f t="shared" si="93"/>
        <v>1</v>
      </c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</row>
    <row r="164" spans="1:28" ht="15" customHeight="1" x14ac:dyDescent="0.2">
      <c r="A164" s="64" t="s">
        <v>15</v>
      </c>
      <c r="B164" s="64" t="s">
        <v>40</v>
      </c>
      <c r="C164" s="1" t="s">
        <v>61</v>
      </c>
      <c r="D164" s="64">
        <f>SUMIFS(D$11:D$154,A$11:A$154,A164,B$11:B$154,B164)</f>
        <v>19.5</v>
      </c>
      <c r="E164" s="64">
        <f t="shared" si="95"/>
        <v>585</v>
      </c>
      <c r="F164" s="570">
        <f>E164/E$162*100</f>
        <v>19.21182266009852</v>
      </c>
      <c r="G164" s="64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</row>
    <row r="165" spans="1:28" ht="15" customHeight="1" x14ac:dyDescent="0.2">
      <c r="C165" s="1" t="s">
        <v>63</v>
      </c>
      <c r="D165" s="574">
        <f>D166+D167</f>
        <v>123.5</v>
      </c>
      <c r="E165" s="574">
        <f>E166+E167</f>
        <v>3705</v>
      </c>
      <c r="F165" s="574">
        <f>E165/$E$165*100</f>
        <v>100</v>
      </c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</row>
    <row r="166" spans="1:28" ht="15" customHeight="1" x14ac:dyDescent="0.2">
      <c r="A166" s="64" t="s">
        <v>14</v>
      </c>
      <c r="B166" s="64" t="s">
        <v>16</v>
      </c>
      <c r="C166" s="1" t="s">
        <v>60</v>
      </c>
      <c r="D166" s="64">
        <f>SUMIFS(D$11:D$154,A$11:A$154,A166,B$11:B$154,B166)</f>
        <v>80.5</v>
      </c>
      <c r="E166" s="64">
        <f t="shared" si="95"/>
        <v>2415</v>
      </c>
      <c r="F166" s="159">
        <f>E166/E$165*100</f>
        <v>65.18218623481782</v>
      </c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</row>
    <row r="167" spans="1:28" ht="15" customHeight="1" x14ac:dyDescent="0.2">
      <c r="A167" s="64" t="s">
        <v>14</v>
      </c>
      <c r="B167" s="64" t="s">
        <v>40</v>
      </c>
      <c r="C167" s="1" t="s">
        <v>61</v>
      </c>
      <c r="D167" s="64">
        <f>SUMIFS(D$11:D$154,A$11:A$154,A167,B$11:B$154,B167)</f>
        <v>43</v>
      </c>
      <c r="E167" s="64">
        <f t="shared" si="95"/>
        <v>1290</v>
      </c>
      <c r="F167" s="159">
        <f>E167/E$165*100</f>
        <v>34.817813765182187</v>
      </c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</row>
  </sheetData>
  <mergeCells count="226">
    <mergeCell ref="AB141:AB147"/>
    <mergeCell ref="AC141:AC147"/>
    <mergeCell ref="AD141:AD147"/>
    <mergeCell ref="V142:V147"/>
    <mergeCell ref="W142:Z142"/>
    <mergeCell ref="AA142:AA147"/>
    <mergeCell ref="W143:W147"/>
    <mergeCell ref="X143:Z143"/>
    <mergeCell ref="Z144:Z147"/>
    <mergeCell ref="X144:X147"/>
    <mergeCell ref="Y144:Y147"/>
    <mergeCell ref="V141:AA141"/>
    <mergeCell ref="L123:L129"/>
    <mergeCell ref="M123:M129"/>
    <mergeCell ref="T123:T129"/>
    <mergeCell ref="U123:U129"/>
    <mergeCell ref="V123:AA123"/>
    <mergeCell ref="C141:C147"/>
    <mergeCell ref="D141:D147"/>
    <mergeCell ref="E141:J141"/>
    <mergeCell ref="K141:K147"/>
    <mergeCell ref="E142:E147"/>
    <mergeCell ref="F142:I142"/>
    <mergeCell ref="J142:J147"/>
    <mergeCell ref="F143:F147"/>
    <mergeCell ref="G143:I143"/>
    <mergeCell ref="G144:G147"/>
    <mergeCell ref="H144:H147"/>
    <mergeCell ref="I144:I147"/>
    <mergeCell ref="L141:L147"/>
    <mergeCell ref="M141:M147"/>
    <mergeCell ref="T141:T147"/>
    <mergeCell ref="U141:U147"/>
    <mergeCell ref="AB123:AB129"/>
    <mergeCell ref="AC123:AC129"/>
    <mergeCell ref="AD123:AD129"/>
    <mergeCell ref="V124:V129"/>
    <mergeCell ref="W124:Z124"/>
    <mergeCell ref="AA124:AA129"/>
    <mergeCell ref="W125:W129"/>
    <mergeCell ref="X125:Z125"/>
    <mergeCell ref="Z126:Z129"/>
    <mergeCell ref="X126:X129"/>
    <mergeCell ref="Y126:Y129"/>
    <mergeCell ref="C123:C129"/>
    <mergeCell ref="D123:D129"/>
    <mergeCell ref="E123:J123"/>
    <mergeCell ref="K123:K129"/>
    <mergeCell ref="E124:E129"/>
    <mergeCell ref="F124:I124"/>
    <mergeCell ref="J124:J129"/>
    <mergeCell ref="F125:F129"/>
    <mergeCell ref="G125:I125"/>
    <mergeCell ref="G126:G129"/>
    <mergeCell ref="H126:H129"/>
    <mergeCell ref="I126:I129"/>
    <mergeCell ref="AB104:AB110"/>
    <mergeCell ref="AC104:AC110"/>
    <mergeCell ref="AD104:AD110"/>
    <mergeCell ref="V105:V110"/>
    <mergeCell ref="W105:Z105"/>
    <mergeCell ref="AA105:AA110"/>
    <mergeCell ref="W106:W110"/>
    <mergeCell ref="X106:Z106"/>
    <mergeCell ref="Z107:Z110"/>
    <mergeCell ref="X107:X110"/>
    <mergeCell ref="Y107:Y110"/>
    <mergeCell ref="V104:AA104"/>
    <mergeCell ref="L85:L91"/>
    <mergeCell ref="M85:M91"/>
    <mergeCell ref="T85:T91"/>
    <mergeCell ref="U85:U91"/>
    <mergeCell ref="V85:AA85"/>
    <mergeCell ref="C104:C110"/>
    <mergeCell ref="D104:D110"/>
    <mergeCell ref="E104:J104"/>
    <mergeCell ref="K104:K110"/>
    <mergeCell ref="E105:E110"/>
    <mergeCell ref="F105:I105"/>
    <mergeCell ref="J105:J110"/>
    <mergeCell ref="F106:F110"/>
    <mergeCell ref="G106:I106"/>
    <mergeCell ref="G107:G110"/>
    <mergeCell ref="H107:H110"/>
    <mergeCell ref="I107:I110"/>
    <mergeCell ref="L104:L110"/>
    <mergeCell ref="M104:M110"/>
    <mergeCell ref="T104:T110"/>
    <mergeCell ref="U104:U110"/>
    <mergeCell ref="AB85:AB91"/>
    <mergeCell ref="AC85:AC91"/>
    <mergeCell ref="AD85:AD91"/>
    <mergeCell ref="V86:V91"/>
    <mergeCell ref="W86:Z86"/>
    <mergeCell ref="AA86:AA91"/>
    <mergeCell ref="W87:W91"/>
    <mergeCell ref="X87:Z87"/>
    <mergeCell ref="Z88:Z91"/>
    <mergeCell ref="X88:X91"/>
    <mergeCell ref="Y88:Y91"/>
    <mergeCell ref="C85:C91"/>
    <mergeCell ref="D85:D91"/>
    <mergeCell ref="E85:J85"/>
    <mergeCell ref="K85:K91"/>
    <mergeCell ref="E86:E91"/>
    <mergeCell ref="F86:I86"/>
    <mergeCell ref="J86:J91"/>
    <mergeCell ref="F87:F91"/>
    <mergeCell ref="G87:I87"/>
    <mergeCell ref="G88:G91"/>
    <mergeCell ref="H88:H91"/>
    <mergeCell ref="I88:I91"/>
    <mergeCell ref="AB62:AB68"/>
    <mergeCell ref="AC62:AC68"/>
    <mergeCell ref="AD62:AD68"/>
    <mergeCell ref="V63:V68"/>
    <mergeCell ref="W63:Z63"/>
    <mergeCell ref="AA63:AA68"/>
    <mergeCell ref="W64:W68"/>
    <mergeCell ref="X64:Z64"/>
    <mergeCell ref="Z65:Z68"/>
    <mergeCell ref="X65:X68"/>
    <mergeCell ref="Y65:Y68"/>
    <mergeCell ref="V62:AA62"/>
    <mergeCell ref="L43:L49"/>
    <mergeCell ref="M43:M49"/>
    <mergeCell ref="T43:T49"/>
    <mergeCell ref="U43:U49"/>
    <mergeCell ref="V43:AA43"/>
    <mergeCell ref="C62:C68"/>
    <mergeCell ref="D62:D68"/>
    <mergeCell ref="E62:J62"/>
    <mergeCell ref="K62:K68"/>
    <mergeCell ref="E63:E68"/>
    <mergeCell ref="F63:I63"/>
    <mergeCell ref="J63:J68"/>
    <mergeCell ref="F64:F68"/>
    <mergeCell ref="G64:I64"/>
    <mergeCell ref="G65:G68"/>
    <mergeCell ref="H65:H68"/>
    <mergeCell ref="I65:I68"/>
    <mergeCell ref="L62:L68"/>
    <mergeCell ref="M62:M68"/>
    <mergeCell ref="T62:T68"/>
    <mergeCell ref="U62:U68"/>
    <mergeCell ref="AB43:AB49"/>
    <mergeCell ref="AC43:AC49"/>
    <mergeCell ref="AD43:AD49"/>
    <mergeCell ref="V44:V49"/>
    <mergeCell ref="W44:Z44"/>
    <mergeCell ref="AA44:AA49"/>
    <mergeCell ref="W45:W49"/>
    <mergeCell ref="X45:Z45"/>
    <mergeCell ref="Z46:Z49"/>
    <mergeCell ref="X46:X49"/>
    <mergeCell ref="Y46:Y49"/>
    <mergeCell ref="C43:C49"/>
    <mergeCell ref="D43:D49"/>
    <mergeCell ref="E43:J43"/>
    <mergeCell ref="K43:K49"/>
    <mergeCell ref="E44:E49"/>
    <mergeCell ref="F44:I44"/>
    <mergeCell ref="J44:J49"/>
    <mergeCell ref="F45:F49"/>
    <mergeCell ref="G45:I45"/>
    <mergeCell ref="G46:G49"/>
    <mergeCell ref="H46:H49"/>
    <mergeCell ref="I46:I49"/>
    <mergeCell ref="AB22:AB28"/>
    <mergeCell ref="AC22:AC28"/>
    <mergeCell ref="AD22:AD28"/>
    <mergeCell ref="E23:E28"/>
    <mergeCell ref="F23:I23"/>
    <mergeCell ref="J23:J28"/>
    <mergeCell ref="V23:V28"/>
    <mergeCell ref="W23:Z23"/>
    <mergeCell ref="AA23:AA28"/>
    <mergeCell ref="F24:F28"/>
    <mergeCell ref="G24:I24"/>
    <mergeCell ref="W24:W28"/>
    <mergeCell ref="X24:Z24"/>
    <mergeCell ref="G25:G28"/>
    <mergeCell ref="H25:H28"/>
    <mergeCell ref="I25:I28"/>
    <mergeCell ref="X25:X28"/>
    <mergeCell ref="Y25:Y28"/>
    <mergeCell ref="Z25:Z28"/>
    <mergeCell ref="F6:F10"/>
    <mergeCell ref="G6:I6"/>
    <mergeCell ref="G7:G10"/>
    <mergeCell ref="H7:H10"/>
    <mergeCell ref="I7:I10"/>
    <mergeCell ref="Z7:Z10"/>
    <mergeCell ref="C22:C28"/>
    <mergeCell ref="D22:D28"/>
    <mergeCell ref="E22:J22"/>
    <mergeCell ref="K22:K28"/>
    <mergeCell ref="L22:L28"/>
    <mergeCell ref="M22:M28"/>
    <mergeCell ref="T22:T28"/>
    <mergeCell ref="U22:U28"/>
    <mergeCell ref="V22:AA22"/>
    <mergeCell ref="C1:M1"/>
    <mergeCell ref="T1:AD1"/>
    <mergeCell ref="C4:C10"/>
    <mergeCell ref="D4:D10"/>
    <mergeCell ref="E4:J4"/>
    <mergeCell ref="K4:K10"/>
    <mergeCell ref="L4:L10"/>
    <mergeCell ref="M4:M10"/>
    <mergeCell ref="T4:T10"/>
    <mergeCell ref="U4:U10"/>
    <mergeCell ref="V4:AA4"/>
    <mergeCell ref="AB4:AB10"/>
    <mergeCell ref="AC4:AC10"/>
    <mergeCell ref="AD4:AD10"/>
    <mergeCell ref="W5:Z5"/>
    <mergeCell ref="AA5:AA10"/>
    <mergeCell ref="W6:W10"/>
    <mergeCell ref="X6:Z6"/>
    <mergeCell ref="X7:X10"/>
    <mergeCell ref="Y7:Y10"/>
    <mergeCell ref="E5:E10"/>
    <mergeCell ref="F5:I5"/>
    <mergeCell ref="J5:J10"/>
    <mergeCell ref="V5:V10"/>
  </mergeCells>
  <phoneticPr fontId="35" type="noConversion"/>
  <pageMargins left="0.75" right="0.75" top="1" bottom="1" header="0.5" footer="0.5"/>
  <pageSetup paperSize="9" scale="83" orientation="landscape" verticalDpi="0" r:id="rId1"/>
  <headerFooter alignWithMargins="0"/>
  <rowBreaks count="4" manualBreakCount="4">
    <brk id="37" max="29" man="1"/>
    <brk id="78" max="29" man="1"/>
    <brk id="120" max="29" man="1"/>
    <brk id="155" max="29" man="1"/>
  </rowBreaks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" workbookViewId="0">
      <selection activeCell="T2" sqref="T2"/>
    </sheetView>
  </sheetViews>
  <sheetFormatPr defaultRowHeight="15" x14ac:dyDescent="0.25"/>
  <cols>
    <col min="1" max="1" width="3.85546875" style="64" hidden="1" customWidth="1"/>
    <col min="2" max="2" width="4.5703125" style="64" hidden="1" customWidth="1"/>
    <col min="3" max="3" width="47.5703125" style="1" hidden="1" customWidth="1"/>
    <col min="4" max="4" width="0" style="159" hidden="1" customWidth="1"/>
    <col min="5" max="5" width="7.140625" style="159" hidden="1" customWidth="1"/>
    <col min="6" max="6" width="7.28515625" style="159" hidden="1" customWidth="1"/>
    <col min="7" max="9" width="4.42578125" style="159" hidden="1" customWidth="1"/>
    <col min="10" max="10" width="5.5703125" style="159" hidden="1" customWidth="1"/>
    <col min="11" max="11" width="7" style="159" hidden="1" customWidth="1"/>
    <col min="12" max="12" width="6.5703125" style="159" hidden="1" customWidth="1"/>
    <col min="13" max="13" width="0" style="159" hidden="1" customWidth="1"/>
    <col min="14" max="14" width="4.85546875" style="159" hidden="1" customWidth="1"/>
    <col min="15" max="15" width="4.42578125" style="159" hidden="1" customWidth="1"/>
    <col min="16" max="16" width="3.85546875" style="567" hidden="1" customWidth="1"/>
    <col min="17" max="17" width="4.5703125" style="567" hidden="1" customWidth="1"/>
    <col min="18" max="18" width="6.42578125" style="567" customWidth="1"/>
    <col min="19" max="19" width="6.28515625" style="567" customWidth="1"/>
    <col min="20" max="20" width="48.42578125" style="567" customWidth="1"/>
    <col min="21" max="21" width="7.28515625" style="567" customWidth="1"/>
    <col min="22" max="22" width="4.42578125" style="567" customWidth="1"/>
    <col min="23" max="23" width="7.140625" style="567" customWidth="1"/>
    <col min="24" max="24" width="5.7109375" style="567" customWidth="1"/>
    <col min="25" max="25" width="5.5703125" style="567" customWidth="1"/>
    <col min="26" max="26" width="7" style="567" customWidth="1"/>
    <col min="27" max="28" width="9.140625" style="567"/>
    <col min="29" max="31" width="9.140625" style="159"/>
    <col min="32" max="32" width="49.85546875" style="159" customWidth="1"/>
    <col min="33" max="16384" width="9.140625" style="159"/>
  </cols>
  <sheetData>
    <row r="1" spans="1:32" ht="12.75" customHeight="1" x14ac:dyDescent="0.25">
      <c r="C1" s="946" t="s">
        <v>240</v>
      </c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565"/>
      <c r="O1" s="565"/>
      <c r="P1" s="159"/>
      <c r="Q1" s="159"/>
      <c r="R1" s="64"/>
      <c r="S1" s="64"/>
      <c r="T1" s="947" t="s">
        <v>402</v>
      </c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565"/>
      <c r="AF1" s="565"/>
    </row>
    <row r="2" spans="1:32" ht="12.75" x14ac:dyDescent="0.2">
      <c r="P2" s="159"/>
      <c r="Q2" s="159"/>
      <c r="R2" s="64"/>
      <c r="S2" s="64"/>
      <c r="T2" s="1"/>
      <c r="U2" s="159"/>
      <c r="V2" s="159"/>
      <c r="W2" s="159"/>
      <c r="X2" s="159"/>
      <c r="Y2" s="159"/>
      <c r="Z2" s="159"/>
      <c r="AA2" s="159"/>
      <c r="AB2" s="159"/>
    </row>
    <row r="3" spans="1:32" ht="15" customHeight="1" x14ac:dyDescent="0.2">
      <c r="C3" s="1" t="s">
        <v>0</v>
      </c>
      <c r="P3" s="159"/>
      <c r="Q3" s="159"/>
      <c r="R3" s="64"/>
      <c r="S3" s="64"/>
      <c r="T3" s="1" t="s">
        <v>0</v>
      </c>
      <c r="U3" s="159"/>
      <c r="V3" s="159"/>
      <c r="W3" s="159"/>
      <c r="X3" s="159"/>
      <c r="Y3" s="159"/>
      <c r="Z3" s="159"/>
      <c r="AA3" s="159"/>
      <c r="AB3" s="159"/>
    </row>
    <row r="4" spans="1:32" ht="15" customHeight="1" x14ac:dyDescent="0.2">
      <c r="C4" s="948" t="s">
        <v>1</v>
      </c>
      <c r="D4" s="949" t="s">
        <v>2</v>
      </c>
      <c r="E4" s="950" t="s">
        <v>3</v>
      </c>
      <c r="F4" s="950"/>
      <c r="G4" s="950"/>
      <c r="H4" s="950"/>
      <c r="I4" s="950"/>
      <c r="J4" s="715"/>
      <c r="K4" s="949" t="s">
        <v>4</v>
      </c>
      <c r="L4" s="949" t="s">
        <v>5</v>
      </c>
      <c r="M4" s="949" t="s">
        <v>6</v>
      </c>
      <c r="N4" s="2"/>
      <c r="O4" s="2"/>
      <c r="P4" s="159"/>
      <c r="Q4" s="159"/>
      <c r="R4" s="64"/>
      <c r="S4" s="64"/>
      <c r="T4" s="948" t="s">
        <v>1</v>
      </c>
      <c r="U4" s="949" t="s">
        <v>2</v>
      </c>
      <c r="V4" s="950" t="s">
        <v>3</v>
      </c>
      <c r="W4" s="950"/>
      <c r="X4" s="950"/>
      <c r="Y4" s="950"/>
      <c r="Z4" s="950"/>
      <c r="AA4" s="715"/>
      <c r="AB4" s="949" t="s">
        <v>4</v>
      </c>
      <c r="AC4" s="949" t="s">
        <v>5</v>
      </c>
      <c r="AD4" s="949" t="s">
        <v>6</v>
      </c>
      <c r="AE4" s="2"/>
      <c r="AF4" s="2"/>
    </row>
    <row r="5" spans="1:32" ht="15" customHeight="1" x14ac:dyDescent="0.2">
      <c r="C5" s="948"/>
      <c r="D5" s="949"/>
      <c r="E5" s="949" t="s">
        <v>7</v>
      </c>
      <c r="F5" s="951" t="s">
        <v>8</v>
      </c>
      <c r="G5" s="951"/>
      <c r="H5" s="951"/>
      <c r="I5" s="951"/>
      <c r="J5" s="949" t="s">
        <v>9</v>
      </c>
      <c r="K5" s="949"/>
      <c r="L5" s="949"/>
      <c r="M5" s="949"/>
      <c r="N5" s="2"/>
      <c r="O5" s="2"/>
      <c r="P5" s="159"/>
      <c r="Q5" s="159"/>
      <c r="R5" s="64"/>
      <c r="S5" s="64"/>
      <c r="T5" s="948"/>
      <c r="U5" s="949"/>
      <c r="V5" s="949" t="s">
        <v>7</v>
      </c>
      <c r="W5" s="951" t="s">
        <v>8</v>
      </c>
      <c r="X5" s="951"/>
      <c r="Y5" s="951"/>
      <c r="Z5" s="951"/>
      <c r="AA5" s="949" t="s">
        <v>9</v>
      </c>
      <c r="AB5" s="949"/>
      <c r="AC5" s="949"/>
      <c r="AD5" s="949"/>
      <c r="AE5" s="2"/>
      <c r="AF5" s="2"/>
    </row>
    <row r="6" spans="1:32" ht="15" customHeight="1" x14ac:dyDescent="0.2">
      <c r="C6" s="948"/>
      <c r="D6" s="949"/>
      <c r="E6" s="715"/>
      <c r="F6" s="949" t="s">
        <v>10</v>
      </c>
      <c r="G6" s="950" t="s">
        <v>11</v>
      </c>
      <c r="H6" s="715"/>
      <c r="I6" s="715"/>
      <c r="J6" s="715"/>
      <c r="K6" s="949"/>
      <c r="L6" s="949"/>
      <c r="M6" s="949"/>
      <c r="N6" s="2"/>
      <c r="O6" s="2"/>
      <c r="P6" s="159"/>
      <c r="Q6" s="159"/>
      <c r="R6" s="64"/>
      <c r="S6" s="64"/>
      <c r="T6" s="948"/>
      <c r="U6" s="949"/>
      <c r="V6" s="715"/>
      <c r="W6" s="949" t="s">
        <v>10</v>
      </c>
      <c r="X6" s="950" t="s">
        <v>11</v>
      </c>
      <c r="Y6" s="715"/>
      <c r="Z6" s="715"/>
      <c r="AA6" s="715"/>
      <c r="AB6" s="949"/>
      <c r="AC6" s="949"/>
      <c r="AD6" s="949"/>
      <c r="AE6" s="2"/>
      <c r="AF6" s="2"/>
    </row>
    <row r="7" spans="1:32" ht="12.75" customHeight="1" x14ac:dyDescent="0.2">
      <c r="C7" s="948"/>
      <c r="D7" s="949"/>
      <c r="E7" s="715"/>
      <c r="F7" s="952"/>
      <c r="G7" s="949" t="s">
        <v>12</v>
      </c>
      <c r="H7" s="949" t="s">
        <v>13</v>
      </c>
      <c r="I7" s="949" t="s">
        <v>14</v>
      </c>
      <c r="J7" s="715"/>
      <c r="K7" s="949"/>
      <c r="L7" s="949"/>
      <c r="M7" s="949"/>
      <c r="N7" s="2"/>
      <c r="O7" s="2"/>
      <c r="P7" s="159"/>
      <c r="Q7" s="159"/>
      <c r="R7" s="64"/>
      <c r="S7" s="64"/>
      <c r="T7" s="948"/>
      <c r="U7" s="949"/>
      <c r="V7" s="715"/>
      <c r="W7" s="952"/>
      <c r="X7" s="949" t="s">
        <v>12</v>
      </c>
      <c r="Y7" s="949" t="s">
        <v>13</v>
      </c>
      <c r="Z7" s="949" t="s">
        <v>14</v>
      </c>
      <c r="AA7" s="715"/>
      <c r="AB7" s="949"/>
      <c r="AC7" s="949"/>
      <c r="AD7" s="949"/>
      <c r="AE7" s="2"/>
      <c r="AF7" s="2"/>
    </row>
    <row r="8" spans="1:32" ht="12.75" x14ac:dyDescent="0.2">
      <c r="C8" s="948"/>
      <c r="D8" s="949"/>
      <c r="E8" s="715"/>
      <c r="F8" s="952"/>
      <c r="G8" s="949"/>
      <c r="H8" s="949"/>
      <c r="I8" s="949"/>
      <c r="J8" s="715"/>
      <c r="K8" s="949"/>
      <c r="L8" s="949"/>
      <c r="M8" s="949"/>
      <c r="N8" s="2"/>
      <c r="O8" s="2"/>
      <c r="P8" s="159"/>
      <c r="Q8" s="159"/>
      <c r="R8" s="64"/>
      <c r="S8" s="64"/>
      <c r="T8" s="948"/>
      <c r="U8" s="949"/>
      <c r="V8" s="715"/>
      <c r="W8" s="952"/>
      <c r="X8" s="949"/>
      <c r="Y8" s="949"/>
      <c r="Z8" s="949"/>
      <c r="AA8" s="715"/>
      <c r="AB8" s="949"/>
      <c r="AC8" s="949"/>
      <c r="AD8" s="949"/>
      <c r="AE8" s="2"/>
      <c r="AF8" s="2"/>
    </row>
    <row r="9" spans="1:32" ht="12.75" x14ac:dyDescent="0.2">
      <c r="C9" s="948"/>
      <c r="D9" s="949"/>
      <c r="E9" s="715"/>
      <c r="F9" s="952"/>
      <c r="G9" s="949"/>
      <c r="H9" s="949"/>
      <c r="I9" s="949"/>
      <c r="J9" s="715"/>
      <c r="K9" s="949"/>
      <c r="L9" s="949"/>
      <c r="M9" s="949"/>
      <c r="N9" s="2"/>
      <c r="O9" s="2"/>
      <c r="P9" s="159"/>
      <c r="Q9" s="159"/>
      <c r="R9" s="64"/>
      <c r="S9" s="64"/>
      <c r="T9" s="948"/>
      <c r="U9" s="949"/>
      <c r="V9" s="715"/>
      <c r="W9" s="952"/>
      <c r="X9" s="949"/>
      <c r="Y9" s="949"/>
      <c r="Z9" s="949"/>
      <c r="AA9" s="715"/>
      <c r="AB9" s="949"/>
      <c r="AC9" s="949"/>
      <c r="AD9" s="949"/>
      <c r="AE9" s="2"/>
      <c r="AF9" s="2"/>
    </row>
    <row r="10" spans="1:32" ht="6" customHeight="1" x14ac:dyDescent="0.2">
      <c r="C10" s="948"/>
      <c r="D10" s="949"/>
      <c r="E10" s="715"/>
      <c r="F10" s="952"/>
      <c r="G10" s="949"/>
      <c r="H10" s="949"/>
      <c r="I10" s="949"/>
      <c r="J10" s="715"/>
      <c r="K10" s="949"/>
      <c r="L10" s="949"/>
      <c r="M10" s="949"/>
      <c r="N10" s="2"/>
      <c r="O10" s="2"/>
      <c r="P10" s="159"/>
      <c r="Q10" s="159"/>
      <c r="R10" s="64"/>
      <c r="S10" s="64"/>
      <c r="T10" s="948"/>
      <c r="U10" s="949"/>
      <c r="V10" s="715"/>
      <c r="W10" s="952"/>
      <c r="X10" s="949"/>
      <c r="Y10" s="949"/>
      <c r="Z10" s="949"/>
      <c r="AA10" s="715"/>
      <c r="AB10" s="949"/>
      <c r="AC10" s="949"/>
      <c r="AD10" s="949"/>
      <c r="AE10" s="2"/>
      <c r="AF10" s="2"/>
    </row>
    <row r="11" spans="1:32" ht="15" customHeight="1" x14ac:dyDescent="0.2">
      <c r="A11" s="64" t="s">
        <v>15</v>
      </c>
      <c r="B11" s="64" t="s">
        <v>16</v>
      </c>
      <c r="C11" s="3" t="s">
        <v>17</v>
      </c>
      <c r="D11" s="4">
        <v>3</v>
      </c>
      <c r="E11" s="44">
        <f t="shared" ref="E11:E17" si="0">D11*30</f>
        <v>90</v>
      </c>
      <c r="F11" s="44">
        <f t="shared" ref="F11:F17" si="1">G11+H11+I11</f>
        <v>45</v>
      </c>
      <c r="G11" s="44"/>
      <c r="H11" s="44"/>
      <c r="I11" s="44">
        <v>45</v>
      </c>
      <c r="J11" s="44">
        <f t="shared" ref="J11:J17" si="2">E11-F11</f>
        <v>45</v>
      </c>
      <c r="K11" s="45">
        <f t="shared" ref="K11:K17" si="3">F11/15</f>
        <v>3</v>
      </c>
      <c r="L11" s="44" t="s">
        <v>15</v>
      </c>
      <c r="M11" s="45">
        <f t="shared" ref="M11:M17" si="4">F11/E11*100</f>
        <v>50</v>
      </c>
      <c r="N11" s="566" t="s">
        <v>18</v>
      </c>
      <c r="O11" s="566"/>
      <c r="P11" s="159"/>
      <c r="Q11" s="159"/>
      <c r="R11" s="603" t="s">
        <v>15</v>
      </c>
      <c r="S11" s="603" t="s">
        <v>16</v>
      </c>
      <c r="T11" s="3" t="s">
        <v>17</v>
      </c>
      <c r="U11" s="4">
        <v>3</v>
      </c>
      <c r="V11" s="44">
        <f t="shared" ref="V11:V17" si="5">U11*30</f>
        <v>90</v>
      </c>
      <c r="W11" s="44">
        <f t="shared" ref="W11:W17" si="6">X11+Y11+Z11</f>
        <v>45</v>
      </c>
      <c r="X11" s="44"/>
      <c r="Y11" s="44"/>
      <c r="Z11" s="44">
        <v>45</v>
      </c>
      <c r="AA11" s="44">
        <f t="shared" ref="AA11:AA17" si="7">V11-W11</f>
        <v>45</v>
      </c>
      <c r="AB11" s="45">
        <f t="shared" ref="AB11:AB17" si="8">W11/15</f>
        <v>3</v>
      </c>
      <c r="AC11" s="44" t="s">
        <v>15</v>
      </c>
      <c r="AD11" s="45">
        <f t="shared" ref="AD11:AD17" si="9">W11/V11*100</f>
        <v>50</v>
      </c>
      <c r="AE11" s="5"/>
      <c r="AF11" s="566"/>
    </row>
    <row r="12" spans="1:32" ht="12.75" customHeight="1" x14ac:dyDescent="0.2">
      <c r="A12" s="64" t="s">
        <v>15</v>
      </c>
      <c r="B12" s="64" t="s">
        <v>16</v>
      </c>
      <c r="C12" s="3" t="s">
        <v>20</v>
      </c>
      <c r="D12" s="45">
        <v>7</v>
      </c>
      <c r="E12" s="44">
        <f t="shared" si="0"/>
        <v>210</v>
      </c>
      <c r="F12" s="44">
        <f t="shared" si="1"/>
        <v>75</v>
      </c>
      <c r="G12" s="44">
        <v>45</v>
      </c>
      <c r="H12" s="44"/>
      <c r="I12" s="44">
        <v>30</v>
      </c>
      <c r="J12" s="44">
        <f t="shared" si="2"/>
        <v>135</v>
      </c>
      <c r="K12" s="45">
        <f t="shared" si="3"/>
        <v>5</v>
      </c>
      <c r="L12" s="44" t="s">
        <v>21</v>
      </c>
      <c r="M12" s="45">
        <f t="shared" si="4"/>
        <v>35.714285714285715</v>
      </c>
      <c r="N12" s="566" t="s">
        <v>18</v>
      </c>
      <c r="O12" s="566"/>
      <c r="P12" s="159"/>
      <c r="Q12" s="159"/>
      <c r="R12" s="603" t="s">
        <v>15</v>
      </c>
      <c r="S12" s="603" t="s">
        <v>16</v>
      </c>
      <c r="T12" s="3" t="s">
        <v>20</v>
      </c>
      <c r="U12" s="45">
        <v>6</v>
      </c>
      <c r="V12" s="44">
        <f t="shared" si="5"/>
        <v>180</v>
      </c>
      <c r="W12" s="44">
        <f t="shared" si="6"/>
        <v>75</v>
      </c>
      <c r="X12" s="44">
        <v>45</v>
      </c>
      <c r="Y12" s="44"/>
      <c r="Z12" s="44">
        <v>30</v>
      </c>
      <c r="AA12" s="44">
        <f t="shared" si="7"/>
        <v>105</v>
      </c>
      <c r="AB12" s="45">
        <f t="shared" si="8"/>
        <v>5</v>
      </c>
      <c r="AC12" s="44" t="s">
        <v>21</v>
      </c>
      <c r="AD12" s="45">
        <f t="shared" si="9"/>
        <v>41.666666666666671</v>
      </c>
      <c r="AE12" s="5"/>
      <c r="AF12" s="566"/>
    </row>
    <row r="13" spans="1:32" ht="13.5" customHeight="1" x14ac:dyDescent="0.2">
      <c r="A13" s="64" t="s">
        <v>15</v>
      </c>
      <c r="B13" s="64" t="s">
        <v>16</v>
      </c>
      <c r="C13" s="3" t="s">
        <v>22</v>
      </c>
      <c r="D13" s="45">
        <v>6</v>
      </c>
      <c r="E13" s="44">
        <f t="shared" si="0"/>
        <v>180</v>
      </c>
      <c r="F13" s="44">
        <f t="shared" si="1"/>
        <v>75</v>
      </c>
      <c r="G13" s="44">
        <v>30</v>
      </c>
      <c r="H13" s="44"/>
      <c r="I13" s="44">
        <v>45</v>
      </c>
      <c r="J13" s="44">
        <f t="shared" si="2"/>
        <v>105</v>
      </c>
      <c r="K13" s="45">
        <f t="shared" si="3"/>
        <v>5</v>
      </c>
      <c r="L13" s="44" t="s">
        <v>21</v>
      </c>
      <c r="M13" s="45">
        <f t="shared" si="4"/>
        <v>41.666666666666671</v>
      </c>
      <c r="N13" s="566" t="s">
        <v>18</v>
      </c>
      <c r="O13" s="566"/>
      <c r="P13" s="159"/>
      <c r="Q13" s="159"/>
      <c r="R13" s="603" t="s">
        <v>15</v>
      </c>
      <c r="S13" s="603" t="s">
        <v>16</v>
      </c>
      <c r="T13" s="3" t="s">
        <v>22</v>
      </c>
      <c r="U13" s="45">
        <v>6</v>
      </c>
      <c r="V13" s="44">
        <f t="shared" si="5"/>
        <v>180</v>
      </c>
      <c r="W13" s="44">
        <f t="shared" si="6"/>
        <v>75</v>
      </c>
      <c r="X13" s="44">
        <v>30</v>
      </c>
      <c r="Y13" s="44"/>
      <c r="Z13" s="44">
        <v>45</v>
      </c>
      <c r="AA13" s="44">
        <f t="shared" si="7"/>
        <v>105</v>
      </c>
      <c r="AB13" s="45">
        <f t="shared" si="8"/>
        <v>5</v>
      </c>
      <c r="AC13" s="44" t="s">
        <v>21</v>
      </c>
      <c r="AD13" s="45">
        <f t="shared" si="9"/>
        <v>41.666666666666671</v>
      </c>
      <c r="AE13" s="563" t="s">
        <v>276</v>
      </c>
      <c r="AF13" s="566"/>
    </row>
    <row r="14" spans="1:32" ht="13.5" customHeight="1" x14ac:dyDescent="0.2">
      <c r="A14" s="64" t="s">
        <v>15</v>
      </c>
      <c r="B14" s="64" t="s">
        <v>16</v>
      </c>
      <c r="C14" s="3" t="s">
        <v>23</v>
      </c>
      <c r="D14" s="45">
        <v>5</v>
      </c>
      <c r="E14" s="44">
        <f t="shared" si="0"/>
        <v>150</v>
      </c>
      <c r="F14" s="44">
        <f t="shared" si="1"/>
        <v>60</v>
      </c>
      <c r="G14" s="44">
        <v>30</v>
      </c>
      <c r="H14" s="44"/>
      <c r="I14" s="44">
        <v>30</v>
      </c>
      <c r="J14" s="44">
        <f t="shared" si="2"/>
        <v>90</v>
      </c>
      <c r="K14" s="45">
        <f t="shared" si="3"/>
        <v>4</v>
      </c>
      <c r="L14" s="44" t="s">
        <v>21</v>
      </c>
      <c r="M14" s="45">
        <f t="shared" si="4"/>
        <v>40</v>
      </c>
      <c r="N14" s="566" t="s">
        <v>24</v>
      </c>
      <c r="O14" s="566"/>
      <c r="P14" s="159"/>
      <c r="Q14" s="159"/>
      <c r="R14" s="603" t="s">
        <v>15</v>
      </c>
      <c r="S14" s="603" t="s">
        <v>16</v>
      </c>
      <c r="T14" s="3" t="s">
        <v>295</v>
      </c>
      <c r="U14" s="45">
        <v>5</v>
      </c>
      <c r="V14" s="44">
        <f t="shared" si="5"/>
        <v>150</v>
      </c>
      <c r="W14" s="44">
        <f t="shared" si="6"/>
        <v>60</v>
      </c>
      <c r="X14" s="44">
        <v>30</v>
      </c>
      <c r="Y14" s="44"/>
      <c r="Z14" s="44">
        <v>30</v>
      </c>
      <c r="AA14" s="44">
        <f t="shared" si="7"/>
        <v>90</v>
      </c>
      <c r="AB14" s="45">
        <f>W14/15</f>
        <v>4</v>
      </c>
      <c r="AC14" s="44" t="s">
        <v>21</v>
      </c>
      <c r="AD14" s="45">
        <f t="shared" si="9"/>
        <v>40</v>
      </c>
      <c r="AE14" s="563" t="s">
        <v>277</v>
      </c>
      <c r="AF14" s="566"/>
    </row>
    <row r="15" spans="1:32" ht="13.5" customHeight="1" x14ac:dyDescent="0.2">
      <c r="A15" s="64" t="s">
        <v>15</v>
      </c>
      <c r="B15" s="64" t="s">
        <v>16</v>
      </c>
      <c r="C15" s="3" t="s">
        <v>25</v>
      </c>
      <c r="D15" s="45">
        <v>5</v>
      </c>
      <c r="E15" s="44">
        <f t="shared" si="0"/>
        <v>150</v>
      </c>
      <c r="F15" s="44">
        <f t="shared" si="1"/>
        <v>60</v>
      </c>
      <c r="G15" s="44">
        <v>15</v>
      </c>
      <c r="H15" s="44">
        <v>45</v>
      </c>
      <c r="I15" s="44"/>
      <c r="J15" s="44">
        <f t="shared" si="2"/>
        <v>90</v>
      </c>
      <c r="K15" s="45">
        <f t="shared" si="3"/>
        <v>4</v>
      </c>
      <c r="L15" s="44" t="s">
        <v>26</v>
      </c>
      <c r="M15" s="45">
        <f t="shared" si="4"/>
        <v>40</v>
      </c>
      <c r="N15" s="566" t="s">
        <v>18</v>
      </c>
      <c r="O15" s="566"/>
      <c r="P15" s="159"/>
      <c r="Q15" s="159"/>
      <c r="R15" s="603" t="s">
        <v>15</v>
      </c>
      <c r="S15" s="603" t="s">
        <v>16</v>
      </c>
      <c r="T15" s="3" t="s">
        <v>294</v>
      </c>
      <c r="U15" s="45">
        <v>4</v>
      </c>
      <c r="V15" s="44">
        <f t="shared" si="5"/>
        <v>120</v>
      </c>
      <c r="W15" s="44">
        <f t="shared" si="6"/>
        <v>60</v>
      </c>
      <c r="X15" s="44">
        <v>15</v>
      </c>
      <c r="Y15" s="44">
        <v>45</v>
      </c>
      <c r="Z15" s="44"/>
      <c r="AA15" s="44">
        <f t="shared" si="7"/>
        <v>60</v>
      </c>
      <c r="AB15" s="45">
        <f t="shared" si="8"/>
        <v>4</v>
      </c>
      <c r="AC15" s="44" t="s">
        <v>15</v>
      </c>
      <c r="AD15" s="45">
        <f t="shared" si="9"/>
        <v>50</v>
      </c>
      <c r="AE15" s="5"/>
      <c r="AF15" s="566"/>
    </row>
    <row r="16" spans="1:32" ht="12.75" customHeight="1" x14ac:dyDescent="0.2">
      <c r="C16" s="3"/>
      <c r="D16" s="45"/>
      <c r="E16" s="44"/>
      <c r="F16" s="44"/>
      <c r="G16" s="44"/>
      <c r="H16" s="44"/>
      <c r="I16" s="44"/>
      <c r="J16" s="44"/>
      <c r="K16" s="45"/>
      <c r="L16" s="44"/>
      <c r="M16" s="45"/>
      <c r="N16" s="566"/>
      <c r="O16" s="566"/>
      <c r="P16" s="159"/>
      <c r="Q16" s="159"/>
      <c r="R16" s="603" t="s">
        <v>15</v>
      </c>
      <c r="S16" s="603" t="s">
        <v>16</v>
      </c>
      <c r="T16" s="3" t="s">
        <v>299</v>
      </c>
      <c r="U16" s="45">
        <v>4</v>
      </c>
      <c r="V16" s="44">
        <f t="shared" si="5"/>
        <v>120</v>
      </c>
      <c r="W16" s="44">
        <f t="shared" si="6"/>
        <v>45</v>
      </c>
      <c r="X16" s="44">
        <v>30</v>
      </c>
      <c r="Y16" s="44"/>
      <c r="Z16" s="44">
        <v>15</v>
      </c>
      <c r="AA16" s="44">
        <f t="shared" si="7"/>
        <v>75</v>
      </c>
      <c r="AB16" s="45">
        <f>W16/15</f>
        <v>3</v>
      </c>
      <c r="AC16" s="44" t="s">
        <v>15</v>
      </c>
      <c r="AD16" s="45">
        <f t="shared" si="9"/>
        <v>37.5</v>
      </c>
      <c r="AE16" s="5"/>
      <c r="AF16" s="566"/>
    </row>
    <row r="17" spans="1:32" ht="13.5" customHeight="1" x14ac:dyDescent="0.2">
      <c r="A17" s="64" t="s">
        <v>15</v>
      </c>
      <c r="B17" s="64" t="s">
        <v>16</v>
      </c>
      <c r="C17" s="3" t="s">
        <v>65</v>
      </c>
      <c r="D17" s="45">
        <v>1</v>
      </c>
      <c r="E17" s="44">
        <f t="shared" si="0"/>
        <v>30</v>
      </c>
      <c r="F17" s="44">
        <f t="shared" si="1"/>
        <v>15</v>
      </c>
      <c r="G17" s="44">
        <v>8</v>
      </c>
      <c r="H17" s="44"/>
      <c r="I17" s="44">
        <v>7</v>
      </c>
      <c r="J17" s="44">
        <f t="shared" si="2"/>
        <v>15</v>
      </c>
      <c r="K17" s="45">
        <f t="shared" si="3"/>
        <v>1</v>
      </c>
      <c r="L17" s="44" t="s">
        <v>15</v>
      </c>
      <c r="M17" s="45">
        <f t="shared" si="4"/>
        <v>50</v>
      </c>
      <c r="N17" s="566" t="s">
        <v>24</v>
      </c>
      <c r="O17" s="566"/>
      <c r="P17" s="159"/>
      <c r="Q17" s="159"/>
      <c r="R17" s="603" t="s">
        <v>15</v>
      </c>
      <c r="S17" s="603" t="s">
        <v>16</v>
      </c>
      <c r="T17" s="3" t="s">
        <v>296</v>
      </c>
      <c r="U17" s="45">
        <v>2</v>
      </c>
      <c r="V17" s="44">
        <f t="shared" si="5"/>
        <v>60</v>
      </c>
      <c r="W17" s="44">
        <f t="shared" si="6"/>
        <v>30</v>
      </c>
      <c r="X17" s="44">
        <v>15</v>
      </c>
      <c r="Y17" s="44"/>
      <c r="Z17" s="44">
        <v>15</v>
      </c>
      <c r="AA17" s="44">
        <f t="shared" si="7"/>
        <v>30</v>
      </c>
      <c r="AB17" s="45">
        <f t="shared" si="8"/>
        <v>2</v>
      </c>
      <c r="AC17" s="44" t="s">
        <v>15</v>
      </c>
      <c r="AD17" s="45">
        <f t="shared" si="9"/>
        <v>50</v>
      </c>
      <c r="AE17" s="5"/>
      <c r="AF17" s="566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59"/>
      <c r="Q18" s="159"/>
      <c r="R18" s="64"/>
      <c r="S18" s="64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59"/>
      <c r="Q19" s="159"/>
      <c r="R19" s="64"/>
      <c r="S19" s="64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64"/>
      <c r="S20" s="64"/>
      <c r="T20" s="1"/>
      <c r="U20" s="159"/>
      <c r="V20" s="159"/>
      <c r="W20" s="159"/>
      <c r="X20" s="159"/>
      <c r="Y20" s="159"/>
      <c r="Z20" s="159"/>
      <c r="AA20" s="159"/>
      <c r="AB20" s="159"/>
    </row>
    <row r="21" spans="1:32" ht="14.25" customHeight="1" x14ac:dyDescent="0.2">
      <c r="C21" s="1" t="s">
        <v>29</v>
      </c>
      <c r="P21" s="159"/>
      <c r="Q21" s="159"/>
      <c r="R21" s="64"/>
      <c r="S21" s="64"/>
      <c r="T21" s="1" t="s">
        <v>29</v>
      </c>
      <c r="U21" s="159"/>
      <c r="V21" s="159"/>
      <c r="W21" s="159"/>
      <c r="X21" s="159"/>
      <c r="Y21" s="159"/>
      <c r="Z21" s="159"/>
      <c r="AA21" s="159"/>
      <c r="AB21" s="159"/>
    </row>
    <row r="22" spans="1:32" ht="15" customHeight="1" x14ac:dyDescent="0.2">
      <c r="C22" s="948" t="s">
        <v>1</v>
      </c>
      <c r="D22" s="949" t="s">
        <v>2</v>
      </c>
      <c r="E22" s="953" t="s">
        <v>3</v>
      </c>
      <c r="F22" s="954"/>
      <c r="G22" s="954"/>
      <c r="H22" s="954"/>
      <c r="I22" s="954"/>
      <c r="J22" s="955"/>
      <c r="K22" s="956" t="s">
        <v>4</v>
      </c>
      <c r="L22" s="956" t="s">
        <v>5</v>
      </c>
      <c r="M22" s="956" t="s">
        <v>6</v>
      </c>
      <c r="N22" s="2"/>
      <c r="O22" s="2"/>
      <c r="P22" s="159"/>
      <c r="Q22" s="159"/>
      <c r="R22" s="64"/>
      <c r="S22" s="64"/>
      <c r="T22" s="948" t="s">
        <v>1</v>
      </c>
      <c r="U22" s="949" t="s">
        <v>2</v>
      </c>
      <c r="V22" s="950" t="s">
        <v>3</v>
      </c>
      <c r="W22" s="950"/>
      <c r="X22" s="950"/>
      <c r="Y22" s="950"/>
      <c r="Z22" s="950"/>
      <c r="AA22" s="715"/>
      <c r="AB22" s="949" t="s">
        <v>4</v>
      </c>
      <c r="AC22" s="949" t="s">
        <v>5</v>
      </c>
      <c r="AD22" s="949" t="s">
        <v>6</v>
      </c>
      <c r="AE22" s="2"/>
      <c r="AF22" s="2"/>
    </row>
    <row r="23" spans="1:32" ht="15" customHeight="1" x14ac:dyDescent="0.2">
      <c r="C23" s="948"/>
      <c r="D23" s="949"/>
      <c r="E23" s="956" t="s">
        <v>7</v>
      </c>
      <c r="F23" s="959" t="s">
        <v>8</v>
      </c>
      <c r="G23" s="960"/>
      <c r="H23" s="960"/>
      <c r="I23" s="961"/>
      <c r="J23" s="956" t="s">
        <v>30</v>
      </c>
      <c r="K23" s="957"/>
      <c r="L23" s="957"/>
      <c r="M23" s="957"/>
      <c r="N23" s="2"/>
      <c r="O23" s="2"/>
      <c r="P23" s="159"/>
      <c r="Q23" s="159"/>
      <c r="R23" s="64"/>
      <c r="S23" s="64"/>
      <c r="T23" s="948"/>
      <c r="U23" s="949"/>
      <c r="V23" s="949" t="s">
        <v>7</v>
      </c>
      <c r="W23" s="951" t="s">
        <v>8</v>
      </c>
      <c r="X23" s="951"/>
      <c r="Y23" s="951"/>
      <c r="Z23" s="951"/>
      <c r="AA23" s="949" t="s">
        <v>30</v>
      </c>
      <c r="AB23" s="949"/>
      <c r="AC23" s="949"/>
      <c r="AD23" s="949"/>
      <c r="AE23" s="2"/>
      <c r="AF23" s="2"/>
    </row>
    <row r="24" spans="1:32" ht="15" customHeight="1" x14ac:dyDescent="0.2">
      <c r="C24" s="948"/>
      <c r="D24" s="949"/>
      <c r="E24" s="957"/>
      <c r="F24" s="956" t="s">
        <v>10</v>
      </c>
      <c r="G24" s="953" t="s">
        <v>11</v>
      </c>
      <c r="H24" s="954"/>
      <c r="I24" s="955"/>
      <c r="J24" s="957"/>
      <c r="K24" s="957"/>
      <c r="L24" s="957"/>
      <c r="M24" s="957"/>
      <c r="N24" s="2"/>
      <c r="O24" s="2"/>
      <c r="P24" s="159"/>
      <c r="Q24" s="159"/>
      <c r="R24" s="64"/>
      <c r="S24" s="64"/>
      <c r="T24" s="948"/>
      <c r="U24" s="949"/>
      <c r="V24" s="715"/>
      <c r="W24" s="949" t="s">
        <v>10</v>
      </c>
      <c r="X24" s="950" t="s">
        <v>11</v>
      </c>
      <c r="Y24" s="715"/>
      <c r="Z24" s="715"/>
      <c r="AA24" s="715"/>
      <c r="AB24" s="949"/>
      <c r="AC24" s="949"/>
      <c r="AD24" s="949"/>
      <c r="AE24" s="2"/>
      <c r="AF24" s="2"/>
    </row>
    <row r="25" spans="1:32" ht="15" customHeight="1" x14ac:dyDescent="0.2">
      <c r="C25" s="948"/>
      <c r="D25" s="949"/>
      <c r="E25" s="957"/>
      <c r="F25" s="957"/>
      <c r="G25" s="956" t="s">
        <v>12</v>
      </c>
      <c r="H25" s="956" t="s">
        <v>13</v>
      </c>
      <c r="I25" s="956" t="s">
        <v>14</v>
      </c>
      <c r="J25" s="957"/>
      <c r="K25" s="957"/>
      <c r="L25" s="957"/>
      <c r="M25" s="957"/>
      <c r="N25" s="2"/>
      <c r="O25" s="2"/>
      <c r="P25" s="159"/>
      <c r="Q25" s="159"/>
      <c r="R25" s="64"/>
      <c r="S25" s="64"/>
      <c r="T25" s="948"/>
      <c r="U25" s="949"/>
      <c r="V25" s="715"/>
      <c r="W25" s="952"/>
      <c r="X25" s="949" t="s">
        <v>12</v>
      </c>
      <c r="Y25" s="949" t="s">
        <v>13</v>
      </c>
      <c r="Z25" s="949" t="s">
        <v>14</v>
      </c>
      <c r="AA25" s="715"/>
      <c r="AB25" s="949"/>
      <c r="AC25" s="949"/>
      <c r="AD25" s="949"/>
      <c r="AE25" s="2"/>
      <c r="AF25" s="2"/>
    </row>
    <row r="26" spans="1:32" ht="12.75" customHeight="1" x14ac:dyDescent="0.2">
      <c r="C26" s="948"/>
      <c r="D26" s="949"/>
      <c r="E26" s="957"/>
      <c r="F26" s="957"/>
      <c r="G26" s="957"/>
      <c r="H26" s="957"/>
      <c r="I26" s="957"/>
      <c r="J26" s="957"/>
      <c r="K26" s="957"/>
      <c r="L26" s="957"/>
      <c r="M26" s="957"/>
      <c r="N26" s="2"/>
      <c r="O26" s="2"/>
      <c r="P26" s="159"/>
      <c r="Q26" s="159"/>
      <c r="R26" s="64"/>
      <c r="S26" s="64"/>
      <c r="T26" s="948"/>
      <c r="U26" s="949"/>
      <c r="V26" s="715"/>
      <c r="W26" s="952"/>
      <c r="X26" s="949"/>
      <c r="Y26" s="949"/>
      <c r="Z26" s="949"/>
      <c r="AA26" s="715"/>
      <c r="AB26" s="949"/>
      <c r="AC26" s="949"/>
      <c r="AD26" s="949"/>
      <c r="AE26" s="2"/>
      <c r="AF26" s="2"/>
    </row>
    <row r="27" spans="1:32" ht="12.75" customHeight="1" x14ac:dyDescent="0.2">
      <c r="C27" s="948"/>
      <c r="D27" s="949"/>
      <c r="E27" s="957"/>
      <c r="F27" s="957"/>
      <c r="G27" s="957"/>
      <c r="H27" s="957"/>
      <c r="I27" s="957"/>
      <c r="J27" s="957"/>
      <c r="K27" s="957"/>
      <c r="L27" s="957"/>
      <c r="M27" s="957"/>
      <c r="N27" s="2"/>
      <c r="O27" s="2"/>
      <c r="P27" s="159"/>
      <c r="Q27" s="159"/>
      <c r="R27" s="64"/>
      <c r="S27" s="64"/>
      <c r="T27" s="948"/>
      <c r="U27" s="949"/>
      <c r="V27" s="715"/>
      <c r="W27" s="952"/>
      <c r="X27" s="949"/>
      <c r="Y27" s="949"/>
      <c r="Z27" s="949"/>
      <c r="AA27" s="715"/>
      <c r="AB27" s="949"/>
      <c r="AC27" s="949"/>
      <c r="AD27" s="949"/>
      <c r="AE27" s="2"/>
      <c r="AF27" s="2"/>
    </row>
    <row r="28" spans="1:32" ht="3.75" customHeight="1" x14ac:dyDescent="0.2">
      <c r="C28" s="948"/>
      <c r="D28" s="949"/>
      <c r="E28" s="958"/>
      <c r="F28" s="958"/>
      <c r="G28" s="958"/>
      <c r="H28" s="958"/>
      <c r="I28" s="958"/>
      <c r="J28" s="958"/>
      <c r="K28" s="958"/>
      <c r="L28" s="958"/>
      <c r="M28" s="958"/>
      <c r="N28" s="2"/>
      <c r="O28" s="2"/>
      <c r="P28" s="159"/>
      <c r="Q28" s="159"/>
      <c r="R28" s="64"/>
      <c r="S28" s="64"/>
      <c r="T28" s="948"/>
      <c r="U28" s="949"/>
      <c r="V28" s="715"/>
      <c r="W28" s="952"/>
      <c r="X28" s="949"/>
      <c r="Y28" s="949"/>
      <c r="Z28" s="949"/>
      <c r="AA28" s="715"/>
      <c r="AB28" s="949"/>
      <c r="AC28" s="949"/>
      <c r="AD28" s="949"/>
      <c r="AE28" s="2"/>
      <c r="AF28" s="2"/>
    </row>
    <row r="29" spans="1:32" ht="17.25" customHeight="1" x14ac:dyDescent="0.2">
      <c r="A29" s="64" t="s">
        <v>15</v>
      </c>
      <c r="B29" s="64" t="s">
        <v>16</v>
      </c>
      <c r="C29" s="3" t="s">
        <v>17</v>
      </c>
      <c r="D29" s="4">
        <v>3</v>
      </c>
      <c r="E29" s="44">
        <f>D29*30</f>
        <v>90</v>
      </c>
      <c r="F29" s="44">
        <f>G29+H29+I29</f>
        <v>36</v>
      </c>
      <c r="G29" s="44"/>
      <c r="H29" s="44"/>
      <c r="I29" s="44">
        <v>36</v>
      </c>
      <c r="J29" s="44">
        <f>E29-F29</f>
        <v>54</v>
      </c>
      <c r="K29" s="45">
        <f>F29/18</f>
        <v>2</v>
      </c>
      <c r="L29" s="44" t="s">
        <v>15</v>
      </c>
      <c r="M29" s="45">
        <f>F29/E29*100</f>
        <v>40</v>
      </c>
      <c r="N29" s="566" t="s">
        <v>18</v>
      </c>
      <c r="O29" s="566"/>
      <c r="P29" s="159"/>
      <c r="Q29" s="159"/>
      <c r="R29" s="603" t="s">
        <v>15</v>
      </c>
      <c r="S29" s="603" t="s">
        <v>16</v>
      </c>
      <c r="T29" s="3" t="s">
        <v>17</v>
      </c>
      <c r="U29" s="4">
        <v>3</v>
      </c>
      <c r="V29" s="44">
        <f t="shared" ref="V29:V35" si="12">U29*30</f>
        <v>90</v>
      </c>
      <c r="W29" s="44">
        <f t="shared" ref="W29:W35" si="13">X29+Y29+Z29</f>
        <v>36</v>
      </c>
      <c r="X29" s="44"/>
      <c r="Y29" s="44"/>
      <c r="Z29" s="44">
        <v>36</v>
      </c>
      <c r="AA29" s="44">
        <f t="shared" ref="AA29:AA35" si="14">V29-W29</f>
        <v>54</v>
      </c>
      <c r="AB29" s="45">
        <f t="shared" ref="AB29:AB35" si="15">W29/18</f>
        <v>2</v>
      </c>
      <c r="AC29" s="44" t="s">
        <v>15</v>
      </c>
      <c r="AD29" s="45">
        <f t="shared" ref="AD29:AD35" si="16">W29/V29*100</f>
        <v>40</v>
      </c>
      <c r="AE29" s="5"/>
      <c r="AF29" s="566"/>
    </row>
    <row r="30" spans="1:32" ht="14.25" customHeight="1" x14ac:dyDescent="0.2">
      <c r="A30" s="64" t="s">
        <v>15</v>
      </c>
      <c r="B30" s="64" t="s">
        <v>16</v>
      </c>
      <c r="C30" s="3" t="s">
        <v>19</v>
      </c>
      <c r="D30" s="45">
        <v>3.5</v>
      </c>
      <c r="E30" s="44">
        <f t="shared" ref="E30:E35" si="17">D30*30</f>
        <v>105</v>
      </c>
      <c r="F30" s="44">
        <f t="shared" ref="F30:F35" si="18">G30+H30+I30</f>
        <v>72</v>
      </c>
      <c r="G30" s="44"/>
      <c r="H30" s="44"/>
      <c r="I30" s="44">
        <v>72</v>
      </c>
      <c r="J30" s="44">
        <f t="shared" ref="J30:J35" si="19">E30-F30</f>
        <v>33</v>
      </c>
      <c r="K30" s="45">
        <f t="shared" ref="K30:K35" si="20">F30/18</f>
        <v>4</v>
      </c>
      <c r="L30" s="44" t="s">
        <v>15</v>
      </c>
      <c r="M30" s="45">
        <f t="shared" ref="M30:M35" si="21">F30/E30*100</f>
        <v>68.571428571428569</v>
      </c>
      <c r="N30" s="566" t="s">
        <v>18</v>
      </c>
      <c r="O30" s="566"/>
      <c r="P30" s="159"/>
      <c r="Q30" s="159"/>
      <c r="R30" s="603" t="s">
        <v>15</v>
      </c>
      <c r="S30" s="603" t="s">
        <v>16</v>
      </c>
      <c r="T30" s="3" t="s">
        <v>258</v>
      </c>
      <c r="U30" s="45">
        <v>6</v>
      </c>
      <c r="V30" s="44">
        <f t="shared" si="12"/>
        <v>180</v>
      </c>
      <c r="W30" s="44">
        <f t="shared" si="13"/>
        <v>54</v>
      </c>
      <c r="X30" s="44">
        <v>36</v>
      </c>
      <c r="Y30" s="44"/>
      <c r="Z30" s="44">
        <v>18</v>
      </c>
      <c r="AA30" s="44">
        <f t="shared" si="14"/>
        <v>126</v>
      </c>
      <c r="AB30" s="45">
        <f t="shared" si="15"/>
        <v>3</v>
      </c>
      <c r="AC30" s="44" t="s">
        <v>15</v>
      </c>
      <c r="AD30" s="45">
        <f t="shared" si="16"/>
        <v>30</v>
      </c>
      <c r="AE30" s="5"/>
      <c r="AF30" s="566"/>
    </row>
    <row r="31" spans="1:32" ht="29.25" customHeight="1" x14ac:dyDescent="0.2">
      <c r="A31" s="64" t="s">
        <v>15</v>
      </c>
      <c r="B31" s="64" t="s">
        <v>16</v>
      </c>
      <c r="C31" s="3" t="s">
        <v>257</v>
      </c>
      <c r="D31" s="45">
        <v>6</v>
      </c>
      <c r="E31" s="44">
        <f t="shared" si="17"/>
        <v>180</v>
      </c>
      <c r="F31" s="44">
        <f t="shared" si="18"/>
        <v>72</v>
      </c>
      <c r="G31" s="44">
        <v>36</v>
      </c>
      <c r="H31" s="44"/>
      <c r="I31" s="44">
        <v>36</v>
      </c>
      <c r="J31" s="44">
        <f t="shared" si="19"/>
        <v>108</v>
      </c>
      <c r="K31" s="45">
        <f t="shared" si="20"/>
        <v>4</v>
      </c>
      <c r="L31" s="44" t="s">
        <v>21</v>
      </c>
      <c r="M31" s="45">
        <f t="shared" si="21"/>
        <v>40</v>
      </c>
      <c r="N31" s="566" t="s">
        <v>18</v>
      </c>
      <c r="O31" s="566"/>
      <c r="P31" s="159"/>
      <c r="Q31" s="159"/>
      <c r="R31" s="603" t="s">
        <v>15</v>
      </c>
      <c r="S31" s="603" t="s">
        <v>16</v>
      </c>
      <c r="T31" s="3" t="s">
        <v>221</v>
      </c>
      <c r="U31" s="45">
        <v>6</v>
      </c>
      <c r="V31" s="44">
        <f t="shared" si="12"/>
        <v>180</v>
      </c>
      <c r="W31" s="44">
        <f t="shared" si="13"/>
        <v>72</v>
      </c>
      <c r="X31" s="44">
        <v>36</v>
      </c>
      <c r="Y31" s="44"/>
      <c r="Z31" s="44">
        <v>36</v>
      </c>
      <c r="AA31" s="44">
        <f t="shared" si="14"/>
        <v>108</v>
      </c>
      <c r="AB31" s="45">
        <f t="shared" si="15"/>
        <v>4</v>
      </c>
      <c r="AC31" s="44" t="s">
        <v>21</v>
      </c>
      <c r="AD31" s="45">
        <f t="shared" si="16"/>
        <v>40</v>
      </c>
      <c r="AE31" s="5"/>
      <c r="AF31" s="566"/>
    </row>
    <row r="32" spans="1:32" ht="12.75" customHeight="1" x14ac:dyDescent="0.2">
      <c r="A32" s="64" t="s">
        <v>15</v>
      </c>
      <c r="B32" s="64" t="s">
        <v>16</v>
      </c>
      <c r="C32" s="3" t="s">
        <v>66</v>
      </c>
      <c r="D32" s="45">
        <v>6</v>
      </c>
      <c r="E32" s="44">
        <f t="shared" si="17"/>
        <v>180</v>
      </c>
      <c r="F32" s="44">
        <f t="shared" si="18"/>
        <v>72</v>
      </c>
      <c r="G32" s="44">
        <v>36</v>
      </c>
      <c r="H32" s="44"/>
      <c r="I32" s="44">
        <v>36</v>
      </c>
      <c r="J32" s="44">
        <f t="shared" si="19"/>
        <v>108</v>
      </c>
      <c r="K32" s="45">
        <f t="shared" si="20"/>
        <v>4</v>
      </c>
      <c r="L32" s="44" t="s">
        <v>21</v>
      </c>
      <c r="M32" s="45">
        <f t="shared" si="21"/>
        <v>40</v>
      </c>
      <c r="N32" s="566" t="s">
        <v>24</v>
      </c>
      <c r="O32" s="566"/>
      <c r="P32" s="159"/>
      <c r="Q32" s="159"/>
      <c r="R32" s="603" t="s">
        <v>15</v>
      </c>
      <c r="S32" s="603" t="s">
        <v>16</v>
      </c>
      <c r="T32" s="3" t="s">
        <v>66</v>
      </c>
      <c r="U32" s="45">
        <v>6</v>
      </c>
      <c r="V32" s="44">
        <f t="shared" si="12"/>
        <v>180</v>
      </c>
      <c r="W32" s="44">
        <f t="shared" si="13"/>
        <v>72</v>
      </c>
      <c r="X32" s="44">
        <v>36</v>
      </c>
      <c r="Y32" s="44"/>
      <c r="Z32" s="44">
        <v>36</v>
      </c>
      <c r="AA32" s="44">
        <f t="shared" si="14"/>
        <v>108</v>
      </c>
      <c r="AB32" s="45">
        <f t="shared" si="15"/>
        <v>4</v>
      </c>
      <c r="AC32" s="44" t="s">
        <v>21</v>
      </c>
      <c r="AD32" s="45">
        <f t="shared" si="16"/>
        <v>40</v>
      </c>
      <c r="AE32" s="5"/>
      <c r="AF32" s="566"/>
    </row>
    <row r="33" spans="1:32" ht="13.5" customHeight="1" x14ac:dyDescent="0.2">
      <c r="A33" s="64" t="s">
        <v>15</v>
      </c>
      <c r="B33" s="64" t="s">
        <v>16</v>
      </c>
      <c r="C33" s="3" t="s">
        <v>31</v>
      </c>
      <c r="D33" s="45">
        <v>4</v>
      </c>
      <c r="E33" s="44">
        <f t="shared" si="17"/>
        <v>120</v>
      </c>
      <c r="F33" s="44">
        <f t="shared" si="18"/>
        <v>54</v>
      </c>
      <c r="G33" s="44">
        <v>18</v>
      </c>
      <c r="H33" s="44"/>
      <c r="I33" s="44">
        <v>36</v>
      </c>
      <c r="J33" s="44">
        <f t="shared" si="19"/>
        <v>66</v>
      </c>
      <c r="K33" s="45">
        <f t="shared" si="20"/>
        <v>3</v>
      </c>
      <c r="L33" s="44" t="s">
        <v>21</v>
      </c>
      <c r="M33" s="45">
        <f t="shared" si="21"/>
        <v>45</v>
      </c>
      <c r="N33" s="566" t="s">
        <v>18</v>
      </c>
      <c r="O33" s="566"/>
      <c r="P33" s="159"/>
      <c r="Q33" s="159"/>
      <c r="R33" s="603" t="s">
        <v>15</v>
      </c>
      <c r="S33" s="603" t="s">
        <v>16</v>
      </c>
      <c r="T33" s="3" t="s">
        <v>31</v>
      </c>
      <c r="U33" s="45">
        <v>3</v>
      </c>
      <c r="V33" s="44">
        <f t="shared" si="12"/>
        <v>90</v>
      </c>
      <c r="W33" s="44">
        <f t="shared" si="13"/>
        <v>54</v>
      </c>
      <c r="X33" s="44">
        <v>18</v>
      </c>
      <c r="Y33" s="44"/>
      <c r="Z33" s="44">
        <v>36</v>
      </c>
      <c r="AA33" s="44">
        <f t="shared" si="14"/>
        <v>36</v>
      </c>
      <c r="AB33" s="45">
        <f t="shared" si="15"/>
        <v>3</v>
      </c>
      <c r="AC33" s="44" t="s">
        <v>21</v>
      </c>
      <c r="AD33" s="45">
        <f t="shared" si="16"/>
        <v>60</v>
      </c>
      <c r="AE33" s="5"/>
      <c r="AF33" s="566"/>
    </row>
    <row r="34" spans="1:32" ht="12.75" customHeight="1" x14ac:dyDescent="0.2">
      <c r="A34" s="64" t="s">
        <v>15</v>
      </c>
      <c r="B34" s="64" t="s">
        <v>16</v>
      </c>
      <c r="C34" s="3" t="s">
        <v>32</v>
      </c>
      <c r="D34" s="45">
        <v>4.5</v>
      </c>
      <c r="E34" s="44">
        <f t="shared" si="17"/>
        <v>135</v>
      </c>
      <c r="F34" s="44">
        <f t="shared" si="18"/>
        <v>18</v>
      </c>
      <c r="G34" s="44"/>
      <c r="H34" s="44"/>
      <c r="I34" s="44">
        <v>18</v>
      </c>
      <c r="J34" s="44">
        <f t="shared" si="19"/>
        <v>117</v>
      </c>
      <c r="K34" s="45">
        <f t="shared" si="20"/>
        <v>1</v>
      </c>
      <c r="L34" s="44" t="s">
        <v>15</v>
      </c>
      <c r="M34" s="45">
        <f t="shared" si="21"/>
        <v>13.333333333333334</v>
      </c>
      <c r="N34" s="566" t="s">
        <v>45</v>
      </c>
      <c r="O34" s="566"/>
      <c r="P34" s="159"/>
      <c r="Q34" s="159"/>
      <c r="R34" s="603" t="s">
        <v>15</v>
      </c>
      <c r="S34" s="603" t="s">
        <v>16</v>
      </c>
      <c r="T34" s="3" t="s">
        <v>32</v>
      </c>
      <c r="U34" s="45">
        <v>3</v>
      </c>
      <c r="V34" s="44">
        <f t="shared" si="12"/>
        <v>90</v>
      </c>
      <c r="W34" s="44">
        <f t="shared" si="13"/>
        <v>18</v>
      </c>
      <c r="X34" s="44"/>
      <c r="Y34" s="44"/>
      <c r="Z34" s="44">
        <v>18</v>
      </c>
      <c r="AA34" s="44">
        <f t="shared" si="14"/>
        <v>72</v>
      </c>
      <c r="AB34" s="45">
        <f t="shared" si="15"/>
        <v>1</v>
      </c>
      <c r="AC34" s="44" t="s">
        <v>15</v>
      </c>
      <c r="AD34" s="45">
        <f t="shared" si="16"/>
        <v>20</v>
      </c>
      <c r="AE34" s="563" t="s">
        <v>276</v>
      </c>
      <c r="AF34" s="566"/>
    </row>
    <row r="35" spans="1:32" ht="13.5" customHeight="1" x14ac:dyDescent="0.2">
      <c r="A35" s="64" t="s">
        <v>15</v>
      </c>
      <c r="B35" s="64" t="s">
        <v>16</v>
      </c>
      <c r="C35" s="3" t="s">
        <v>34</v>
      </c>
      <c r="D35" s="45">
        <v>3</v>
      </c>
      <c r="E35" s="44">
        <f t="shared" si="17"/>
        <v>90</v>
      </c>
      <c r="F35" s="44">
        <f t="shared" si="18"/>
        <v>36</v>
      </c>
      <c r="G35" s="44">
        <v>18</v>
      </c>
      <c r="H35" s="44"/>
      <c r="I35" s="44">
        <v>18</v>
      </c>
      <c r="J35" s="44">
        <f t="shared" si="19"/>
        <v>54</v>
      </c>
      <c r="K35" s="45">
        <f t="shared" si="20"/>
        <v>2</v>
      </c>
      <c r="L35" s="44" t="s">
        <v>15</v>
      </c>
      <c r="M35" s="45">
        <f t="shared" si="21"/>
        <v>40</v>
      </c>
      <c r="N35" s="566" t="s">
        <v>18</v>
      </c>
      <c r="O35" s="566"/>
      <c r="P35" s="159"/>
      <c r="Q35" s="159"/>
      <c r="R35" s="603" t="s">
        <v>15</v>
      </c>
      <c r="S35" s="603" t="s">
        <v>16</v>
      </c>
      <c r="T35" s="3" t="s">
        <v>158</v>
      </c>
      <c r="U35" s="45">
        <v>3</v>
      </c>
      <c r="V35" s="44">
        <f t="shared" si="12"/>
        <v>90</v>
      </c>
      <c r="W35" s="44">
        <f t="shared" si="13"/>
        <v>36</v>
      </c>
      <c r="X35" s="44">
        <v>18</v>
      </c>
      <c r="Y35" s="44"/>
      <c r="Z35" s="44">
        <v>18</v>
      </c>
      <c r="AA35" s="44">
        <f t="shared" si="14"/>
        <v>54</v>
      </c>
      <c r="AB35" s="45">
        <f t="shared" si="15"/>
        <v>2</v>
      </c>
      <c r="AC35" s="44" t="s">
        <v>15</v>
      </c>
      <c r="AD35" s="45">
        <f t="shared" si="16"/>
        <v>40</v>
      </c>
      <c r="AE35" s="563" t="s">
        <v>277</v>
      </c>
      <c r="AF35" s="566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59"/>
      <c r="Q36" s="159"/>
      <c r="R36" s="64"/>
      <c r="S36" s="64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0</v>
      </c>
      <c r="Z36" s="11">
        <f t="shared" si="23"/>
        <v>198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59"/>
      <c r="Q37" s="159"/>
      <c r="R37" s="64"/>
      <c r="S37" s="64"/>
      <c r="T37" s="9" t="s">
        <v>28</v>
      </c>
      <c r="U37" s="10">
        <f>30-U36</f>
        <v>0</v>
      </c>
      <c r="V37" s="159"/>
      <c r="W37" s="159"/>
      <c r="X37" s="159"/>
      <c r="Y37" s="159"/>
      <c r="Z37" s="159"/>
      <c r="AA37" s="159"/>
      <c r="AB37" s="159"/>
    </row>
    <row r="38" spans="1:32" ht="12.75" x14ac:dyDescent="0.2">
      <c r="C38" s="9"/>
      <c r="D38" s="8"/>
      <c r="P38" s="159"/>
      <c r="Q38" s="159"/>
      <c r="R38" s="64"/>
      <c r="S38" s="64"/>
      <c r="T38" s="9"/>
      <c r="U38" s="8"/>
      <c r="V38" s="159"/>
      <c r="W38" s="159"/>
      <c r="X38" s="159"/>
      <c r="Y38" s="159"/>
      <c r="Z38" s="159"/>
      <c r="AA38" s="159"/>
      <c r="AB38" s="159"/>
    </row>
    <row r="39" spans="1:32" ht="12.75" hidden="1" x14ac:dyDescent="0.2">
      <c r="C39" s="9"/>
      <c r="D39" s="8"/>
      <c r="P39" s="159"/>
      <c r="Q39" s="159"/>
      <c r="R39" s="64"/>
      <c r="S39" s="64"/>
      <c r="T39" s="9"/>
      <c r="U39" s="8"/>
      <c r="V39" s="159"/>
      <c r="W39" s="159"/>
      <c r="X39" s="159"/>
      <c r="Y39" s="159"/>
      <c r="Z39" s="159"/>
      <c r="AA39" s="159"/>
      <c r="AB39" s="159"/>
    </row>
    <row r="40" spans="1:32" ht="12.75" hidden="1" x14ac:dyDescent="0.2">
      <c r="C40" s="9"/>
      <c r="D40" s="8"/>
      <c r="P40" s="159"/>
      <c r="Q40" s="159"/>
      <c r="R40" s="64"/>
      <c r="S40" s="64"/>
      <c r="T40" s="9"/>
      <c r="U40" s="8"/>
      <c r="V40" s="159"/>
      <c r="W40" s="159"/>
      <c r="X40" s="159"/>
      <c r="Y40" s="159"/>
      <c r="Z40" s="159"/>
      <c r="AA40" s="159"/>
      <c r="AB40" s="159"/>
    </row>
    <row r="41" spans="1:32" ht="15" hidden="1" customHeight="1" x14ac:dyDescent="0.2">
      <c r="C41" s="9"/>
      <c r="D41" s="8"/>
      <c r="P41" s="159"/>
      <c r="Q41" s="159"/>
      <c r="R41" s="64"/>
      <c r="S41" s="64"/>
      <c r="T41" s="9"/>
      <c r="U41" s="8"/>
      <c r="V41" s="159"/>
      <c r="W41" s="159"/>
      <c r="X41" s="159"/>
      <c r="Y41" s="159"/>
      <c r="Z41" s="159"/>
      <c r="AA41" s="159"/>
      <c r="AB41" s="159"/>
    </row>
    <row r="42" spans="1:32" ht="17.25" customHeight="1" x14ac:dyDescent="0.2">
      <c r="C42" s="1" t="s">
        <v>35</v>
      </c>
      <c r="P42" s="159"/>
      <c r="Q42" s="159"/>
      <c r="R42" s="64"/>
      <c r="S42" s="64"/>
      <c r="T42" s="1" t="s">
        <v>35</v>
      </c>
      <c r="U42" s="159"/>
      <c r="V42" s="159"/>
      <c r="W42" s="159"/>
      <c r="X42" s="159"/>
      <c r="Y42" s="159"/>
      <c r="Z42" s="159"/>
      <c r="AA42" s="159"/>
      <c r="AB42" s="159"/>
    </row>
    <row r="43" spans="1:32" ht="15" customHeight="1" x14ac:dyDescent="0.2">
      <c r="C43" s="948" t="s">
        <v>1</v>
      </c>
      <c r="D43" s="949" t="s">
        <v>2</v>
      </c>
      <c r="E43" s="953" t="s">
        <v>3</v>
      </c>
      <c r="F43" s="954"/>
      <c r="G43" s="954"/>
      <c r="H43" s="954"/>
      <c r="I43" s="954"/>
      <c r="J43" s="955"/>
      <c r="K43" s="956" t="s">
        <v>4</v>
      </c>
      <c r="L43" s="956" t="s">
        <v>5</v>
      </c>
      <c r="M43" s="956" t="s">
        <v>6</v>
      </c>
      <c r="N43" s="2"/>
      <c r="O43" s="2"/>
      <c r="P43" s="159"/>
      <c r="Q43" s="159"/>
      <c r="R43" s="64"/>
      <c r="S43" s="64"/>
      <c r="T43" s="948" t="s">
        <v>1</v>
      </c>
      <c r="U43" s="949" t="s">
        <v>2</v>
      </c>
      <c r="V43" s="950" t="s">
        <v>3</v>
      </c>
      <c r="W43" s="950"/>
      <c r="X43" s="950"/>
      <c r="Y43" s="950"/>
      <c r="Z43" s="950"/>
      <c r="AA43" s="715"/>
      <c r="AB43" s="949" t="s">
        <v>4</v>
      </c>
      <c r="AC43" s="949" t="s">
        <v>5</v>
      </c>
      <c r="AD43" s="949" t="s">
        <v>6</v>
      </c>
      <c r="AE43" s="2"/>
      <c r="AF43" s="2"/>
    </row>
    <row r="44" spans="1:32" ht="15" customHeight="1" x14ac:dyDescent="0.2">
      <c r="C44" s="948"/>
      <c r="D44" s="949"/>
      <c r="E44" s="956" t="s">
        <v>7</v>
      </c>
      <c r="F44" s="959" t="s">
        <v>8</v>
      </c>
      <c r="G44" s="960"/>
      <c r="H44" s="960"/>
      <c r="I44" s="961"/>
      <c r="J44" s="956" t="s">
        <v>30</v>
      </c>
      <c r="K44" s="957"/>
      <c r="L44" s="957"/>
      <c r="M44" s="957"/>
      <c r="N44" s="2"/>
      <c r="O44" s="2"/>
      <c r="P44" s="159"/>
      <c r="Q44" s="159"/>
      <c r="R44" s="64"/>
      <c r="S44" s="64"/>
      <c r="T44" s="948"/>
      <c r="U44" s="949"/>
      <c r="V44" s="949" t="s">
        <v>7</v>
      </c>
      <c r="W44" s="951" t="s">
        <v>8</v>
      </c>
      <c r="X44" s="951"/>
      <c r="Y44" s="951"/>
      <c r="Z44" s="951"/>
      <c r="AA44" s="949" t="s">
        <v>30</v>
      </c>
      <c r="AB44" s="949"/>
      <c r="AC44" s="949"/>
      <c r="AD44" s="949"/>
      <c r="AE44" s="2"/>
      <c r="AF44" s="2"/>
    </row>
    <row r="45" spans="1:32" ht="15" customHeight="1" x14ac:dyDescent="0.2">
      <c r="C45" s="948"/>
      <c r="D45" s="949"/>
      <c r="E45" s="957"/>
      <c r="F45" s="956" t="s">
        <v>10</v>
      </c>
      <c r="G45" s="953" t="s">
        <v>11</v>
      </c>
      <c r="H45" s="954"/>
      <c r="I45" s="955"/>
      <c r="J45" s="957"/>
      <c r="K45" s="957"/>
      <c r="L45" s="957"/>
      <c r="M45" s="957"/>
      <c r="N45" s="2"/>
      <c r="O45" s="2"/>
      <c r="P45" s="159"/>
      <c r="Q45" s="159"/>
      <c r="R45" s="64"/>
      <c r="S45" s="64"/>
      <c r="T45" s="948"/>
      <c r="U45" s="949"/>
      <c r="V45" s="715"/>
      <c r="W45" s="949" t="s">
        <v>10</v>
      </c>
      <c r="X45" s="950" t="s">
        <v>11</v>
      </c>
      <c r="Y45" s="715"/>
      <c r="Z45" s="715"/>
      <c r="AA45" s="715"/>
      <c r="AB45" s="949"/>
      <c r="AC45" s="949"/>
      <c r="AD45" s="949"/>
      <c r="AE45" s="2"/>
      <c r="AF45" s="2"/>
    </row>
    <row r="46" spans="1:32" ht="15" customHeight="1" x14ac:dyDescent="0.2">
      <c r="C46" s="948"/>
      <c r="D46" s="949"/>
      <c r="E46" s="957"/>
      <c r="F46" s="957"/>
      <c r="G46" s="956" t="s">
        <v>12</v>
      </c>
      <c r="H46" s="956" t="s">
        <v>13</v>
      </c>
      <c r="I46" s="956" t="s">
        <v>14</v>
      </c>
      <c r="J46" s="957"/>
      <c r="K46" s="957"/>
      <c r="L46" s="957"/>
      <c r="M46" s="957"/>
      <c r="N46" s="2"/>
      <c r="O46" s="2"/>
      <c r="P46" s="159"/>
      <c r="Q46" s="159"/>
      <c r="R46" s="64"/>
      <c r="S46" s="64"/>
      <c r="T46" s="948"/>
      <c r="U46" s="949"/>
      <c r="V46" s="715"/>
      <c r="W46" s="952"/>
      <c r="X46" s="949" t="s">
        <v>12</v>
      </c>
      <c r="Y46" s="949" t="s">
        <v>13</v>
      </c>
      <c r="Z46" s="949" t="s">
        <v>14</v>
      </c>
      <c r="AA46" s="715"/>
      <c r="AB46" s="949"/>
      <c r="AC46" s="949"/>
      <c r="AD46" s="949"/>
      <c r="AE46" s="2"/>
      <c r="AF46" s="2"/>
    </row>
    <row r="47" spans="1:32" ht="12" customHeight="1" x14ac:dyDescent="0.2">
      <c r="C47" s="948"/>
      <c r="D47" s="949"/>
      <c r="E47" s="957"/>
      <c r="F47" s="957"/>
      <c r="G47" s="957"/>
      <c r="H47" s="957"/>
      <c r="I47" s="957"/>
      <c r="J47" s="957"/>
      <c r="K47" s="957"/>
      <c r="L47" s="957"/>
      <c r="M47" s="957"/>
      <c r="N47" s="2"/>
      <c r="O47" s="2"/>
      <c r="P47" s="159"/>
      <c r="Q47" s="159"/>
      <c r="R47" s="64"/>
      <c r="S47" s="64"/>
      <c r="T47" s="948"/>
      <c r="U47" s="949"/>
      <c r="V47" s="715"/>
      <c r="W47" s="952"/>
      <c r="X47" s="949"/>
      <c r="Y47" s="949"/>
      <c r="Z47" s="949"/>
      <c r="AA47" s="715"/>
      <c r="AB47" s="949"/>
      <c r="AC47" s="949"/>
      <c r="AD47" s="949"/>
      <c r="AE47" s="2"/>
      <c r="AF47" s="2"/>
    </row>
    <row r="48" spans="1:32" ht="12.75" hidden="1" x14ac:dyDescent="0.2">
      <c r="C48" s="948"/>
      <c r="D48" s="949"/>
      <c r="E48" s="957"/>
      <c r="F48" s="957"/>
      <c r="G48" s="957"/>
      <c r="H48" s="957"/>
      <c r="I48" s="957"/>
      <c r="J48" s="957"/>
      <c r="K48" s="957"/>
      <c r="L48" s="957"/>
      <c r="M48" s="957"/>
      <c r="N48" s="2"/>
      <c r="O48" s="2"/>
      <c r="P48" s="159"/>
      <c r="Q48" s="159"/>
      <c r="R48" s="64"/>
      <c r="S48" s="64"/>
      <c r="T48" s="948"/>
      <c r="U48" s="949"/>
      <c r="V48" s="715"/>
      <c r="W48" s="952"/>
      <c r="X48" s="949"/>
      <c r="Y48" s="949"/>
      <c r="Z48" s="949"/>
      <c r="AA48" s="715"/>
      <c r="AB48" s="949"/>
      <c r="AC48" s="949"/>
      <c r="AD48" s="949"/>
      <c r="AE48" s="2"/>
      <c r="AF48" s="2"/>
    </row>
    <row r="49" spans="1:32" ht="12.75" hidden="1" x14ac:dyDescent="0.2">
      <c r="C49" s="948"/>
      <c r="D49" s="949"/>
      <c r="E49" s="958"/>
      <c r="F49" s="958"/>
      <c r="G49" s="958"/>
      <c r="H49" s="958"/>
      <c r="I49" s="958"/>
      <c r="J49" s="958"/>
      <c r="K49" s="958"/>
      <c r="L49" s="958"/>
      <c r="M49" s="958"/>
      <c r="N49" s="2"/>
      <c r="O49" s="2"/>
      <c r="P49" s="159"/>
      <c r="Q49" s="159"/>
      <c r="R49" s="64"/>
      <c r="S49" s="64"/>
      <c r="T49" s="948"/>
      <c r="U49" s="949"/>
      <c r="V49" s="715"/>
      <c r="W49" s="952"/>
      <c r="X49" s="949"/>
      <c r="Y49" s="949"/>
      <c r="Z49" s="949"/>
      <c r="AA49" s="715"/>
      <c r="AB49" s="949"/>
      <c r="AC49" s="949"/>
      <c r="AD49" s="949"/>
      <c r="AE49" s="2"/>
      <c r="AF49" s="2"/>
    </row>
    <row r="50" spans="1:32" ht="15.75" customHeight="1" x14ac:dyDescent="0.2">
      <c r="A50" s="64" t="s">
        <v>15</v>
      </c>
      <c r="B50" s="64" t="s">
        <v>16</v>
      </c>
      <c r="C50" s="3" t="s">
        <v>36</v>
      </c>
      <c r="D50" s="4">
        <v>3</v>
      </c>
      <c r="E50" s="44">
        <f t="shared" ref="E50:E57" si="24">D50*30</f>
        <v>90</v>
      </c>
      <c r="F50" s="44">
        <f t="shared" ref="F50:F57" si="25">G50+H50+I50</f>
        <v>45</v>
      </c>
      <c r="G50" s="44"/>
      <c r="H50" s="44"/>
      <c r="I50" s="44">
        <v>45</v>
      </c>
      <c r="J50" s="44">
        <f t="shared" ref="J50:J57" si="26">E50-F50</f>
        <v>45</v>
      </c>
      <c r="K50" s="45">
        <f t="shared" ref="K50:K57" si="27">F50/15</f>
        <v>3</v>
      </c>
      <c r="L50" s="44" t="s">
        <v>15</v>
      </c>
      <c r="M50" s="45">
        <f t="shared" ref="M50:M57" si="28">F50/E50*100</f>
        <v>50</v>
      </c>
      <c r="N50" s="566" t="s">
        <v>18</v>
      </c>
      <c r="O50" s="566"/>
      <c r="P50" s="159"/>
      <c r="Q50" s="159"/>
      <c r="R50" s="603" t="s">
        <v>15</v>
      </c>
      <c r="S50" s="603" t="s">
        <v>16</v>
      </c>
      <c r="T50" s="3" t="s">
        <v>36</v>
      </c>
      <c r="U50" s="4">
        <v>3</v>
      </c>
      <c r="V50" s="44">
        <f t="shared" ref="V50:V57" si="29">U50*30</f>
        <v>90</v>
      </c>
      <c r="W50" s="44">
        <f t="shared" ref="W50:W57" si="30">X50+Y50+Z50</f>
        <v>45</v>
      </c>
      <c r="X50" s="44"/>
      <c r="Y50" s="44"/>
      <c r="Z50" s="44">
        <v>45</v>
      </c>
      <c r="AA50" s="44">
        <f t="shared" ref="AA50:AA57" si="31">V50-W50</f>
        <v>45</v>
      </c>
      <c r="AB50" s="45">
        <f t="shared" ref="AB50:AB57" si="32">W50/15</f>
        <v>3</v>
      </c>
      <c r="AC50" s="44" t="s">
        <v>15</v>
      </c>
      <c r="AD50" s="45">
        <f t="shared" ref="AD50:AD57" si="33">W50/V50*100</f>
        <v>50</v>
      </c>
      <c r="AE50" s="5"/>
      <c r="AF50" s="3"/>
    </row>
    <row r="51" spans="1:32" ht="15.75" customHeight="1" x14ac:dyDescent="0.2">
      <c r="A51" s="64" t="s">
        <v>15</v>
      </c>
      <c r="B51" s="64" t="s">
        <v>16</v>
      </c>
      <c r="C51" s="3" t="s">
        <v>256</v>
      </c>
      <c r="D51" s="45">
        <v>5</v>
      </c>
      <c r="E51" s="44">
        <f t="shared" si="24"/>
        <v>150</v>
      </c>
      <c r="F51" s="44">
        <f t="shared" si="25"/>
        <v>60</v>
      </c>
      <c r="G51" s="44">
        <v>30</v>
      </c>
      <c r="H51" s="44">
        <v>15</v>
      </c>
      <c r="I51" s="44">
        <v>15</v>
      </c>
      <c r="J51" s="44">
        <f t="shared" si="26"/>
        <v>90</v>
      </c>
      <c r="K51" s="45">
        <f t="shared" si="27"/>
        <v>4</v>
      </c>
      <c r="L51" s="44" t="s">
        <v>26</v>
      </c>
      <c r="M51" s="45">
        <f t="shared" si="28"/>
        <v>40</v>
      </c>
      <c r="N51" s="566" t="s">
        <v>18</v>
      </c>
      <c r="O51" s="566"/>
      <c r="P51" s="159"/>
      <c r="Q51" s="159"/>
      <c r="R51" s="603" t="s">
        <v>15</v>
      </c>
      <c r="S51" s="603" t="s">
        <v>16</v>
      </c>
      <c r="T51" s="3" t="s">
        <v>329</v>
      </c>
      <c r="U51" s="45">
        <v>4</v>
      </c>
      <c r="V51" s="44">
        <f t="shared" si="29"/>
        <v>120</v>
      </c>
      <c r="W51" s="44">
        <f t="shared" si="30"/>
        <v>60</v>
      </c>
      <c r="X51" s="44">
        <v>30</v>
      </c>
      <c r="Y51" s="44"/>
      <c r="Z51" s="44">
        <v>30</v>
      </c>
      <c r="AA51" s="44">
        <f t="shared" si="31"/>
        <v>60</v>
      </c>
      <c r="AB51" s="45">
        <f t="shared" si="32"/>
        <v>4</v>
      </c>
      <c r="AC51" s="44" t="s">
        <v>15</v>
      </c>
      <c r="AD51" s="45">
        <f t="shared" si="33"/>
        <v>50</v>
      </c>
      <c r="AE51" s="5"/>
      <c r="AF51" s="3"/>
    </row>
    <row r="52" spans="1:32" ht="15.75" customHeight="1" x14ac:dyDescent="0.2">
      <c r="A52" s="64" t="s">
        <v>15</v>
      </c>
      <c r="B52" s="64" t="s">
        <v>16</v>
      </c>
      <c r="C52" s="3" t="s">
        <v>49</v>
      </c>
      <c r="D52" s="45">
        <v>5</v>
      </c>
      <c r="E52" s="44">
        <f t="shared" si="24"/>
        <v>150</v>
      </c>
      <c r="F52" s="44">
        <f t="shared" si="25"/>
        <v>60</v>
      </c>
      <c r="G52" s="44">
        <v>30</v>
      </c>
      <c r="H52" s="44"/>
      <c r="I52" s="44">
        <v>30</v>
      </c>
      <c r="J52" s="44">
        <f t="shared" si="26"/>
        <v>90</v>
      </c>
      <c r="K52" s="45">
        <f t="shared" si="27"/>
        <v>4</v>
      </c>
      <c r="L52" s="44" t="s">
        <v>21</v>
      </c>
      <c r="M52" s="45">
        <f t="shared" si="28"/>
        <v>40</v>
      </c>
      <c r="N52" s="566" t="s">
        <v>24</v>
      </c>
      <c r="O52" s="566"/>
      <c r="P52" s="159"/>
      <c r="Q52" s="159"/>
      <c r="R52" s="603" t="s">
        <v>14</v>
      </c>
      <c r="S52" s="603" t="s">
        <v>16</v>
      </c>
      <c r="T52" s="3" t="s">
        <v>49</v>
      </c>
      <c r="U52" s="45">
        <v>6</v>
      </c>
      <c r="V52" s="44">
        <f t="shared" si="29"/>
        <v>180</v>
      </c>
      <c r="W52" s="44">
        <f t="shared" si="30"/>
        <v>60</v>
      </c>
      <c r="X52" s="44">
        <v>30</v>
      </c>
      <c r="Y52" s="44"/>
      <c r="Z52" s="44">
        <v>30</v>
      </c>
      <c r="AA52" s="44">
        <f t="shared" si="31"/>
        <v>120</v>
      </c>
      <c r="AB52" s="45">
        <f t="shared" si="32"/>
        <v>4</v>
      </c>
      <c r="AC52" s="44" t="s">
        <v>21</v>
      </c>
      <c r="AD52" s="45">
        <f t="shared" si="33"/>
        <v>33.333333333333329</v>
      </c>
      <c r="AE52" s="563" t="s">
        <v>276</v>
      </c>
      <c r="AF52" s="3"/>
    </row>
    <row r="53" spans="1:32" ht="15" customHeight="1" x14ac:dyDescent="0.2">
      <c r="A53" s="64" t="s">
        <v>14</v>
      </c>
      <c r="B53" s="64" t="s">
        <v>16</v>
      </c>
      <c r="C53" s="3" t="s">
        <v>37</v>
      </c>
      <c r="D53" s="45">
        <v>6</v>
      </c>
      <c r="E53" s="44">
        <f t="shared" si="24"/>
        <v>180</v>
      </c>
      <c r="F53" s="44">
        <f t="shared" si="25"/>
        <v>60</v>
      </c>
      <c r="G53" s="44">
        <v>30</v>
      </c>
      <c r="H53" s="44"/>
      <c r="I53" s="44">
        <v>30</v>
      </c>
      <c r="J53" s="44">
        <f t="shared" si="26"/>
        <v>120</v>
      </c>
      <c r="K53" s="45">
        <f t="shared" si="27"/>
        <v>4</v>
      </c>
      <c r="L53" s="44" t="s">
        <v>21</v>
      </c>
      <c r="M53" s="45">
        <f t="shared" si="28"/>
        <v>33.333333333333329</v>
      </c>
      <c r="N53" s="566" t="s">
        <v>38</v>
      </c>
      <c r="O53" s="566"/>
      <c r="P53" s="159"/>
      <c r="Q53" s="159"/>
      <c r="R53" s="603" t="s">
        <v>15</v>
      </c>
      <c r="S53" s="603" t="s">
        <v>16</v>
      </c>
      <c r="T53" s="3" t="s">
        <v>331</v>
      </c>
      <c r="U53" s="45">
        <v>3</v>
      </c>
      <c r="V53" s="44">
        <f t="shared" si="29"/>
        <v>90</v>
      </c>
      <c r="W53" s="44">
        <f t="shared" si="30"/>
        <v>30</v>
      </c>
      <c r="X53" s="44">
        <v>15</v>
      </c>
      <c r="Y53" s="44"/>
      <c r="Z53" s="44">
        <v>15</v>
      </c>
      <c r="AA53" s="44">
        <f t="shared" si="31"/>
        <v>60</v>
      </c>
      <c r="AB53" s="45">
        <f t="shared" si="32"/>
        <v>2</v>
      </c>
      <c r="AC53" s="44" t="s">
        <v>15</v>
      </c>
      <c r="AD53" s="45">
        <f t="shared" si="33"/>
        <v>33.333333333333329</v>
      </c>
      <c r="AE53" s="563" t="s">
        <v>277</v>
      </c>
      <c r="AF53" s="3"/>
    </row>
    <row r="54" spans="1:32" ht="13.5" customHeight="1" x14ac:dyDescent="0.2">
      <c r="A54" s="64" t="s">
        <v>15</v>
      </c>
      <c r="B54" s="64" t="s">
        <v>16</v>
      </c>
      <c r="C54" s="3" t="s">
        <v>39</v>
      </c>
      <c r="D54" s="45">
        <v>5</v>
      </c>
      <c r="E54" s="44">
        <f t="shared" si="24"/>
        <v>150</v>
      </c>
      <c r="F54" s="44">
        <f t="shared" si="25"/>
        <v>60</v>
      </c>
      <c r="G54" s="44">
        <v>30</v>
      </c>
      <c r="H54" s="44"/>
      <c r="I54" s="44">
        <v>30</v>
      </c>
      <c r="J54" s="44">
        <f t="shared" si="26"/>
        <v>90</v>
      </c>
      <c r="K54" s="45">
        <f t="shared" si="27"/>
        <v>4</v>
      </c>
      <c r="L54" s="44" t="s">
        <v>21</v>
      </c>
      <c r="M54" s="45">
        <f t="shared" si="28"/>
        <v>40</v>
      </c>
      <c r="N54" s="566" t="s">
        <v>33</v>
      </c>
      <c r="O54" s="566"/>
      <c r="P54" s="159"/>
      <c r="Q54" s="159"/>
      <c r="R54" s="603" t="s">
        <v>15</v>
      </c>
      <c r="S54" s="603" t="s">
        <v>16</v>
      </c>
      <c r="T54" s="3" t="s">
        <v>39</v>
      </c>
      <c r="U54" s="45">
        <v>4</v>
      </c>
      <c r="V54" s="44">
        <f t="shared" si="29"/>
        <v>120</v>
      </c>
      <c r="W54" s="44">
        <f t="shared" si="30"/>
        <v>60</v>
      </c>
      <c r="X54" s="44">
        <v>30</v>
      </c>
      <c r="Y54" s="44"/>
      <c r="Z54" s="44">
        <v>30</v>
      </c>
      <c r="AA54" s="44">
        <f t="shared" si="31"/>
        <v>60</v>
      </c>
      <c r="AB54" s="45">
        <f t="shared" si="32"/>
        <v>4</v>
      </c>
      <c r="AC54" s="44" t="s">
        <v>21</v>
      </c>
      <c r="AD54" s="45">
        <f t="shared" si="33"/>
        <v>50</v>
      </c>
      <c r="AE54" s="5"/>
      <c r="AF54" s="3"/>
    </row>
    <row r="55" spans="1:32" ht="13.5" customHeight="1" x14ac:dyDescent="0.2">
      <c r="C55" s="3"/>
      <c r="D55" s="45"/>
      <c r="E55" s="44"/>
      <c r="F55" s="44"/>
      <c r="G55" s="44"/>
      <c r="H55" s="44"/>
      <c r="I55" s="44"/>
      <c r="J55" s="44"/>
      <c r="K55" s="45"/>
      <c r="L55" s="44"/>
      <c r="M55" s="45"/>
      <c r="N55" s="566"/>
      <c r="O55" s="566"/>
      <c r="P55" s="159"/>
      <c r="Q55" s="159"/>
      <c r="R55" s="603" t="s">
        <v>14</v>
      </c>
      <c r="S55" s="603" t="s">
        <v>16</v>
      </c>
      <c r="T55" s="3" t="s">
        <v>37</v>
      </c>
      <c r="U55" s="45">
        <v>3</v>
      </c>
      <c r="V55" s="44">
        <f t="shared" si="29"/>
        <v>90</v>
      </c>
      <c r="W55" s="44">
        <f t="shared" si="30"/>
        <v>45</v>
      </c>
      <c r="X55" s="44">
        <v>15</v>
      </c>
      <c r="Y55" s="44"/>
      <c r="Z55" s="44">
        <v>30</v>
      </c>
      <c r="AA55" s="44">
        <f t="shared" si="31"/>
        <v>45</v>
      </c>
      <c r="AB55" s="45">
        <f t="shared" si="32"/>
        <v>3</v>
      </c>
      <c r="AC55" s="44" t="s">
        <v>21</v>
      </c>
      <c r="AD55" s="45">
        <f t="shared" si="33"/>
        <v>50</v>
      </c>
      <c r="AE55" s="5"/>
      <c r="AF55" s="3"/>
    </row>
    <row r="56" spans="1:32" ht="13.5" customHeight="1" x14ac:dyDescent="0.2">
      <c r="C56" s="3"/>
      <c r="D56" s="45"/>
      <c r="E56" s="44"/>
      <c r="F56" s="44"/>
      <c r="G56" s="44"/>
      <c r="H56" s="44"/>
      <c r="I56" s="44"/>
      <c r="J56" s="44"/>
      <c r="K56" s="45"/>
      <c r="L56" s="44"/>
      <c r="M56" s="45"/>
      <c r="N56" s="566"/>
      <c r="O56" s="566"/>
      <c r="P56" s="159"/>
      <c r="Q56" s="159"/>
      <c r="R56" s="603" t="s">
        <v>15</v>
      </c>
      <c r="S56" s="603" t="s">
        <v>16</v>
      </c>
      <c r="T56" s="3" t="s">
        <v>368</v>
      </c>
      <c r="U56" s="45">
        <v>3</v>
      </c>
      <c r="V56" s="44">
        <f t="shared" si="29"/>
        <v>90</v>
      </c>
      <c r="W56" s="44">
        <f>X56+Y56+Z56</f>
        <v>36</v>
      </c>
      <c r="X56" s="44">
        <v>18</v>
      </c>
      <c r="Y56" s="44"/>
      <c r="Z56" s="44">
        <v>18</v>
      </c>
      <c r="AA56" s="44">
        <f t="shared" si="31"/>
        <v>54</v>
      </c>
      <c r="AB56" s="45">
        <f>W56/18</f>
        <v>2</v>
      </c>
      <c r="AC56" s="44" t="s">
        <v>15</v>
      </c>
      <c r="AD56" s="45">
        <f t="shared" si="33"/>
        <v>40</v>
      </c>
      <c r="AE56" s="5"/>
      <c r="AF56" s="3"/>
    </row>
    <row r="57" spans="1:32" ht="15" customHeight="1" x14ac:dyDescent="0.2">
      <c r="A57" s="64" t="s">
        <v>15</v>
      </c>
      <c r="B57" s="64" t="s">
        <v>40</v>
      </c>
      <c r="C57" s="3" t="s">
        <v>41</v>
      </c>
      <c r="D57" s="45">
        <v>3</v>
      </c>
      <c r="E57" s="44">
        <f t="shared" si="24"/>
        <v>90</v>
      </c>
      <c r="F57" s="44">
        <f t="shared" si="25"/>
        <v>30</v>
      </c>
      <c r="G57" s="44">
        <v>15</v>
      </c>
      <c r="H57" s="44"/>
      <c r="I57" s="44">
        <v>15</v>
      </c>
      <c r="J57" s="44">
        <f t="shared" si="26"/>
        <v>60</v>
      </c>
      <c r="K57" s="45">
        <f t="shared" si="27"/>
        <v>2</v>
      </c>
      <c r="L57" s="44" t="s">
        <v>15</v>
      </c>
      <c r="M57" s="45">
        <f t="shared" si="28"/>
        <v>33.333333333333329</v>
      </c>
      <c r="N57" s="566" t="s">
        <v>33</v>
      </c>
      <c r="O57" s="566"/>
      <c r="P57" s="159"/>
      <c r="Q57" s="159"/>
      <c r="R57" s="603" t="s">
        <v>14</v>
      </c>
      <c r="S57" s="603" t="s">
        <v>40</v>
      </c>
      <c r="T57" s="3" t="s">
        <v>383</v>
      </c>
      <c r="U57" s="45">
        <v>4</v>
      </c>
      <c r="V57" s="44">
        <f t="shared" si="29"/>
        <v>120</v>
      </c>
      <c r="W57" s="44">
        <f t="shared" si="30"/>
        <v>45</v>
      </c>
      <c r="X57" s="44">
        <v>30</v>
      </c>
      <c r="Y57" s="44"/>
      <c r="Z57" s="44">
        <v>15</v>
      </c>
      <c r="AA57" s="44">
        <f t="shared" si="31"/>
        <v>75</v>
      </c>
      <c r="AB57" s="45">
        <f t="shared" si="32"/>
        <v>3</v>
      </c>
      <c r="AC57" s="44" t="s">
        <v>15</v>
      </c>
      <c r="AD57" s="45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59"/>
      <c r="Q58" s="159"/>
      <c r="R58" s="64"/>
      <c r="S58" s="64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381</v>
      </c>
      <c r="X58" s="11">
        <f t="shared" si="35"/>
        <v>168</v>
      </c>
      <c r="Y58" s="11">
        <f t="shared" si="35"/>
        <v>0</v>
      </c>
      <c r="Z58" s="11">
        <f t="shared" si="35"/>
        <v>213</v>
      </c>
      <c r="AA58" s="11">
        <f t="shared" si="35"/>
        <v>519</v>
      </c>
      <c r="AB58" s="11">
        <f t="shared" si="35"/>
        <v>25</v>
      </c>
      <c r="AC58" s="11">
        <f t="shared" si="35"/>
        <v>0</v>
      </c>
      <c r="AD58" s="11"/>
      <c r="AE58" s="8"/>
      <c r="AF58" s="8"/>
    </row>
    <row r="59" spans="1:32" ht="25.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59"/>
      <c r="Q59" s="159"/>
      <c r="R59" s="64"/>
      <c r="S59" s="64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59"/>
      <c r="Q60" s="159"/>
      <c r="R60" s="64"/>
      <c r="S60" s="64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59"/>
      <c r="Q61" s="159"/>
      <c r="R61" s="64"/>
      <c r="S61" s="64"/>
      <c r="T61" s="1" t="s">
        <v>42</v>
      </c>
      <c r="U61" s="159"/>
      <c r="V61" s="159"/>
      <c r="W61" s="159"/>
      <c r="X61" s="159"/>
      <c r="Y61" s="159"/>
      <c r="Z61" s="159"/>
      <c r="AA61" s="159"/>
      <c r="AB61" s="159"/>
    </row>
    <row r="62" spans="1:32" ht="15" customHeight="1" x14ac:dyDescent="0.2">
      <c r="C62" s="948" t="s">
        <v>1</v>
      </c>
      <c r="D62" s="949" t="s">
        <v>2</v>
      </c>
      <c r="E62" s="953" t="s">
        <v>3</v>
      </c>
      <c r="F62" s="954"/>
      <c r="G62" s="954"/>
      <c r="H62" s="954"/>
      <c r="I62" s="954"/>
      <c r="J62" s="955"/>
      <c r="K62" s="956" t="s">
        <v>4</v>
      </c>
      <c r="L62" s="956" t="s">
        <v>5</v>
      </c>
      <c r="M62" s="956" t="s">
        <v>6</v>
      </c>
      <c r="N62" s="2"/>
      <c r="O62" s="2"/>
      <c r="P62" s="159"/>
      <c r="Q62" s="159"/>
      <c r="R62" s="64"/>
      <c r="S62" s="64"/>
      <c r="T62" s="948" t="s">
        <v>1</v>
      </c>
      <c r="U62" s="949" t="s">
        <v>2</v>
      </c>
      <c r="V62" s="950" t="s">
        <v>3</v>
      </c>
      <c r="W62" s="950"/>
      <c r="X62" s="950"/>
      <c r="Y62" s="950"/>
      <c r="Z62" s="950"/>
      <c r="AA62" s="715"/>
      <c r="AB62" s="949" t="s">
        <v>4</v>
      </c>
      <c r="AC62" s="949" t="s">
        <v>5</v>
      </c>
      <c r="AD62" s="949" t="s">
        <v>6</v>
      </c>
      <c r="AE62" s="2"/>
      <c r="AF62" s="2"/>
    </row>
    <row r="63" spans="1:32" ht="15" customHeight="1" x14ac:dyDescent="0.2">
      <c r="C63" s="948"/>
      <c r="D63" s="949"/>
      <c r="E63" s="956" t="s">
        <v>7</v>
      </c>
      <c r="F63" s="959" t="s">
        <v>8</v>
      </c>
      <c r="G63" s="960"/>
      <c r="H63" s="960"/>
      <c r="I63" s="961"/>
      <c r="J63" s="956" t="s">
        <v>30</v>
      </c>
      <c r="K63" s="957"/>
      <c r="L63" s="957"/>
      <c r="M63" s="957"/>
      <c r="N63" s="2"/>
      <c r="O63" s="2"/>
      <c r="P63" s="159"/>
      <c r="Q63" s="159"/>
      <c r="R63" s="64"/>
      <c r="S63" s="64"/>
      <c r="T63" s="948"/>
      <c r="U63" s="949"/>
      <c r="V63" s="949" t="s">
        <v>7</v>
      </c>
      <c r="W63" s="951" t="s">
        <v>8</v>
      </c>
      <c r="X63" s="951"/>
      <c r="Y63" s="951"/>
      <c r="Z63" s="951"/>
      <c r="AA63" s="949" t="s">
        <v>30</v>
      </c>
      <c r="AB63" s="949"/>
      <c r="AC63" s="949"/>
      <c r="AD63" s="949"/>
      <c r="AE63" s="2"/>
      <c r="AF63" s="2"/>
    </row>
    <row r="64" spans="1:32" ht="15" customHeight="1" x14ac:dyDescent="0.2">
      <c r="C64" s="948"/>
      <c r="D64" s="949"/>
      <c r="E64" s="957"/>
      <c r="F64" s="956" t="s">
        <v>10</v>
      </c>
      <c r="G64" s="953" t="s">
        <v>11</v>
      </c>
      <c r="H64" s="954"/>
      <c r="I64" s="955"/>
      <c r="J64" s="957"/>
      <c r="K64" s="957"/>
      <c r="L64" s="957"/>
      <c r="M64" s="957"/>
      <c r="N64" s="2"/>
      <c r="O64" s="2"/>
      <c r="P64" s="159"/>
      <c r="Q64" s="159"/>
      <c r="R64" s="64"/>
      <c r="S64" s="64"/>
      <c r="T64" s="948"/>
      <c r="U64" s="949"/>
      <c r="V64" s="715"/>
      <c r="W64" s="949" t="s">
        <v>10</v>
      </c>
      <c r="X64" s="950" t="s">
        <v>11</v>
      </c>
      <c r="Y64" s="715"/>
      <c r="Z64" s="715"/>
      <c r="AA64" s="715"/>
      <c r="AB64" s="949"/>
      <c r="AC64" s="949"/>
      <c r="AD64" s="949"/>
      <c r="AE64" s="2"/>
      <c r="AF64" s="2"/>
    </row>
    <row r="65" spans="1:32" ht="12.75" customHeight="1" x14ac:dyDescent="0.2">
      <c r="C65" s="948"/>
      <c r="D65" s="949"/>
      <c r="E65" s="957"/>
      <c r="F65" s="957"/>
      <c r="G65" s="956" t="s">
        <v>12</v>
      </c>
      <c r="H65" s="956" t="s">
        <v>13</v>
      </c>
      <c r="I65" s="956" t="s">
        <v>14</v>
      </c>
      <c r="J65" s="957"/>
      <c r="K65" s="957"/>
      <c r="L65" s="957"/>
      <c r="M65" s="957"/>
      <c r="N65" s="2"/>
      <c r="O65" s="2"/>
      <c r="P65" s="159"/>
      <c r="Q65" s="159"/>
      <c r="R65" s="64"/>
      <c r="S65" s="64"/>
      <c r="T65" s="948"/>
      <c r="U65" s="949"/>
      <c r="V65" s="715"/>
      <c r="W65" s="952"/>
      <c r="X65" s="949" t="s">
        <v>12</v>
      </c>
      <c r="Y65" s="949" t="s">
        <v>13</v>
      </c>
      <c r="Z65" s="949" t="s">
        <v>14</v>
      </c>
      <c r="AA65" s="715"/>
      <c r="AB65" s="949"/>
      <c r="AC65" s="949"/>
      <c r="AD65" s="949"/>
      <c r="AE65" s="2"/>
      <c r="AF65" s="2"/>
    </row>
    <row r="66" spans="1:32" ht="12.75" x14ac:dyDescent="0.2">
      <c r="C66" s="948"/>
      <c r="D66" s="949"/>
      <c r="E66" s="957"/>
      <c r="F66" s="957"/>
      <c r="G66" s="957"/>
      <c r="H66" s="957"/>
      <c r="I66" s="957"/>
      <c r="J66" s="957"/>
      <c r="K66" s="957"/>
      <c r="L66" s="957"/>
      <c r="M66" s="957"/>
      <c r="N66" s="2"/>
      <c r="O66" s="2"/>
      <c r="P66" s="159"/>
      <c r="Q66" s="159"/>
      <c r="R66" s="64"/>
      <c r="S66" s="64"/>
      <c r="T66" s="948"/>
      <c r="U66" s="949"/>
      <c r="V66" s="715"/>
      <c r="W66" s="952"/>
      <c r="X66" s="949"/>
      <c r="Y66" s="949"/>
      <c r="Z66" s="949"/>
      <c r="AA66" s="715"/>
      <c r="AB66" s="949"/>
      <c r="AC66" s="949"/>
      <c r="AD66" s="949"/>
      <c r="AE66" s="2"/>
      <c r="AF66" s="2"/>
    </row>
    <row r="67" spans="1:32" ht="6.75" customHeight="1" x14ac:dyDescent="0.2">
      <c r="C67" s="948"/>
      <c r="D67" s="949"/>
      <c r="E67" s="957"/>
      <c r="F67" s="957"/>
      <c r="G67" s="957"/>
      <c r="H67" s="957"/>
      <c r="I67" s="957"/>
      <c r="J67" s="957"/>
      <c r="K67" s="957"/>
      <c r="L67" s="957"/>
      <c r="M67" s="957"/>
      <c r="N67" s="2"/>
      <c r="O67" s="2"/>
      <c r="P67" s="159"/>
      <c r="Q67" s="159"/>
      <c r="R67" s="64"/>
      <c r="S67" s="64"/>
      <c r="T67" s="948"/>
      <c r="U67" s="949"/>
      <c r="V67" s="715"/>
      <c r="W67" s="952"/>
      <c r="X67" s="949"/>
      <c r="Y67" s="949"/>
      <c r="Z67" s="949"/>
      <c r="AA67" s="715"/>
      <c r="AB67" s="949"/>
      <c r="AC67" s="949"/>
      <c r="AD67" s="949"/>
      <c r="AE67" s="2"/>
      <c r="AF67" s="2"/>
    </row>
    <row r="68" spans="1:32" ht="12.75" hidden="1" x14ac:dyDescent="0.2">
      <c r="C68" s="948"/>
      <c r="D68" s="949"/>
      <c r="E68" s="958"/>
      <c r="F68" s="958"/>
      <c r="G68" s="958"/>
      <c r="H68" s="958"/>
      <c r="I68" s="958"/>
      <c r="J68" s="958"/>
      <c r="K68" s="958"/>
      <c r="L68" s="958"/>
      <c r="M68" s="958"/>
      <c r="N68" s="2"/>
      <c r="O68" s="2"/>
      <c r="P68" s="159"/>
      <c r="Q68" s="159"/>
      <c r="R68" s="64"/>
      <c r="S68" s="64"/>
      <c r="T68" s="948"/>
      <c r="U68" s="949"/>
      <c r="V68" s="715"/>
      <c r="W68" s="952"/>
      <c r="X68" s="949"/>
      <c r="Y68" s="949"/>
      <c r="Z68" s="949"/>
      <c r="AA68" s="715"/>
      <c r="AB68" s="949"/>
      <c r="AC68" s="949"/>
      <c r="AD68" s="949"/>
      <c r="AE68" s="2"/>
      <c r="AF68" s="2"/>
    </row>
    <row r="69" spans="1:32" ht="17.25" customHeight="1" x14ac:dyDescent="0.2">
      <c r="A69" s="64" t="s">
        <v>14</v>
      </c>
      <c r="B69" s="64" t="s">
        <v>16</v>
      </c>
      <c r="C69" s="6" t="s">
        <v>246</v>
      </c>
      <c r="D69" s="4">
        <v>4.5</v>
      </c>
      <c r="E69" s="44">
        <f>D69*30</f>
        <v>135</v>
      </c>
      <c r="F69" s="44">
        <f>G69+H69+I69</f>
        <v>0</v>
      </c>
      <c r="G69" s="44"/>
      <c r="H69" s="44"/>
      <c r="I69" s="44"/>
      <c r="J69" s="44">
        <f>E69-F69</f>
        <v>135</v>
      </c>
      <c r="K69" s="45">
        <f>F69/18</f>
        <v>0</v>
      </c>
      <c r="L69" s="44" t="s">
        <v>26</v>
      </c>
      <c r="M69" s="45">
        <f>F69/E69*100</f>
        <v>0</v>
      </c>
      <c r="N69" s="566" t="s">
        <v>45</v>
      </c>
      <c r="O69" s="566"/>
      <c r="P69" s="159"/>
      <c r="Q69" s="159"/>
      <c r="R69" s="603" t="s">
        <v>14</v>
      </c>
      <c r="S69" s="603" t="s">
        <v>16</v>
      </c>
      <c r="T69" s="6" t="s">
        <v>322</v>
      </c>
      <c r="U69" s="4">
        <v>3</v>
      </c>
      <c r="V69" s="44">
        <f>U69*30</f>
        <v>90</v>
      </c>
      <c r="W69" s="44"/>
      <c r="X69" s="44"/>
      <c r="Y69" s="44"/>
      <c r="Z69" s="44"/>
      <c r="AA69" s="44">
        <f>V69-W69</f>
        <v>90</v>
      </c>
      <c r="AB69" s="45"/>
      <c r="AC69" s="44" t="s">
        <v>26</v>
      </c>
      <c r="AD69" s="45">
        <f>W69/V69*100</f>
        <v>0</v>
      </c>
      <c r="AE69" s="566"/>
      <c r="AF69" s="6"/>
    </row>
    <row r="70" spans="1:32" ht="18" customHeight="1" x14ac:dyDescent="0.2">
      <c r="A70" s="64" t="s">
        <v>15</v>
      </c>
      <c r="B70" s="64" t="s">
        <v>16</v>
      </c>
      <c r="C70" s="3" t="s">
        <v>17</v>
      </c>
      <c r="D70" s="45">
        <v>4</v>
      </c>
      <c r="E70" s="44">
        <f t="shared" ref="E70:E76" si="36">D70*30</f>
        <v>120</v>
      </c>
      <c r="F70" s="44">
        <f t="shared" ref="F70:F76" si="37">G70+H70+I70</f>
        <v>54</v>
      </c>
      <c r="G70" s="44"/>
      <c r="H70" s="44"/>
      <c r="I70" s="44">
        <v>54</v>
      </c>
      <c r="J70" s="44">
        <f t="shared" ref="J70:J76" si="38">E70-F70</f>
        <v>66</v>
      </c>
      <c r="K70" s="45">
        <f t="shared" ref="K70:K76" si="39">F70/18</f>
        <v>3</v>
      </c>
      <c r="L70" s="44" t="s">
        <v>26</v>
      </c>
      <c r="M70" s="45">
        <f t="shared" ref="M70:M76" si="40">F70/E70*100</f>
        <v>45</v>
      </c>
      <c r="N70" s="566" t="s">
        <v>18</v>
      </c>
      <c r="O70" s="566"/>
      <c r="P70" s="159"/>
      <c r="Q70" s="159"/>
      <c r="R70" s="603" t="s">
        <v>15</v>
      </c>
      <c r="S70" s="603" t="s">
        <v>16</v>
      </c>
      <c r="T70" s="3" t="s">
        <v>17</v>
      </c>
      <c r="U70" s="45">
        <v>3</v>
      </c>
      <c r="V70" s="44">
        <f t="shared" ref="V70:V76" si="41">U70*30</f>
        <v>90</v>
      </c>
      <c r="W70" s="44">
        <f t="shared" ref="W70:W76" si="42">X70+Y70+Z70</f>
        <v>36</v>
      </c>
      <c r="X70" s="44"/>
      <c r="Y70" s="44"/>
      <c r="Z70" s="44">
        <v>36</v>
      </c>
      <c r="AA70" s="44">
        <f t="shared" ref="AA70:AA76" si="43">V70-W70</f>
        <v>54</v>
      </c>
      <c r="AB70" s="45">
        <f t="shared" ref="AB70:AB76" si="44">W70/18</f>
        <v>2</v>
      </c>
      <c r="AC70" s="44" t="s">
        <v>15</v>
      </c>
      <c r="AD70" s="45">
        <f t="shared" ref="AD70:AD76" si="45">W70/V70*100</f>
        <v>40</v>
      </c>
      <c r="AE70" s="566"/>
      <c r="AF70" s="3"/>
    </row>
    <row r="71" spans="1:32" ht="15" customHeight="1" x14ac:dyDescent="0.2">
      <c r="A71" s="64" t="s">
        <v>14</v>
      </c>
      <c r="B71" s="64" t="s">
        <v>16</v>
      </c>
      <c r="C71" s="3" t="s">
        <v>43</v>
      </c>
      <c r="D71" s="45">
        <v>4</v>
      </c>
      <c r="E71" s="44">
        <f t="shared" si="36"/>
        <v>120</v>
      </c>
      <c r="F71" s="44">
        <f t="shared" si="37"/>
        <v>54</v>
      </c>
      <c r="G71" s="44">
        <v>18</v>
      </c>
      <c r="H71" s="44"/>
      <c r="I71" s="44">
        <v>36</v>
      </c>
      <c r="J71" s="44">
        <f t="shared" si="38"/>
        <v>66</v>
      </c>
      <c r="K71" s="45">
        <f t="shared" si="39"/>
        <v>3</v>
      </c>
      <c r="L71" s="44" t="s">
        <v>21</v>
      </c>
      <c r="M71" s="45">
        <f t="shared" si="40"/>
        <v>45</v>
      </c>
      <c r="N71" s="566" t="s">
        <v>38</v>
      </c>
      <c r="O71" s="566"/>
      <c r="P71" s="159"/>
      <c r="Q71" s="159"/>
      <c r="R71" s="603" t="s">
        <v>14</v>
      </c>
      <c r="S71" s="603" t="s">
        <v>16</v>
      </c>
      <c r="T71" s="3" t="s">
        <v>369</v>
      </c>
      <c r="U71" s="225">
        <v>4</v>
      </c>
      <c r="V71" s="44">
        <f t="shared" si="41"/>
        <v>120</v>
      </c>
      <c r="W71" s="44">
        <f t="shared" si="42"/>
        <v>54</v>
      </c>
      <c r="X71" s="564">
        <v>36</v>
      </c>
      <c r="Y71" s="564"/>
      <c r="Z71" s="564">
        <v>18</v>
      </c>
      <c r="AA71" s="44">
        <f t="shared" si="43"/>
        <v>66</v>
      </c>
      <c r="AB71" s="45">
        <f t="shared" si="44"/>
        <v>3</v>
      </c>
      <c r="AC71" s="564" t="s">
        <v>21</v>
      </c>
      <c r="AD71" s="45">
        <f t="shared" si="45"/>
        <v>45</v>
      </c>
      <c r="AE71" s="566"/>
      <c r="AF71" s="3"/>
    </row>
    <row r="72" spans="1:32" ht="16.5" customHeight="1" x14ac:dyDescent="0.2">
      <c r="A72" s="64" t="s">
        <v>14</v>
      </c>
      <c r="B72" s="64" t="s">
        <v>16</v>
      </c>
      <c r="C72" s="3" t="s">
        <v>64</v>
      </c>
      <c r="D72" s="45">
        <v>5</v>
      </c>
      <c r="E72" s="44">
        <f t="shared" si="36"/>
        <v>150</v>
      </c>
      <c r="F72" s="44">
        <f t="shared" si="37"/>
        <v>72</v>
      </c>
      <c r="G72" s="44">
        <v>36</v>
      </c>
      <c r="H72" s="44"/>
      <c r="I72" s="44">
        <v>36</v>
      </c>
      <c r="J72" s="44">
        <f t="shared" si="38"/>
        <v>78</v>
      </c>
      <c r="K72" s="45">
        <f t="shared" si="39"/>
        <v>4</v>
      </c>
      <c r="L72" s="44" t="s">
        <v>21</v>
      </c>
      <c r="M72" s="45">
        <f t="shared" si="40"/>
        <v>48</v>
      </c>
      <c r="N72" s="566" t="s">
        <v>33</v>
      </c>
      <c r="O72" s="566"/>
      <c r="P72" s="159"/>
      <c r="Q72" s="159"/>
      <c r="R72" s="603" t="s">
        <v>14</v>
      </c>
      <c r="S72" s="603" t="s">
        <v>16</v>
      </c>
      <c r="T72" s="3" t="s">
        <v>67</v>
      </c>
      <c r="U72" s="225">
        <v>4</v>
      </c>
      <c r="V72" s="44">
        <f t="shared" si="41"/>
        <v>120</v>
      </c>
      <c r="W72" s="44">
        <f>X72+Y72+Z72</f>
        <v>54</v>
      </c>
      <c r="X72" s="564">
        <v>36</v>
      </c>
      <c r="Y72" s="564"/>
      <c r="Z72" s="564">
        <v>18</v>
      </c>
      <c r="AA72" s="44">
        <f>V72-W72</f>
        <v>66</v>
      </c>
      <c r="AB72" s="45">
        <f t="shared" si="44"/>
        <v>3</v>
      </c>
      <c r="AC72" s="564" t="s">
        <v>21</v>
      </c>
      <c r="AD72" s="45">
        <f>W72/V72*100</f>
        <v>45</v>
      </c>
      <c r="AE72" s="566"/>
      <c r="AF72" s="3"/>
    </row>
    <row r="73" spans="1:32" ht="14.25" customHeight="1" x14ac:dyDescent="0.2">
      <c r="A73" s="64" t="s">
        <v>14</v>
      </c>
      <c r="B73" s="64" t="s">
        <v>16</v>
      </c>
      <c r="C73" s="3" t="s">
        <v>44</v>
      </c>
      <c r="D73" s="45">
        <v>4</v>
      </c>
      <c r="E73" s="44">
        <f t="shared" si="36"/>
        <v>120</v>
      </c>
      <c r="F73" s="44">
        <f t="shared" si="37"/>
        <v>54</v>
      </c>
      <c r="G73" s="44">
        <v>18</v>
      </c>
      <c r="H73" s="44"/>
      <c r="I73" s="44">
        <v>36</v>
      </c>
      <c r="J73" s="44">
        <f t="shared" si="38"/>
        <v>66</v>
      </c>
      <c r="K73" s="45">
        <f t="shared" si="39"/>
        <v>3</v>
      </c>
      <c r="L73" s="44" t="s">
        <v>21</v>
      </c>
      <c r="M73" s="45">
        <f t="shared" si="40"/>
        <v>45</v>
      </c>
      <c r="N73" s="566" t="s">
        <v>45</v>
      </c>
      <c r="O73" s="566"/>
      <c r="P73" s="159"/>
      <c r="Q73" s="159"/>
      <c r="R73" s="603" t="s">
        <v>14</v>
      </c>
      <c r="S73" s="603" t="s">
        <v>16</v>
      </c>
      <c r="T73" s="3" t="s">
        <v>76</v>
      </c>
      <c r="U73" s="45">
        <v>4</v>
      </c>
      <c r="V73" s="44">
        <f t="shared" si="41"/>
        <v>120</v>
      </c>
      <c r="W73" s="44">
        <f t="shared" si="42"/>
        <v>54</v>
      </c>
      <c r="X73" s="44">
        <v>18</v>
      </c>
      <c r="Y73" s="44"/>
      <c r="Z73" s="44">
        <v>36</v>
      </c>
      <c r="AA73" s="44">
        <f t="shared" si="43"/>
        <v>66</v>
      </c>
      <c r="AB73" s="45">
        <f t="shared" si="44"/>
        <v>3</v>
      </c>
      <c r="AC73" s="44" t="s">
        <v>21</v>
      </c>
      <c r="AD73" s="45">
        <f t="shared" si="45"/>
        <v>45</v>
      </c>
      <c r="AE73" s="566"/>
      <c r="AF73" s="3"/>
    </row>
    <row r="74" spans="1:32" ht="27" customHeight="1" x14ac:dyDescent="0.2">
      <c r="A74" s="64" t="s">
        <v>15</v>
      </c>
      <c r="B74" s="64" t="s">
        <v>40</v>
      </c>
      <c r="C74" s="3" t="s">
        <v>70</v>
      </c>
      <c r="D74" s="45">
        <v>3.5</v>
      </c>
      <c r="E74" s="44">
        <f t="shared" si="36"/>
        <v>105</v>
      </c>
      <c r="F74" s="44">
        <f t="shared" si="37"/>
        <v>36</v>
      </c>
      <c r="G74" s="44">
        <v>18</v>
      </c>
      <c r="H74" s="44"/>
      <c r="I74" s="44">
        <v>18</v>
      </c>
      <c r="J74" s="44">
        <f t="shared" si="38"/>
        <v>69</v>
      </c>
      <c r="K74" s="45">
        <f t="shared" si="39"/>
        <v>2</v>
      </c>
      <c r="L74" s="44" t="s">
        <v>15</v>
      </c>
      <c r="M74" s="45">
        <f t="shared" si="40"/>
        <v>34.285714285714285</v>
      </c>
      <c r="N74" s="566" t="s">
        <v>33</v>
      </c>
      <c r="O74" s="566"/>
      <c r="P74" s="159"/>
      <c r="Q74" s="159"/>
      <c r="R74" s="603" t="s">
        <v>15</v>
      </c>
      <c r="S74" s="603" t="s">
        <v>40</v>
      </c>
      <c r="T74" s="3" t="s">
        <v>381</v>
      </c>
      <c r="U74" s="45">
        <v>4</v>
      </c>
      <c r="V74" s="44">
        <f t="shared" si="41"/>
        <v>120</v>
      </c>
      <c r="W74" s="44">
        <f t="shared" si="42"/>
        <v>36</v>
      </c>
      <c r="X74" s="44">
        <v>18</v>
      </c>
      <c r="Y74" s="44"/>
      <c r="Z74" s="44">
        <v>18</v>
      </c>
      <c r="AA74" s="44">
        <f t="shared" si="43"/>
        <v>84</v>
      </c>
      <c r="AB74" s="45">
        <f t="shared" si="44"/>
        <v>2</v>
      </c>
      <c r="AC74" s="44" t="s">
        <v>15</v>
      </c>
      <c r="AD74" s="45">
        <f t="shared" si="45"/>
        <v>30</v>
      </c>
      <c r="AE74" s="563" t="s">
        <v>276</v>
      </c>
      <c r="AF74" s="3"/>
    </row>
    <row r="75" spans="1:32" ht="16.5" customHeight="1" x14ac:dyDescent="0.2">
      <c r="C75" s="3"/>
      <c r="D75" s="45"/>
      <c r="E75" s="44"/>
      <c r="F75" s="44"/>
      <c r="G75" s="44"/>
      <c r="H75" s="44"/>
      <c r="I75" s="44"/>
      <c r="J75" s="44"/>
      <c r="K75" s="45"/>
      <c r="L75" s="44"/>
      <c r="M75" s="45"/>
      <c r="N75" s="566"/>
      <c r="O75" s="566"/>
      <c r="P75" s="159"/>
      <c r="Q75" s="159"/>
      <c r="R75" s="603" t="s">
        <v>14</v>
      </c>
      <c r="S75" s="603" t="s">
        <v>16</v>
      </c>
      <c r="T75" s="3" t="s">
        <v>248</v>
      </c>
      <c r="U75" s="45">
        <v>4</v>
      </c>
      <c r="V75" s="44">
        <f t="shared" si="41"/>
        <v>120</v>
      </c>
      <c r="W75" s="44">
        <f t="shared" si="42"/>
        <v>36</v>
      </c>
      <c r="X75" s="44"/>
      <c r="Y75" s="44"/>
      <c r="Z75" s="44">
        <v>36</v>
      </c>
      <c r="AA75" s="44">
        <f t="shared" si="43"/>
        <v>84</v>
      </c>
      <c r="AB75" s="45">
        <f t="shared" si="44"/>
        <v>2</v>
      </c>
      <c r="AC75" s="44" t="s">
        <v>15</v>
      </c>
      <c r="AD75" s="45">
        <f t="shared" si="45"/>
        <v>30</v>
      </c>
      <c r="AE75" s="563" t="s">
        <v>343</v>
      </c>
      <c r="AF75" s="3"/>
    </row>
    <row r="76" spans="1:32" ht="29.25" customHeight="1" x14ac:dyDescent="0.2">
      <c r="A76" s="64" t="s">
        <v>14</v>
      </c>
      <c r="B76" s="64" t="s">
        <v>16</v>
      </c>
      <c r="C76" s="3" t="s">
        <v>248</v>
      </c>
      <c r="D76" s="45">
        <v>1</v>
      </c>
      <c r="E76" s="44">
        <f t="shared" si="36"/>
        <v>30</v>
      </c>
      <c r="F76" s="44">
        <f t="shared" si="37"/>
        <v>15</v>
      </c>
      <c r="G76" s="44"/>
      <c r="H76" s="44"/>
      <c r="I76" s="44">
        <v>15</v>
      </c>
      <c r="J76" s="44">
        <f t="shared" si="38"/>
        <v>15</v>
      </c>
      <c r="K76" s="45">
        <f t="shared" si="39"/>
        <v>0.83333333333333337</v>
      </c>
      <c r="L76" s="44" t="s">
        <v>15</v>
      </c>
      <c r="M76" s="45">
        <f t="shared" si="40"/>
        <v>50</v>
      </c>
      <c r="N76" s="566" t="s">
        <v>45</v>
      </c>
      <c r="O76" s="566"/>
      <c r="P76" s="159"/>
      <c r="Q76" s="159"/>
      <c r="R76" s="603" t="s">
        <v>14</v>
      </c>
      <c r="S76" s="603" t="s">
        <v>40</v>
      </c>
      <c r="T76" s="3" t="s">
        <v>398</v>
      </c>
      <c r="U76" s="45">
        <v>4</v>
      </c>
      <c r="V76" s="44">
        <f t="shared" si="41"/>
        <v>120</v>
      </c>
      <c r="W76" s="44">
        <f t="shared" si="42"/>
        <v>54</v>
      </c>
      <c r="X76" s="44">
        <v>18</v>
      </c>
      <c r="Y76" s="44"/>
      <c r="Z76" s="44">
        <v>36</v>
      </c>
      <c r="AA76" s="44">
        <f t="shared" si="43"/>
        <v>66</v>
      </c>
      <c r="AB76" s="45">
        <f t="shared" si="44"/>
        <v>3</v>
      </c>
      <c r="AC76" s="44" t="s">
        <v>15</v>
      </c>
      <c r="AD76" s="45">
        <f t="shared" si="45"/>
        <v>45</v>
      </c>
      <c r="AF76" s="3"/>
    </row>
    <row r="77" spans="1:32" ht="12.75" x14ac:dyDescent="0.2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59"/>
      <c r="Q77" s="159"/>
      <c r="R77" s="64"/>
      <c r="S77" s="64"/>
      <c r="T77" s="6" t="s">
        <v>27</v>
      </c>
      <c r="U77" s="7">
        <f>SUM(U69:U76)</f>
        <v>30</v>
      </c>
      <c r="V77" s="577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59"/>
      <c r="Q78" s="159"/>
      <c r="R78" s="64"/>
      <c r="S78" s="64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2.75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59"/>
      <c r="Q79" s="159"/>
      <c r="R79" s="64"/>
      <c r="S79" s="64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59"/>
      <c r="Q80" s="159"/>
      <c r="R80" s="64"/>
      <c r="S80" s="64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59"/>
      <c r="Q81" s="159"/>
      <c r="R81" s="64"/>
      <c r="S81" s="64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59"/>
      <c r="Q82" s="159"/>
      <c r="R82" s="64"/>
      <c r="S82" s="64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59"/>
      <c r="Q83" s="159"/>
      <c r="R83" s="64"/>
      <c r="S83" s="64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59"/>
      <c r="Q84" s="159"/>
      <c r="R84" s="64"/>
      <c r="S84" s="64"/>
      <c r="T84" s="1" t="s">
        <v>46</v>
      </c>
      <c r="U84" s="159"/>
      <c r="V84" s="159"/>
      <c r="W84" s="159"/>
      <c r="X84" s="159"/>
      <c r="Y84" s="159"/>
      <c r="Z84" s="159"/>
      <c r="AA84" s="159"/>
      <c r="AB84" s="159"/>
    </row>
    <row r="85" spans="1:32" ht="15" customHeight="1" x14ac:dyDescent="0.2">
      <c r="C85" s="948" t="s">
        <v>1</v>
      </c>
      <c r="D85" s="949" t="s">
        <v>2</v>
      </c>
      <c r="E85" s="953" t="s">
        <v>3</v>
      </c>
      <c r="F85" s="954"/>
      <c r="G85" s="954"/>
      <c r="H85" s="954"/>
      <c r="I85" s="954"/>
      <c r="J85" s="955"/>
      <c r="K85" s="956" t="s">
        <v>4</v>
      </c>
      <c r="L85" s="956" t="s">
        <v>5</v>
      </c>
      <c r="M85" s="956" t="s">
        <v>6</v>
      </c>
      <c r="N85" s="2"/>
      <c r="O85" s="2"/>
      <c r="P85" s="159"/>
      <c r="Q85" s="159"/>
      <c r="R85" s="64"/>
      <c r="S85" s="64"/>
      <c r="T85" s="948" t="s">
        <v>1</v>
      </c>
      <c r="U85" s="949" t="s">
        <v>2</v>
      </c>
      <c r="V85" s="950" t="s">
        <v>3</v>
      </c>
      <c r="W85" s="950"/>
      <c r="X85" s="950"/>
      <c r="Y85" s="950"/>
      <c r="Z85" s="950"/>
      <c r="AA85" s="715"/>
      <c r="AB85" s="949" t="s">
        <v>4</v>
      </c>
      <c r="AC85" s="949" t="s">
        <v>5</v>
      </c>
      <c r="AD85" s="949" t="s">
        <v>6</v>
      </c>
      <c r="AE85" s="2"/>
      <c r="AF85" s="2"/>
    </row>
    <row r="86" spans="1:32" ht="15" customHeight="1" x14ac:dyDescent="0.2">
      <c r="C86" s="948"/>
      <c r="D86" s="949"/>
      <c r="E86" s="956" t="s">
        <v>7</v>
      </c>
      <c r="F86" s="959" t="s">
        <v>8</v>
      </c>
      <c r="G86" s="960"/>
      <c r="H86" s="960"/>
      <c r="I86" s="961"/>
      <c r="J86" s="956" t="s">
        <v>30</v>
      </c>
      <c r="K86" s="957"/>
      <c r="L86" s="957"/>
      <c r="M86" s="957"/>
      <c r="N86" s="2"/>
      <c r="O86" s="2"/>
      <c r="P86" s="159"/>
      <c r="Q86" s="159"/>
      <c r="R86" s="64"/>
      <c r="S86" s="64"/>
      <c r="T86" s="948"/>
      <c r="U86" s="949"/>
      <c r="V86" s="949" t="s">
        <v>7</v>
      </c>
      <c r="W86" s="951" t="s">
        <v>8</v>
      </c>
      <c r="X86" s="951"/>
      <c r="Y86" s="951"/>
      <c r="Z86" s="951"/>
      <c r="AA86" s="949" t="s">
        <v>30</v>
      </c>
      <c r="AB86" s="949"/>
      <c r="AC86" s="949"/>
      <c r="AD86" s="949"/>
      <c r="AE86" s="2"/>
      <c r="AF86" s="2"/>
    </row>
    <row r="87" spans="1:32" ht="12.75" customHeight="1" x14ac:dyDescent="0.2">
      <c r="C87" s="948"/>
      <c r="D87" s="949"/>
      <c r="E87" s="957"/>
      <c r="F87" s="956" t="s">
        <v>10</v>
      </c>
      <c r="G87" s="953" t="s">
        <v>11</v>
      </c>
      <c r="H87" s="954"/>
      <c r="I87" s="955"/>
      <c r="J87" s="957"/>
      <c r="K87" s="957"/>
      <c r="L87" s="957"/>
      <c r="M87" s="957"/>
      <c r="N87" s="2"/>
      <c r="O87" s="2"/>
      <c r="P87" s="159"/>
      <c r="Q87" s="159"/>
      <c r="R87" s="64"/>
      <c r="S87" s="64"/>
      <c r="T87" s="948"/>
      <c r="U87" s="949"/>
      <c r="V87" s="715"/>
      <c r="W87" s="949" t="s">
        <v>10</v>
      </c>
      <c r="X87" s="950" t="s">
        <v>11</v>
      </c>
      <c r="Y87" s="715"/>
      <c r="Z87" s="715"/>
      <c r="AA87" s="715"/>
      <c r="AB87" s="949"/>
      <c r="AC87" s="949"/>
      <c r="AD87" s="949"/>
      <c r="AE87" s="2"/>
      <c r="AF87" s="2"/>
    </row>
    <row r="88" spans="1:32" ht="12.75" customHeight="1" x14ac:dyDescent="0.2">
      <c r="C88" s="948"/>
      <c r="D88" s="949"/>
      <c r="E88" s="957"/>
      <c r="F88" s="957"/>
      <c r="G88" s="956" t="s">
        <v>12</v>
      </c>
      <c r="H88" s="956" t="s">
        <v>13</v>
      </c>
      <c r="I88" s="956" t="s">
        <v>14</v>
      </c>
      <c r="J88" s="957"/>
      <c r="K88" s="957"/>
      <c r="L88" s="957"/>
      <c r="M88" s="957"/>
      <c r="N88" s="2"/>
      <c r="O88" s="2"/>
      <c r="P88" s="159"/>
      <c r="Q88" s="159"/>
      <c r="R88" s="64"/>
      <c r="S88" s="64"/>
      <c r="T88" s="948"/>
      <c r="U88" s="949"/>
      <c r="V88" s="715"/>
      <c r="W88" s="952"/>
      <c r="X88" s="949" t="s">
        <v>12</v>
      </c>
      <c r="Y88" s="949" t="s">
        <v>13</v>
      </c>
      <c r="Z88" s="949" t="s">
        <v>14</v>
      </c>
      <c r="AA88" s="715"/>
      <c r="AB88" s="949"/>
      <c r="AC88" s="949"/>
      <c r="AD88" s="949"/>
      <c r="AE88" s="2"/>
      <c r="AF88" s="2"/>
    </row>
    <row r="89" spans="1:32" ht="12.75" x14ac:dyDescent="0.2">
      <c r="C89" s="948"/>
      <c r="D89" s="949"/>
      <c r="E89" s="957"/>
      <c r="F89" s="957"/>
      <c r="G89" s="957"/>
      <c r="H89" s="957"/>
      <c r="I89" s="957"/>
      <c r="J89" s="957"/>
      <c r="K89" s="957"/>
      <c r="L89" s="957"/>
      <c r="M89" s="957"/>
      <c r="N89" s="2"/>
      <c r="O89" s="2"/>
      <c r="P89" s="159"/>
      <c r="Q89" s="159"/>
      <c r="R89" s="64"/>
      <c r="S89" s="64"/>
      <c r="T89" s="948"/>
      <c r="U89" s="949"/>
      <c r="V89" s="715"/>
      <c r="W89" s="952"/>
      <c r="X89" s="949"/>
      <c r="Y89" s="949"/>
      <c r="Z89" s="949"/>
      <c r="AA89" s="715"/>
      <c r="AB89" s="949"/>
      <c r="AC89" s="949"/>
      <c r="AD89" s="949"/>
      <c r="AE89" s="2"/>
      <c r="AF89" s="2"/>
    </row>
    <row r="90" spans="1:32" ht="12.75" x14ac:dyDescent="0.2">
      <c r="C90" s="948"/>
      <c r="D90" s="949"/>
      <c r="E90" s="957"/>
      <c r="F90" s="957"/>
      <c r="G90" s="957"/>
      <c r="H90" s="957"/>
      <c r="I90" s="957"/>
      <c r="J90" s="957"/>
      <c r="K90" s="957"/>
      <c r="L90" s="957"/>
      <c r="M90" s="957"/>
      <c r="N90" s="2"/>
      <c r="O90" s="2"/>
      <c r="P90" s="159"/>
      <c r="Q90" s="159"/>
      <c r="R90" s="64"/>
      <c r="S90" s="64"/>
      <c r="T90" s="948"/>
      <c r="U90" s="949"/>
      <c r="V90" s="715"/>
      <c r="W90" s="952"/>
      <c r="X90" s="949"/>
      <c r="Y90" s="949"/>
      <c r="Z90" s="949"/>
      <c r="AA90" s="715"/>
      <c r="AB90" s="949"/>
      <c r="AC90" s="949"/>
      <c r="AD90" s="949"/>
      <c r="AE90" s="2"/>
      <c r="AF90" s="2"/>
    </row>
    <row r="91" spans="1:32" ht="0.75" customHeight="1" x14ac:dyDescent="0.2">
      <c r="C91" s="948"/>
      <c r="D91" s="949"/>
      <c r="E91" s="958"/>
      <c r="F91" s="958"/>
      <c r="G91" s="958"/>
      <c r="H91" s="958"/>
      <c r="I91" s="958"/>
      <c r="J91" s="958"/>
      <c r="K91" s="958"/>
      <c r="L91" s="958"/>
      <c r="M91" s="958"/>
      <c r="N91" s="2"/>
      <c r="O91" s="2"/>
      <c r="P91" s="159"/>
      <c r="Q91" s="159"/>
      <c r="R91" s="64"/>
      <c r="S91" s="64"/>
      <c r="T91" s="948"/>
      <c r="U91" s="949"/>
      <c r="V91" s="715"/>
      <c r="W91" s="952"/>
      <c r="X91" s="949"/>
      <c r="Y91" s="949"/>
      <c r="Z91" s="949"/>
      <c r="AA91" s="715"/>
      <c r="AB91" s="949"/>
      <c r="AC91" s="949"/>
      <c r="AD91" s="949"/>
      <c r="AE91" s="2"/>
      <c r="AF91" s="2"/>
    </row>
    <row r="92" spans="1:32" ht="25.5" customHeight="1" x14ac:dyDescent="0.2">
      <c r="A92" s="64" t="s">
        <v>15</v>
      </c>
      <c r="B92" s="64" t="s">
        <v>40</v>
      </c>
      <c r="C92" s="3" t="s">
        <v>53</v>
      </c>
      <c r="D92" s="4">
        <v>3</v>
      </c>
      <c r="E92" s="44">
        <f t="shared" ref="E92:E99" si="48">D92*30</f>
        <v>90</v>
      </c>
      <c r="F92" s="44">
        <f t="shared" ref="F92:F99" si="49">G92+H92+I92</f>
        <v>45</v>
      </c>
      <c r="G92" s="44"/>
      <c r="H92" s="44"/>
      <c r="I92" s="44">
        <v>45</v>
      </c>
      <c r="J92" s="44">
        <f t="shared" ref="J92:J99" si="50">E92-F92</f>
        <v>45</v>
      </c>
      <c r="K92" s="45">
        <f t="shared" ref="K92:K97" si="51">F92/15</f>
        <v>3</v>
      </c>
      <c r="L92" s="44" t="s">
        <v>15</v>
      </c>
      <c r="M92" s="45">
        <f t="shared" ref="M92:M99" si="52">F92/E92*100</f>
        <v>50</v>
      </c>
      <c r="N92" s="566" t="s">
        <v>18</v>
      </c>
      <c r="O92" s="566"/>
      <c r="P92" s="159"/>
      <c r="Q92" s="159"/>
      <c r="R92" s="603" t="s">
        <v>15</v>
      </c>
      <c r="S92" s="603" t="s">
        <v>40</v>
      </c>
      <c r="T92" s="3" t="s">
        <v>59</v>
      </c>
      <c r="U92" s="4">
        <v>4</v>
      </c>
      <c r="V92" s="44">
        <f t="shared" ref="V92:V99" si="53">U92*30</f>
        <v>120</v>
      </c>
      <c r="W92" s="44">
        <f t="shared" ref="W92:W98" si="54">X92+Y92+Z92</f>
        <v>45</v>
      </c>
      <c r="X92" s="44"/>
      <c r="Y92" s="44"/>
      <c r="Z92" s="44">
        <v>45</v>
      </c>
      <c r="AA92" s="44">
        <f t="shared" ref="AA92:AA99" si="55">V92-W92</f>
        <v>75</v>
      </c>
      <c r="AB92" s="45">
        <f t="shared" ref="AB92:AB98" si="56">W92/15</f>
        <v>3</v>
      </c>
      <c r="AC92" s="44" t="s">
        <v>15</v>
      </c>
      <c r="AD92" s="45">
        <f t="shared" ref="AD92:AD99" si="57">W92/V92*100</f>
        <v>37.5</v>
      </c>
      <c r="AE92" s="566"/>
      <c r="AF92" s="3"/>
    </row>
    <row r="93" spans="1:32" ht="14.25" customHeight="1" x14ac:dyDescent="0.2">
      <c r="A93" s="64" t="s">
        <v>14</v>
      </c>
      <c r="B93" s="64" t="s">
        <v>16</v>
      </c>
      <c r="C93" s="3" t="s">
        <v>48</v>
      </c>
      <c r="D93" s="45">
        <v>6</v>
      </c>
      <c r="E93" s="44">
        <f t="shared" si="48"/>
        <v>180</v>
      </c>
      <c r="F93" s="44">
        <f t="shared" si="49"/>
        <v>60</v>
      </c>
      <c r="G93" s="44">
        <v>30</v>
      </c>
      <c r="H93" s="44"/>
      <c r="I93" s="44">
        <v>30</v>
      </c>
      <c r="J93" s="44">
        <f t="shared" si="50"/>
        <v>120</v>
      </c>
      <c r="K93" s="45">
        <f t="shared" si="51"/>
        <v>4</v>
      </c>
      <c r="L93" s="44" t="s">
        <v>21</v>
      </c>
      <c r="M93" s="45">
        <f t="shared" si="52"/>
        <v>33.333333333333329</v>
      </c>
      <c r="N93" s="566" t="s">
        <v>45</v>
      </c>
      <c r="O93" s="566"/>
      <c r="P93" s="159"/>
      <c r="Q93" s="159"/>
      <c r="R93" s="603" t="s">
        <v>14</v>
      </c>
      <c r="S93" s="603" t="s">
        <v>16</v>
      </c>
      <c r="T93" s="3" t="s">
        <v>48</v>
      </c>
      <c r="U93" s="45">
        <v>5</v>
      </c>
      <c r="V93" s="44">
        <f t="shared" si="53"/>
        <v>150</v>
      </c>
      <c r="W93" s="44">
        <f t="shared" si="54"/>
        <v>60</v>
      </c>
      <c r="X93" s="44">
        <v>30</v>
      </c>
      <c r="Y93" s="44"/>
      <c r="Z93" s="44">
        <v>30</v>
      </c>
      <c r="AA93" s="44">
        <f t="shared" si="55"/>
        <v>90</v>
      </c>
      <c r="AB93" s="45">
        <f t="shared" si="56"/>
        <v>4</v>
      </c>
      <c r="AC93" s="44" t="s">
        <v>21</v>
      </c>
      <c r="AD93" s="45">
        <f t="shared" si="57"/>
        <v>40</v>
      </c>
      <c r="AE93" s="566"/>
      <c r="AF93" s="3"/>
    </row>
    <row r="94" spans="1:32" ht="15" customHeight="1" x14ac:dyDescent="0.2">
      <c r="A94" s="64" t="s">
        <v>14</v>
      </c>
      <c r="B94" s="64" t="s">
        <v>16</v>
      </c>
      <c r="C94" s="3" t="s">
        <v>71</v>
      </c>
      <c r="D94" s="45">
        <v>6</v>
      </c>
      <c r="E94" s="44">
        <f t="shared" si="48"/>
        <v>180</v>
      </c>
      <c r="F94" s="44">
        <f t="shared" si="49"/>
        <v>60</v>
      </c>
      <c r="G94" s="44">
        <v>30</v>
      </c>
      <c r="H94" s="44"/>
      <c r="I94" s="44">
        <v>30</v>
      </c>
      <c r="J94" s="44">
        <f t="shared" si="50"/>
        <v>120</v>
      </c>
      <c r="K94" s="45">
        <f t="shared" si="51"/>
        <v>4</v>
      </c>
      <c r="L94" s="44" t="s">
        <v>21</v>
      </c>
      <c r="M94" s="45">
        <f t="shared" si="52"/>
        <v>33.333333333333329</v>
      </c>
      <c r="N94" s="566" t="s">
        <v>45</v>
      </c>
      <c r="O94" s="566"/>
      <c r="P94" s="159"/>
      <c r="Q94" s="159"/>
      <c r="R94" s="603" t="s">
        <v>14</v>
      </c>
      <c r="S94" s="603" t="s">
        <v>16</v>
      </c>
      <c r="T94" s="3" t="s">
        <v>71</v>
      </c>
      <c r="U94" s="45">
        <v>4</v>
      </c>
      <c r="V94" s="44">
        <f t="shared" si="53"/>
        <v>120</v>
      </c>
      <c r="W94" s="44">
        <f t="shared" si="54"/>
        <v>45</v>
      </c>
      <c r="X94" s="44">
        <v>30</v>
      </c>
      <c r="Y94" s="44"/>
      <c r="Z94" s="44">
        <v>15</v>
      </c>
      <c r="AA94" s="44">
        <f t="shared" si="55"/>
        <v>75</v>
      </c>
      <c r="AB94" s="45">
        <f t="shared" si="56"/>
        <v>3</v>
      </c>
      <c r="AC94" s="44" t="s">
        <v>21</v>
      </c>
      <c r="AD94" s="45">
        <f t="shared" si="57"/>
        <v>37.5</v>
      </c>
      <c r="AE94" s="566"/>
      <c r="AF94" s="3"/>
    </row>
    <row r="95" spans="1:32" ht="13.5" customHeight="1" x14ac:dyDescent="0.2">
      <c r="A95" s="64" t="s">
        <v>14</v>
      </c>
      <c r="B95" s="64" t="s">
        <v>16</v>
      </c>
      <c r="C95" s="3" t="s">
        <v>67</v>
      </c>
      <c r="D95" s="45">
        <v>4</v>
      </c>
      <c r="E95" s="44">
        <f t="shared" si="48"/>
        <v>120</v>
      </c>
      <c r="F95" s="44">
        <f t="shared" si="49"/>
        <v>45</v>
      </c>
      <c r="G95" s="44">
        <v>15</v>
      </c>
      <c r="H95" s="44"/>
      <c r="I95" s="44">
        <v>30</v>
      </c>
      <c r="J95" s="44">
        <f t="shared" si="50"/>
        <v>75</v>
      </c>
      <c r="K95" s="45">
        <f t="shared" si="51"/>
        <v>3</v>
      </c>
      <c r="L95" s="44" t="s">
        <v>26</v>
      </c>
      <c r="M95" s="45">
        <f t="shared" si="52"/>
        <v>37.5</v>
      </c>
      <c r="N95" s="566" t="s">
        <v>24</v>
      </c>
      <c r="O95" s="566"/>
      <c r="P95" s="159"/>
      <c r="Q95" s="159"/>
      <c r="R95" s="603" t="s">
        <v>14</v>
      </c>
      <c r="S95" s="603" t="s">
        <v>16</v>
      </c>
      <c r="T95" s="3" t="s">
        <v>64</v>
      </c>
      <c r="U95" s="45">
        <v>5</v>
      </c>
      <c r="V95" s="44">
        <f t="shared" si="53"/>
        <v>150</v>
      </c>
      <c r="W95" s="44">
        <f t="shared" si="54"/>
        <v>60</v>
      </c>
      <c r="X95" s="44">
        <v>30</v>
      </c>
      <c r="Y95" s="44"/>
      <c r="Z95" s="44">
        <v>30</v>
      </c>
      <c r="AA95" s="44">
        <f t="shared" si="55"/>
        <v>90</v>
      </c>
      <c r="AB95" s="45">
        <f t="shared" si="56"/>
        <v>4</v>
      </c>
      <c r="AC95" s="44" t="s">
        <v>21</v>
      </c>
      <c r="AD95" s="45">
        <f t="shared" si="57"/>
        <v>40</v>
      </c>
      <c r="AE95" s="566"/>
      <c r="AF95" s="3"/>
    </row>
    <row r="96" spans="1:32" ht="12" customHeight="1" x14ac:dyDescent="0.2">
      <c r="A96" s="64" t="s">
        <v>14</v>
      </c>
      <c r="B96" s="64" t="s">
        <v>40</v>
      </c>
      <c r="C96" s="224" t="s">
        <v>249</v>
      </c>
      <c r="D96" s="45">
        <v>5</v>
      </c>
      <c r="E96" s="44">
        <f t="shared" si="48"/>
        <v>150</v>
      </c>
      <c r="F96" s="44">
        <f t="shared" si="49"/>
        <v>60</v>
      </c>
      <c r="G96" s="44">
        <v>30</v>
      </c>
      <c r="H96" s="44"/>
      <c r="I96" s="44">
        <v>30</v>
      </c>
      <c r="J96" s="44">
        <f t="shared" si="50"/>
        <v>90</v>
      </c>
      <c r="K96" s="45">
        <f t="shared" si="51"/>
        <v>4</v>
      </c>
      <c r="L96" s="44" t="s">
        <v>26</v>
      </c>
      <c r="M96" s="45">
        <f t="shared" si="52"/>
        <v>40</v>
      </c>
      <c r="N96" s="566" t="s">
        <v>45</v>
      </c>
      <c r="O96" s="566"/>
      <c r="P96" s="159"/>
      <c r="Q96" s="159"/>
      <c r="R96" s="603" t="s">
        <v>14</v>
      </c>
      <c r="S96" s="603" t="s">
        <v>40</v>
      </c>
      <c r="T96" s="224" t="s">
        <v>399</v>
      </c>
      <c r="U96" s="45">
        <v>4</v>
      </c>
      <c r="V96" s="44">
        <f t="shared" si="53"/>
        <v>120</v>
      </c>
      <c r="W96" s="44">
        <f t="shared" si="54"/>
        <v>45</v>
      </c>
      <c r="X96" s="44">
        <v>30</v>
      </c>
      <c r="Y96" s="44"/>
      <c r="Z96" s="44">
        <v>15</v>
      </c>
      <c r="AA96" s="44">
        <f t="shared" si="55"/>
        <v>75</v>
      </c>
      <c r="AB96" s="45">
        <f t="shared" si="56"/>
        <v>3</v>
      </c>
      <c r="AC96" s="44" t="s">
        <v>15</v>
      </c>
      <c r="AD96" s="45">
        <f t="shared" si="57"/>
        <v>37.5</v>
      </c>
      <c r="AE96" s="566"/>
      <c r="AF96" s="224"/>
    </row>
    <row r="97" spans="1:32" ht="14.25" customHeight="1" x14ac:dyDescent="0.2">
      <c r="A97" s="64" t="s">
        <v>14</v>
      </c>
      <c r="B97" s="64" t="s">
        <v>16</v>
      </c>
      <c r="C97" s="3" t="s">
        <v>72</v>
      </c>
      <c r="D97" s="45">
        <v>5</v>
      </c>
      <c r="E97" s="44">
        <f t="shared" si="48"/>
        <v>150</v>
      </c>
      <c r="F97" s="44">
        <f t="shared" si="49"/>
        <v>60</v>
      </c>
      <c r="G97" s="44">
        <v>30</v>
      </c>
      <c r="H97" s="44"/>
      <c r="I97" s="44">
        <v>30</v>
      </c>
      <c r="J97" s="44">
        <f t="shared" si="50"/>
        <v>90</v>
      </c>
      <c r="K97" s="45">
        <f t="shared" si="51"/>
        <v>4</v>
      </c>
      <c r="L97" s="44" t="s">
        <v>21</v>
      </c>
      <c r="M97" s="45">
        <f t="shared" si="52"/>
        <v>40</v>
      </c>
      <c r="N97" s="566" t="s">
        <v>45</v>
      </c>
      <c r="O97" s="566"/>
      <c r="P97" s="159"/>
      <c r="Q97" s="159"/>
      <c r="R97" s="603" t="s">
        <v>14</v>
      </c>
      <c r="S97" s="603" t="s">
        <v>16</v>
      </c>
      <c r="T97" s="3" t="s">
        <v>344</v>
      </c>
      <c r="U97" s="45">
        <v>3</v>
      </c>
      <c r="V97" s="44">
        <f t="shared" si="53"/>
        <v>90</v>
      </c>
      <c r="W97" s="44">
        <f t="shared" si="54"/>
        <v>30</v>
      </c>
      <c r="X97" s="44">
        <v>15</v>
      </c>
      <c r="Y97" s="44"/>
      <c r="Z97" s="44">
        <v>15</v>
      </c>
      <c r="AA97" s="44">
        <f t="shared" si="55"/>
        <v>60</v>
      </c>
      <c r="AB97" s="45">
        <f t="shared" si="56"/>
        <v>2</v>
      </c>
      <c r="AC97" s="44" t="s">
        <v>15</v>
      </c>
      <c r="AD97" s="45">
        <f t="shared" si="57"/>
        <v>33.333333333333329</v>
      </c>
      <c r="AE97" s="563" t="s">
        <v>279</v>
      </c>
      <c r="AF97" s="224"/>
    </row>
    <row r="98" spans="1:32" ht="13.5" customHeight="1" x14ac:dyDescent="0.2">
      <c r="C98" s="3"/>
      <c r="D98" s="45"/>
      <c r="E98" s="44"/>
      <c r="F98" s="44"/>
      <c r="G98" s="44"/>
      <c r="H98" s="44"/>
      <c r="I98" s="44"/>
      <c r="J98" s="44"/>
      <c r="K98" s="45"/>
      <c r="L98" s="44"/>
      <c r="M98" s="45"/>
      <c r="N98" s="566"/>
      <c r="O98" s="566"/>
      <c r="P98" s="159"/>
      <c r="Q98" s="159"/>
      <c r="R98" s="603" t="s">
        <v>14</v>
      </c>
      <c r="S98" s="603" t="s">
        <v>16</v>
      </c>
      <c r="T98" s="3" t="s">
        <v>332</v>
      </c>
      <c r="U98" s="45">
        <v>4</v>
      </c>
      <c r="V98" s="44">
        <f t="shared" si="53"/>
        <v>120</v>
      </c>
      <c r="W98" s="44">
        <f t="shared" si="54"/>
        <v>45</v>
      </c>
      <c r="X98" s="44">
        <v>30</v>
      </c>
      <c r="Y98" s="44"/>
      <c r="Z98" s="44">
        <v>15</v>
      </c>
      <c r="AA98" s="44">
        <f t="shared" si="55"/>
        <v>75</v>
      </c>
      <c r="AB98" s="45">
        <f t="shared" si="56"/>
        <v>3</v>
      </c>
      <c r="AC98" s="44" t="s">
        <v>21</v>
      </c>
      <c r="AD98" s="45">
        <f t="shared" si="57"/>
        <v>37.5</v>
      </c>
      <c r="AE98" s="563"/>
      <c r="AF98" s="3"/>
    </row>
    <row r="99" spans="1:32" ht="24.75" customHeight="1" x14ac:dyDescent="0.2">
      <c r="A99" s="64" t="s">
        <v>14</v>
      </c>
      <c r="B99" s="64" t="s">
        <v>16</v>
      </c>
      <c r="C99" s="3" t="s">
        <v>73</v>
      </c>
      <c r="D99" s="45">
        <v>1</v>
      </c>
      <c r="E99" s="44">
        <f t="shared" si="48"/>
        <v>30</v>
      </c>
      <c r="F99" s="44">
        <f t="shared" si="49"/>
        <v>0</v>
      </c>
      <c r="G99" s="44"/>
      <c r="H99" s="44"/>
      <c r="I99" s="44"/>
      <c r="J99" s="44">
        <f t="shared" si="50"/>
        <v>30</v>
      </c>
      <c r="K99" s="45">
        <f>F99/18</f>
        <v>0</v>
      </c>
      <c r="L99" s="44" t="s">
        <v>26</v>
      </c>
      <c r="M99" s="45">
        <f t="shared" si="52"/>
        <v>0</v>
      </c>
      <c r="N99" s="566" t="s">
        <v>45</v>
      </c>
      <c r="O99" s="566"/>
      <c r="P99" s="159"/>
      <c r="Q99" s="159"/>
      <c r="R99" s="603" t="s">
        <v>14</v>
      </c>
      <c r="S99" s="603" t="s">
        <v>16</v>
      </c>
      <c r="T99" s="3" t="s">
        <v>73</v>
      </c>
      <c r="U99" s="45">
        <v>1</v>
      </c>
      <c r="V99" s="44">
        <f t="shared" si="53"/>
        <v>30</v>
      </c>
      <c r="W99" s="44"/>
      <c r="X99" s="44"/>
      <c r="Y99" s="44"/>
      <c r="Z99" s="44"/>
      <c r="AA99" s="44">
        <f t="shared" si="55"/>
        <v>30</v>
      </c>
      <c r="AB99" s="45"/>
      <c r="AC99" s="44" t="s">
        <v>26</v>
      </c>
      <c r="AD99" s="45">
        <f t="shared" si="57"/>
        <v>0</v>
      </c>
      <c r="AE99" s="563" t="s">
        <v>278</v>
      </c>
      <c r="AF99" s="3"/>
    </row>
    <row r="100" spans="1:32" ht="15" customHeight="1" x14ac:dyDescent="0.2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59"/>
      <c r="Q100" s="159"/>
      <c r="R100" s="64"/>
      <c r="S100" s="64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575" t="s">
        <v>358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59"/>
      <c r="Q101" s="159"/>
      <c r="R101" s="64"/>
      <c r="S101" s="64"/>
      <c r="T101" s="9" t="s">
        <v>28</v>
      </c>
      <c r="U101" s="8">
        <f>30-U100</f>
        <v>0</v>
      </c>
      <c r="V101" s="159"/>
      <c r="W101" s="159"/>
      <c r="X101" s="159"/>
      <c r="Y101" s="159"/>
      <c r="Z101" s="159"/>
      <c r="AA101" s="159"/>
      <c r="AB101" s="159"/>
    </row>
    <row r="102" spans="1:32" ht="15" customHeight="1" x14ac:dyDescent="0.2">
      <c r="C102" s="9"/>
      <c r="D102" s="8"/>
      <c r="P102" s="159"/>
      <c r="Q102" s="159"/>
      <c r="R102" s="64"/>
      <c r="S102" s="64"/>
      <c r="T102" s="9"/>
      <c r="U102" s="8"/>
      <c r="V102" s="159"/>
      <c r="W102" s="159"/>
      <c r="X102" s="159"/>
      <c r="Y102" s="159"/>
      <c r="Z102" s="159"/>
      <c r="AA102" s="159"/>
      <c r="AB102" s="159"/>
    </row>
    <row r="103" spans="1:32" ht="12.75" customHeight="1" x14ac:dyDescent="0.2">
      <c r="C103" s="1" t="s">
        <v>50</v>
      </c>
      <c r="P103" s="159"/>
      <c r="Q103" s="159"/>
      <c r="R103" s="64"/>
      <c r="S103" s="64"/>
      <c r="T103" s="1" t="s">
        <v>50</v>
      </c>
      <c r="U103" s="159"/>
      <c r="V103" s="159"/>
      <c r="W103" s="159"/>
      <c r="X103" s="159"/>
      <c r="Y103" s="159"/>
      <c r="Z103" s="159"/>
      <c r="AA103" s="159"/>
      <c r="AB103" s="159"/>
    </row>
    <row r="104" spans="1:32" ht="12.75" customHeight="1" x14ac:dyDescent="0.2">
      <c r="C104" s="948" t="s">
        <v>1</v>
      </c>
      <c r="D104" s="949" t="s">
        <v>2</v>
      </c>
      <c r="E104" s="953" t="s">
        <v>3</v>
      </c>
      <c r="F104" s="954"/>
      <c r="G104" s="954"/>
      <c r="H104" s="954"/>
      <c r="I104" s="954"/>
      <c r="J104" s="955"/>
      <c r="K104" s="956" t="s">
        <v>4</v>
      </c>
      <c r="L104" s="956" t="s">
        <v>5</v>
      </c>
      <c r="M104" s="956" t="s">
        <v>6</v>
      </c>
      <c r="N104" s="2"/>
      <c r="O104" s="2"/>
      <c r="P104" s="159"/>
      <c r="Q104" s="159"/>
      <c r="R104" s="64"/>
      <c r="S104" s="64"/>
      <c r="T104" s="948" t="s">
        <v>1</v>
      </c>
      <c r="U104" s="949" t="s">
        <v>2</v>
      </c>
      <c r="V104" s="950" t="s">
        <v>3</v>
      </c>
      <c r="W104" s="950"/>
      <c r="X104" s="950"/>
      <c r="Y104" s="950"/>
      <c r="Z104" s="950"/>
      <c r="AA104" s="715"/>
      <c r="AB104" s="949" t="s">
        <v>4</v>
      </c>
      <c r="AC104" s="949" t="s">
        <v>5</v>
      </c>
      <c r="AD104" s="949" t="s">
        <v>6</v>
      </c>
      <c r="AE104" s="2"/>
      <c r="AF104" s="2"/>
    </row>
    <row r="105" spans="1:32" ht="12.75" customHeight="1" x14ac:dyDescent="0.2">
      <c r="C105" s="948"/>
      <c r="D105" s="949"/>
      <c r="E105" s="956" t="s">
        <v>7</v>
      </c>
      <c r="F105" s="959" t="s">
        <v>8</v>
      </c>
      <c r="G105" s="960"/>
      <c r="H105" s="960"/>
      <c r="I105" s="961"/>
      <c r="J105" s="956" t="s">
        <v>30</v>
      </c>
      <c r="K105" s="957"/>
      <c r="L105" s="957"/>
      <c r="M105" s="957"/>
      <c r="N105" s="2"/>
      <c r="O105" s="2"/>
      <c r="P105" s="159"/>
      <c r="Q105" s="159"/>
      <c r="R105" s="64"/>
      <c r="S105" s="64"/>
      <c r="T105" s="948"/>
      <c r="U105" s="949"/>
      <c r="V105" s="949" t="s">
        <v>7</v>
      </c>
      <c r="W105" s="951" t="s">
        <v>8</v>
      </c>
      <c r="X105" s="951"/>
      <c r="Y105" s="951"/>
      <c r="Z105" s="951"/>
      <c r="AA105" s="949" t="s">
        <v>30</v>
      </c>
      <c r="AB105" s="949"/>
      <c r="AC105" s="949"/>
      <c r="AD105" s="949"/>
      <c r="AE105" s="2"/>
      <c r="AF105" s="2"/>
    </row>
    <row r="106" spans="1:32" ht="12.75" customHeight="1" x14ac:dyDescent="0.2">
      <c r="C106" s="948"/>
      <c r="D106" s="949"/>
      <c r="E106" s="957"/>
      <c r="F106" s="956" t="s">
        <v>10</v>
      </c>
      <c r="G106" s="953" t="s">
        <v>11</v>
      </c>
      <c r="H106" s="954"/>
      <c r="I106" s="955"/>
      <c r="J106" s="957"/>
      <c r="K106" s="957"/>
      <c r="L106" s="957"/>
      <c r="M106" s="957"/>
      <c r="N106" s="2"/>
      <c r="O106" s="2"/>
      <c r="P106" s="159"/>
      <c r="Q106" s="159"/>
      <c r="R106" s="64"/>
      <c r="S106" s="64"/>
      <c r="T106" s="948"/>
      <c r="U106" s="949"/>
      <c r="V106" s="715"/>
      <c r="W106" s="949" t="s">
        <v>10</v>
      </c>
      <c r="X106" s="950" t="s">
        <v>11</v>
      </c>
      <c r="Y106" s="715"/>
      <c r="Z106" s="715"/>
      <c r="AA106" s="715"/>
      <c r="AB106" s="949"/>
      <c r="AC106" s="949"/>
      <c r="AD106" s="949"/>
      <c r="AE106" s="2"/>
      <c r="AF106" s="2"/>
    </row>
    <row r="107" spans="1:32" ht="12.75" customHeight="1" x14ac:dyDescent="0.2">
      <c r="C107" s="948"/>
      <c r="D107" s="949"/>
      <c r="E107" s="957"/>
      <c r="F107" s="957"/>
      <c r="G107" s="956" t="s">
        <v>12</v>
      </c>
      <c r="H107" s="956" t="s">
        <v>13</v>
      </c>
      <c r="I107" s="956" t="s">
        <v>14</v>
      </c>
      <c r="J107" s="957"/>
      <c r="K107" s="957"/>
      <c r="L107" s="957"/>
      <c r="M107" s="957"/>
      <c r="N107" s="2"/>
      <c r="O107" s="2"/>
      <c r="P107" s="159"/>
      <c r="Q107" s="159"/>
      <c r="R107" s="64"/>
      <c r="S107" s="64"/>
      <c r="T107" s="948"/>
      <c r="U107" s="949"/>
      <c r="V107" s="715"/>
      <c r="W107" s="952"/>
      <c r="X107" s="949" t="s">
        <v>12</v>
      </c>
      <c r="Y107" s="949" t="s">
        <v>13</v>
      </c>
      <c r="Z107" s="949" t="s">
        <v>14</v>
      </c>
      <c r="AA107" s="715"/>
      <c r="AB107" s="949"/>
      <c r="AC107" s="949"/>
      <c r="AD107" s="949"/>
      <c r="AE107" s="2"/>
      <c r="AF107" s="2"/>
    </row>
    <row r="108" spans="1:32" ht="12.75" x14ac:dyDescent="0.2">
      <c r="C108" s="948"/>
      <c r="D108" s="949"/>
      <c r="E108" s="957"/>
      <c r="F108" s="957"/>
      <c r="G108" s="957"/>
      <c r="H108" s="957"/>
      <c r="I108" s="957"/>
      <c r="J108" s="957"/>
      <c r="K108" s="957"/>
      <c r="L108" s="957"/>
      <c r="M108" s="957"/>
      <c r="N108" s="2"/>
      <c r="O108" s="2"/>
      <c r="P108" s="159"/>
      <c r="Q108" s="159"/>
      <c r="R108" s="64"/>
      <c r="S108" s="64"/>
      <c r="T108" s="948"/>
      <c r="U108" s="949"/>
      <c r="V108" s="715"/>
      <c r="W108" s="952"/>
      <c r="X108" s="949"/>
      <c r="Y108" s="949"/>
      <c r="Z108" s="949"/>
      <c r="AA108" s="715"/>
      <c r="AB108" s="949"/>
      <c r="AC108" s="949"/>
      <c r="AD108" s="949"/>
      <c r="AE108" s="2"/>
      <c r="AF108" s="2"/>
    </row>
    <row r="109" spans="1:32" ht="12.75" x14ac:dyDescent="0.2">
      <c r="C109" s="948"/>
      <c r="D109" s="949"/>
      <c r="E109" s="957"/>
      <c r="F109" s="957"/>
      <c r="G109" s="957"/>
      <c r="H109" s="957"/>
      <c r="I109" s="957"/>
      <c r="J109" s="957"/>
      <c r="K109" s="957"/>
      <c r="L109" s="957"/>
      <c r="M109" s="957"/>
      <c r="N109" s="2"/>
      <c r="O109" s="2"/>
      <c r="P109" s="159"/>
      <c r="Q109" s="159"/>
      <c r="R109" s="64"/>
      <c r="S109" s="64"/>
      <c r="T109" s="948"/>
      <c r="U109" s="949"/>
      <c r="V109" s="715"/>
      <c r="W109" s="952"/>
      <c r="X109" s="949"/>
      <c r="Y109" s="949"/>
      <c r="Z109" s="949"/>
      <c r="AA109" s="715"/>
      <c r="AB109" s="949"/>
      <c r="AC109" s="949"/>
      <c r="AD109" s="949"/>
      <c r="AE109" s="2"/>
      <c r="AF109" s="2"/>
    </row>
    <row r="110" spans="1:32" ht="4.5" customHeight="1" x14ac:dyDescent="0.2">
      <c r="C110" s="948"/>
      <c r="D110" s="949"/>
      <c r="E110" s="958"/>
      <c r="F110" s="958"/>
      <c r="G110" s="958"/>
      <c r="H110" s="958"/>
      <c r="I110" s="958"/>
      <c r="J110" s="958"/>
      <c r="K110" s="958"/>
      <c r="L110" s="958"/>
      <c r="M110" s="958"/>
      <c r="N110" s="2"/>
      <c r="O110" s="2"/>
      <c r="P110" s="159"/>
      <c r="Q110" s="159"/>
      <c r="R110" s="64"/>
      <c r="S110" s="64"/>
      <c r="T110" s="948"/>
      <c r="U110" s="949"/>
      <c r="V110" s="715"/>
      <c r="W110" s="952"/>
      <c r="X110" s="949"/>
      <c r="Y110" s="949"/>
      <c r="Z110" s="949"/>
      <c r="AA110" s="715"/>
      <c r="AB110" s="949"/>
      <c r="AC110" s="949"/>
      <c r="AD110" s="949"/>
      <c r="AE110" s="2"/>
      <c r="AF110" s="2"/>
    </row>
    <row r="111" spans="1:32" ht="17.25" customHeight="1" x14ac:dyDescent="0.2">
      <c r="A111" s="64" t="s">
        <v>14</v>
      </c>
      <c r="B111" s="64" t="s">
        <v>16</v>
      </c>
      <c r="C111" s="6" t="s">
        <v>250</v>
      </c>
      <c r="D111" s="4">
        <v>4.5</v>
      </c>
      <c r="E111" s="44">
        <f>D111*30</f>
        <v>135</v>
      </c>
      <c r="F111" s="44">
        <f>G111+H111+I111</f>
        <v>0</v>
      </c>
      <c r="G111" s="44"/>
      <c r="H111" s="44"/>
      <c r="I111" s="44"/>
      <c r="J111" s="44">
        <f>E111-F111</f>
        <v>135</v>
      </c>
      <c r="K111" s="45">
        <f>F111/18</f>
        <v>0</v>
      </c>
      <c r="L111" s="44" t="s">
        <v>26</v>
      </c>
      <c r="M111" s="45">
        <f>F111/E111*100</f>
        <v>0</v>
      </c>
      <c r="N111" s="566" t="s">
        <v>45</v>
      </c>
      <c r="O111" s="566"/>
      <c r="P111" s="159"/>
      <c r="Q111" s="159"/>
      <c r="R111" s="603" t="s">
        <v>14</v>
      </c>
      <c r="S111" s="603" t="s">
        <v>16</v>
      </c>
      <c r="T111" s="6" t="s">
        <v>323</v>
      </c>
      <c r="U111" s="4">
        <v>3</v>
      </c>
      <c r="V111" s="44">
        <f>U111*30</f>
        <v>90</v>
      </c>
      <c r="W111" s="44"/>
      <c r="X111" s="44"/>
      <c r="Y111" s="44"/>
      <c r="Z111" s="44"/>
      <c r="AA111" s="44">
        <f>V111-W111</f>
        <v>90</v>
      </c>
      <c r="AB111" s="45"/>
      <c r="AC111" s="44" t="s">
        <v>26</v>
      </c>
      <c r="AD111" s="45">
        <f>W111/V111*100</f>
        <v>0</v>
      </c>
      <c r="AE111" s="566"/>
      <c r="AF111" s="6"/>
    </row>
    <row r="112" spans="1:32" ht="27" customHeight="1" x14ac:dyDescent="0.2">
      <c r="A112" s="64" t="s">
        <v>15</v>
      </c>
      <c r="B112" s="64" t="s">
        <v>40</v>
      </c>
      <c r="C112" s="3" t="s">
        <v>51</v>
      </c>
      <c r="D112" s="45">
        <v>4</v>
      </c>
      <c r="E112" s="44">
        <f t="shared" ref="E112:E118" si="60">D112*30</f>
        <v>120</v>
      </c>
      <c r="F112" s="44">
        <f t="shared" ref="F112:F118" si="61">G112+H112+I112</f>
        <v>54</v>
      </c>
      <c r="G112" s="44"/>
      <c r="H112" s="44"/>
      <c r="I112" s="44">
        <v>54</v>
      </c>
      <c r="J112" s="44">
        <f t="shared" ref="J112:J118" si="62">E112-F112</f>
        <v>66</v>
      </c>
      <c r="K112" s="45">
        <f t="shared" ref="K112:K118" si="63">F112/18</f>
        <v>3</v>
      </c>
      <c r="L112" s="44" t="s">
        <v>15</v>
      </c>
      <c r="M112" s="45">
        <f t="shared" ref="M112:M118" si="64">F112/E112*100</f>
        <v>45</v>
      </c>
      <c r="N112" s="566" t="s">
        <v>18</v>
      </c>
      <c r="O112" s="566"/>
      <c r="P112" s="159"/>
      <c r="Q112" s="159"/>
      <c r="R112" s="603" t="s">
        <v>15</v>
      </c>
      <c r="S112" s="603" t="s">
        <v>40</v>
      </c>
      <c r="T112" s="3" t="s">
        <v>53</v>
      </c>
      <c r="U112" s="45">
        <v>4</v>
      </c>
      <c r="V112" s="44">
        <f t="shared" ref="V112:V118" si="65">U112*30</f>
        <v>120</v>
      </c>
      <c r="W112" s="44">
        <f t="shared" ref="W112:W118" si="66">X112+Y112+Z112</f>
        <v>54</v>
      </c>
      <c r="X112" s="44"/>
      <c r="Y112" s="44"/>
      <c r="Z112" s="44">
        <v>54</v>
      </c>
      <c r="AA112" s="44">
        <f t="shared" ref="AA112:AA118" si="67">V112-W112</f>
        <v>66</v>
      </c>
      <c r="AB112" s="45">
        <f t="shared" ref="AB112:AB118" si="68">W112/18</f>
        <v>3</v>
      </c>
      <c r="AC112" s="44" t="s">
        <v>15</v>
      </c>
      <c r="AD112" s="45">
        <f>W112/V112*100</f>
        <v>45</v>
      </c>
      <c r="AE112" s="566"/>
      <c r="AF112" s="3"/>
    </row>
    <row r="113" spans="1:32" ht="15" customHeight="1" x14ac:dyDescent="0.2">
      <c r="A113" s="64" t="s">
        <v>14</v>
      </c>
      <c r="B113" s="64" t="s">
        <v>40</v>
      </c>
      <c r="C113" s="3" t="s">
        <v>253</v>
      </c>
      <c r="D113" s="45">
        <v>5</v>
      </c>
      <c r="E113" s="44">
        <f t="shared" si="60"/>
        <v>150</v>
      </c>
      <c r="F113" s="44">
        <f t="shared" si="61"/>
        <v>72</v>
      </c>
      <c r="G113" s="44">
        <v>36</v>
      </c>
      <c r="H113" s="44"/>
      <c r="I113" s="44">
        <v>36</v>
      </c>
      <c r="J113" s="44">
        <f t="shared" si="62"/>
        <v>78</v>
      </c>
      <c r="K113" s="45">
        <f t="shared" si="63"/>
        <v>4</v>
      </c>
      <c r="L113" s="44" t="s">
        <v>21</v>
      </c>
      <c r="M113" s="45">
        <f t="shared" si="64"/>
        <v>48</v>
      </c>
      <c r="N113" s="566" t="s">
        <v>45</v>
      </c>
      <c r="O113" s="566"/>
      <c r="P113" s="159"/>
      <c r="Q113" s="159"/>
      <c r="R113" s="603" t="s">
        <v>14</v>
      </c>
      <c r="S113" s="603" t="s">
        <v>40</v>
      </c>
      <c r="T113" s="3" t="s">
        <v>249</v>
      </c>
      <c r="U113" s="45">
        <v>4</v>
      </c>
      <c r="V113" s="44">
        <f t="shared" si="65"/>
        <v>120</v>
      </c>
      <c r="W113" s="44">
        <f t="shared" si="66"/>
        <v>54</v>
      </c>
      <c r="X113" s="44">
        <v>36</v>
      </c>
      <c r="Y113" s="44"/>
      <c r="Z113" s="44">
        <v>18</v>
      </c>
      <c r="AA113" s="44">
        <f t="shared" si="67"/>
        <v>66</v>
      </c>
      <c r="AB113" s="45">
        <f t="shared" si="68"/>
        <v>3</v>
      </c>
      <c r="AC113" s="44" t="s">
        <v>15</v>
      </c>
      <c r="AD113" s="45">
        <f>W113/V113*100</f>
        <v>45</v>
      </c>
      <c r="AE113" s="566"/>
      <c r="AF113" s="3"/>
    </row>
    <row r="114" spans="1:32" ht="14.25" customHeight="1" x14ac:dyDescent="0.2">
      <c r="A114" s="64" t="s">
        <v>14</v>
      </c>
      <c r="B114" s="64" t="s">
        <v>16</v>
      </c>
      <c r="C114" s="3" t="s">
        <v>75</v>
      </c>
      <c r="D114" s="45">
        <v>1</v>
      </c>
      <c r="E114" s="44">
        <f t="shared" si="60"/>
        <v>30</v>
      </c>
      <c r="F114" s="44"/>
      <c r="G114" s="44"/>
      <c r="H114" s="44"/>
      <c r="I114" s="44"/>
      <c r="J114" s="44">
        <f t="shared" si="62"/>
        <v>30</v>
      </c>
      <c r="K114" s="45"/>
      <c r="L114" s="44" t="s">
        <v>26</v>
      </c>
      <c r="M114" s="45"/>
      <c r="N114" s="566" t="s">
        <v>45</v>
      </c>
      <c r="O114" s="566"/>
      <c r="P114" s="159"/>
      <c r="Q114" s="159"/>
      <c r="R114" s="603" t="s">
        <v>14</v>
      </c>
      <c r="S114" s="603" t="s">
        <v>16</v>
      </c>
      <c r="T114" s="3" t="s">
        <v>340</v>
      </c>
      <c r="U114" s="45">
        <v>4</v>
      </c>
      <c r="V114" s="44">
        <f t="shared" si="65"/>
        <v>120</v>
      </c>
      <c r="W114" s="44">
        <f t="shared" si="66"/>
        <v>54</v>
      </c>
      <c r="X114" s="44">
        <v>36</v>
      </c>
      <c r="Y114" s="44"/>
      <c r="Z114" s="44">
        <v>18</v>
      </c>
      <c r="AA114" s="44">
        <f t="shared" si="67"/>
        <v>66</v>
      </c>
      <c r="AB114" s="45">
        <f t="shared" si="68"/>
        <v>3</v>
      </c>
      <c r="AC114" s="44" t="s">
        <v>21</v>
      </c>
      <c r="AD114" s="45"/>
      <c r="AE114" s="566"/>
      <c r="AF114" s="3"/>
    </row>
    <row r="115" spans="1:32" ht="12.75" customHeight="1" x14ac:dyDescent="0.2">
      <c r="A115" s="64" t="s">
        <v>14</v>
      </c>
      <c r="B115" s="64" t="s">
        <v>16</v>
      </c>
      <c r="C115" s="3" t="s">
        <v>251</v>
      </c>
      <c r="D115" s="45">
        <v>5</v>
      </c>
      <c r="E115" s="44">
        <f t="shared" si="60"/>
        <v>150</v>
      </c>
      <c r="F115" s="44">
        <f t="shared" si="61"/>
        <v>72</v>
      </c>
      <c r="G115" s="44">
        <v>36</v>
      </c>
      <c r="H115" s="44"/>
      <c r="I115" s="44">
        <v>36</v>
      </c>
      <c r="J115" s="44">
        <f t="shared" si="62"/>
        <v>78</v>
      </c>
      <c r="K115" s="45">
        <f t="shared" si="63"/>
        <v>4</v>
      </c>
      <c r="L115" s="44" t="s">
        <v>21</v>
      </c>
      <c r="M115" s="45">
        <f t="shared" si="64"/>
        <v>48</v>
      </c>
      <c r="N115" s="566" t="s">
        <v>45</v>
      </c>
      <c r="O115" s="566"/>
      <c r="P115" s="159"/>
      <c r="Q115" s="159"/>
      <c r="R115" s="603" t="s">
        <v>14</v>
      </c>
      <c r="S115" s="603" t="s">
        <v>16</v>
      </c>
      <c r="T115" s="3" t="s">
        <v>337</v>
      </c>
      <c r="U115" s="45">
        <v>4</v>
      </c>
      <c r="V115" s="44">
        <f t="shared" si="65"/>
        <v>120</v>
      </c>
      <c r="W115" s="44">
        <f t="shared" si="66"/>
        <v>54</v>
      </c>
      <c r="X115" s="44">
        <v>36</v>
      </c>
      <c r="Y115" s="44"/>
      <c r="Z115" s="44">
        <v>18</v>
      </c>
      <c r="AA115" s="44">
        <f t="shared" si="67"/>
        <v>66</v>
      </c>
      <c r="AB115" s="45">
        <f t="shared" si="68"/>
        <v>3</v>
      </c>
      <c r="AC115" s="44" t="s">
        <v>21</v>
      </c>
      <c r="AD115" s="45">
        <f>W115/V115*100</f>
        <v>45</v>
      </c>
      <c r="AE115" s="563" t="s">
        <v>279</v>
      </c>
      <c r="AF115" s="3"/>
    </row>
    <row r="116" spans="1:32" ht="14.25" customHeight="1" x14ac:dyDescent="0.2">
      <c r="A116" s="64" t="s">
        <v>14</v>
      </c>
      <c r="B116" s="64" t="s">
        <v>16</v>
      </c>
      <c r="C116" s="3" t="s">
        <v>74</v>
      </c>
      <c r="D116" s="225">
        <v>5.5</v>
      </c>
      <c r="E116" s="44">
        <f>D116*30</f>
        <v>165</v>
      </c>
      <c r="F116" s="44">
        <f t="shared" si="61"/>
        <v>54</v>
      </c>
      <c r="G116" s="44">
        <v>18</v>
      </c>
      <c r="H116" s="44"/>
      <c r="I116" s="44">
        <v>36</v>
      </c>
      <c r="J116" s="44">
        <f t="shared" si="62"/>
        <v>111</v>
      </c>
      <c r="K116" s="45">
        <f t="shared" si="63"/>
        <v>3</v>
      </c>
      <c r="L116" s="44" t="s">
        <v>26</v>
      </c>
      <c r="M116" s="45">
        <f t="shared" si="64"/>
        <v>32.727272727272727</v>
      </c>
      <c r="N116" s="566" t="s">
        <v>45</v>
      </c>
      <c r="O116" s="566"/>
      <c r="P116" s="159"/>
      <c r="Q116" s="159"/>
      <c r="R116" s="603" t="s">
        <v>14</v>
      </c>
      <c r="S116" s="603" t="s">
        <v>16</v>
      </c>
      <c r="T116" s="3" t="s">
        <v>74</v>
      </c>
      <c r="U116" s="225">
        <v>3</v>
      </c>
      <c r="V116" s="44">
        <f>U116*30</f>
        <v>90</v>
      </c>
      <c r="W116" s="44">
        <f t="shared" si="66"/>
        <v>36</v>
      </c>
      <c r="X116" s="44">
        <v>18</v>
      </c>
      <c r="Y116" s="44"/>
      <c r="Z116" s="44">
        <v>18</v>
      </c>
      <c r="AA116" s="44">
        <f t="shared" si="67"/>
        <v>54</v>
      </c>
      <c r="AB116" s="45">
        <f t="shared" si="68"/>
        <v>2</v>
      </c>
      <c r="AC116" s="44" t="s">
        <v>21</v>
      </c>
      <c r="AD116" s="45">
        <f>W116/V116*100</f>
        <v>40</v>
      </c>
      <c r="AE116" s="563" t="s">
        <v>277</v>
      </c>
      <c r="AF116" s="3"/>
    </row>
    <row r="117" spans="1:32" ht="14.25" customHeight="1" x14ac:dyDescent="0.2">
      <c r="C117" s="3"/>
      <c r="D117" s="225"/>
      <c r="E117" s="44"/>
      <c r="F117" s="44"/>
      <c r="G117" s="44"/>
      <c r="H117" s="44"/>
      <c r="I117" s="44"/>
      <c r="J117" s="44"/>
      <c r="K117" s="45"/>
      <c r="L117" s="44"/>
      <c r="M117" s="45"/>
      <c r="N117" s="566"/>
      <c r="O117" s="566"/>
      <c r="P117" s="159"/>
      <c r="Q117" s="159"/>
      <c r="R117" s="603" t="s">
        <v>14</v>
      </c>
      <c r="S117" s="603" t="s">
        <v>16</v>
      </c>
      <c r="T117" s="3" t="s">
        <v>336</v>
      </c>
      <c r="U117" s="225">
        <v>4</v>
      </c>
      <c r="V117" s="44">
        <f>U117*30</f>
        <v>120</v>
      </c>
      <c r="W117" s="44">
        <f t="shared" si="66"/>
        <v>54</v>
      </c>
      <c r="X117" s="44">
        <v>36</v>
      </c>
      <c r="Y117" s="44"/>
      <c r="Z117" s="44">
        <v>18</v>
      </c>
      <c r="AA117" s="44">
        <f t="shared" si="67"/>
        <v>66</v>
      </c>
      <c r="AB117" s="45">
        <f t="shared" si="68"/>
        <v>3</v>
      </c>
      <c r="AC117" s="44" t="s">
        <v>21</v>
      </c>
      <c r="AD117" s="45">
        <f>W117/V117*100</f>
        <v>45</v>
      </c>
    </row>
    <row r="118" spans="1:32" ht="26.25" customHeight="1" x14ac:dyDescent="0.2">
      <c r="A118" s="64" t="s">
        <v>14</v>
      </c>
      <c r="B118" s="64" t="s">
        <v>40</v>
      </c>
      <c r="C118" s="226" t="s">
        <v>252</v>
      </c>
      <c r="D118" s="45">
        <v>5</v>
      </c>
      <c r="E118" s="44">
        <f t="shared" si="60"/>
        <v>150</v>
      </c>
      <c r="F118" s="44">
        <f t="shared" si="61"/>
        <v>72</v>
      </c>
      <c r="G118" s="44">
        <v>36</v>
      </c>
      <c r="H118" s="44"/>
      <c r="I118" s="44">
        <v>36</v>
      </c>
      <c r="J118" s="44">
        <f t="shared" si="62"/>
        <v>78</v>
      </c>
      <c r="K118" s="45">
        <f t="shared" si="63"/>
        <v>4</v>
      </c>
      <c r="L118" s="44" t="s">
        <v>21</v>
      </c>
      <c r="M118" s="45">
        <f t="shared" si="64"/>
        <v>48</v>
      </c>
      <c r="N118" s="566" t="s">
        <v>45</v>
      </c>
      <c r="O118" s="566"/>
      <c r="P118" s="159"/>
      <c r="Q118" s="159"/>
      <c r="R118" s="603" t="s">
        <v>14</v>
      </c>
      <c r="S118" s="603" t="s">
        <v>40</v>
      </c>
      <c r="T118" s="226" t="s">
        <v>333</v>
      </c>
      <c r="U118" s="45">
        <v>4</v>
      </c>
      <c r="V118" s="44">
        <f t="shared" si="65"/>
        <v>120</v>
      </c>
      <c r="W118" s="44">
        <f t="shared" si="66"/>
        <v>54</v>
      </c>
      <c r="X118" s="44">
        <v>36</v>
      </c>
      <c r="Y118" s="44"/>
      <c r="Z118" s="44">
        <v>18</v>
      </c>
      <c r="AA118" s="44">
        <f t="shared" si="67"/>
        <v>66</v>
      </c>
      <c r="AB118" s="45">
        <f t="shared" si="68"/>
        <v>3</v>
      </c>
      <c r="AC118" s="44" t="s">
        <v>15</v>
      </c>
      <c r="AD118" s="45">
        <f>W118/V118*100</f>
        <v>45</v>
      </c>
      <c r="AE118" s="566"/>
      <c r="AF118" s="226"/>
    </row>
    <row r="119" spans="1:32" ht="15" customHeight="1" x14ac:dyDescent="0.2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59"/>
      <c r="Q119" s="159"/>
      <c r="R119" s="64"/>
      <c r="S119" s="64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59"/>
      <c r="Q120" s="159"/>
      <c r="R120" s="64"/>
      <c r="S120" s="64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9"/>
      <c r="Q121" s="159"/>
      <c r="R121" s="64"/>
      <c r="S121" s="64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59"/>
      <c r="Q122" s="159"/>
      <c r="R122" s="64"/>
      <c r="S122" s="64"/>
      <c r="T122" s="1" t="s">
        <v>52</v>
      </c>
      <c r="U122" s="159"/>
      <c r="V122" s="159"/>
      <c r="W122" s="159"/>
      <c r="X122" s="159"/>
      <c r="Y122" s="159"/>
      <c r="Z122" s="159"/>
      <c r="AA122" s="159"/>
      <c r="AB122" s="159"/>
    </row>
    <row r="123" spans="1:32" ht="10.5" customHeight="1" x14ac:dyDescent="0.2">
      <c r="C123" s="948" t="s">
        <v>1</v>
      </c>
      <c r="D123" s="949" t="s">
        <v>2</v>
      </c>
      <c r="E123" s="953" t="s">
        <v>3</v>
      </c>
      <c r="F123" s="954"/>
      <c r="G123" s="954"/>
      <c r="H123" s="954"/>
      <c r="I123" s="954"/>
      <c r="J123" s="955"/>
      <c r="K123" s="956" t="s">
        <v>4</v>
      </c>
      <c r="L123" s="956" t="s">
        <v>5</v>
      </c>
      <c r="M123" s="956" t="s">
        <v>6</v>
      </c>
      <c r="N123" s="2"/>
      <c r="O123" s="2"/>
      <c r="P123" s="159"/>
      <c r="Q123" s="159"/>
      <c r="R123" s="64"/>
      <c r="S123" s="64"/>
      <c r="T123" s="948" t="s">
        <v>1</v>
      </c>
      <c r="U123" s="949" t="s">
        <v>2</v>
      </c>
      <c r="V123" s="950" t="s">
        <v>3</v>
      </c>
      <c r="W123" s="950"/>
      <c r="X123" s="950"/>
      <c r="Y123" s="950"/>
      <c r="Z123" s="950"/>
      <c r="AA123" s="715"/>
      <c r="AB123" s="949" t="s">
        <v>4</v>
      </c>
      <c r="AC123" s="949" t="s">
        <v>5</v>
      </c>
      <c r="AD123" s="949" t="s">
        <v>6</v>
      </c>
      <c r="AE123" s="2"/>
      <c r="AF123" s="2"/>
    </row>
    <row r="124" spans="1:32" ht="10.5" customHeight="1" x14ac:dyDescent="0.2">
      <c r="C124" s="948"/>
      <c r="D124" s="949"/>
      <c r="E124" s="956" t="s">
        <v>7</v>
      </c>
      <c r="F124" s="959" t="s">
        <v>8</v>
      </c>
      <c r="G124" s="960"/>
      <c r="H124" s="960"/>
      <c r="I124" s="961"/>
      <c r="J124" s="956" t="s">
        <v>30</v>
      </c>
      <c r="K124" s="957"/>
      <c r="L124" s="957"/>
      <c r="M124" s="957"/>
      <c r="N124" s="2"/>
      <c r="O124" s="2"/>
      <c r="P124" s="159"/>
      <c r="Q124" s="159"/>
      <c r="R124" s="64"/>
      <c r="S124" s="64"/>
      <c r="T124" s="948"/>
      <c r="U124" s="949"/>
      <c r="V124" s="949" t="s">
        <v>7</v>
      </c>
      <c r="W124" s="951" t="s">
        <v>8</v>
      </c>
      <c r="X124" s="951"/>
      <c r="Y124" s="951"/>
      <c r="Z124" s="951"/>
      <c r="AA124" s="949" t="s">
        <v>30</v>
      </c>
      <c r="AB124" s="949"/>
      <c r="AC124" s="949"/>
      <c r="AD124" s="949"/>
      <c r="AE124" s="2"/>
      <c r="AF124" s="2"/>
    </row>
    <row r="125" spans="1:32" ht="10.5" customHeight="1" x14ac:dyDescent="0.2">
      <c r="C125" s="948"/>
      <c r="D125" s="949"/>
      <c r="E125" s="957"/>
      <c r="F125" s="956" t="s">
        <v>10</v>
      </c>
      <c r="G125" s="953" t="s">
        <v>11</v>
      </c>
      <c r="H125" s="954"/>
      <c r="I125" s="955"/>
      <c r="J125" s="957"/>
      <c r="K125" s="957"/>
      <c r="L125" s="957"/>
      <c r="M125" s="957"/>
      <c r="N125" s="2"/>
      <c r="O125" s="2"/>
      <c r="P125" s="159"/>
      <c r="Q125" s="159"/>
      <c r="R125" s="64"/>
      <c r="S125" s="64"/>
      <c r="T125" s="948"/>
      <c r="U125" s="949"/>
      <c r="V125" s="715"/>
      <c r="W125" s="949" t="s">
        <v>10</v>
      </c>
      <c r="X125" s="950" t="s">
        <v>11</v>
      </c>
      <c r="Y125" s="715"/>
      <c r="Z125" s="715"/>
      <c r="AA125" s="715"/>
      <c r="AB125" s="949"/>
      <c r="AC125" s="949"/>
      <c r="AD125" s="949"/>
      <c r="AE125" s="2"/>
      <c r="AF125" s="2"/>
    </row>
    <row r="126" spans="1:32" ht="10.5" customHeight="1" x14ac:dyDescent="0.2">
      <c r="C126" s="948"/>
      <c r="D126" s="949"/>
      <c r="E126" s="957"/>
      <c r="F126" s="957"/>
      <c r="G126" s="956" t="s">
        <v>12</v>
      </c>
      <c r="H126" s="956" t="s">
        <v>13</v>
      </c>
      <c r="I126" s="956" t="s">
        <v>14</v>
      </c>
      <c r="J126" s="957"/>
      <c r="K126" s="957"/>
      <c r="L126" s="957"/>
      <c r="M126" s="957"/>
      <c r="N126" s="2"/>
      <c r="O126" s="2"/>
      <c r="P126" s="159"/>
      <c r="Q126" s="159"/>
      <c r="R126" s="64"/>
      <c r="S126" s="64"/>
      <c r="T126" s="948"/>
      <c r="U126" s="949"/>
      <c r="V126" s="715"/>
      <c r="W126" s="952"/>
      <c r="X126" s="949" t="s">
        <v>12</v>
      </c>
      <c r="Y126" s="949" t="s">
        <v>13</v>
      </c>
      <c r="Z126" s="949" t="s">
        <v>14</v>
      </c>
      <c r="AA126" s="715"/>
      <c r="AB126" s="949"/>
      <c r="AC126" s="949"/>
      <c r="AD126" s="949"/>
      <c r="AE126" s="2"/>
      <c r="AF126" s="2"/>
    </row>
    <row r="127" spans="1:32" ht="10.5" customHeight="1" x14ac:dyDescent="0.2">
      <c r="C127" s="948"/>
      <c r="D127" s="949"/>
      <c r="E127" s="957"/>
      <c r="F127" s="957"/>
      <c r="G127" s="957"/>
      <c r="H127" s="957"/>
      <c r="I127" s="957"/>
      <c r="J127" s="957"/>
      <c r="K127" s="957"/>
      <c r="L127" s="957"/>
      <c r="M127" s="957"/>
      <c r="N127" s="2"/>
      <c r="O127" s="2"/>
      <c r="P127" s="159"/>
      <c r="Q127" s="159"/>
      <c r="R127" s="64"/>
      <c r="S127" s="64"/>
      <c r="T127" s="948"/>
      <c r="U127" s="949"/>
      <c r="V127" s="715"/>
      <c r="W127" s="952"/>
      <c r="X127" s="949"/>
      <c r="Y127" s="949"/>
      <c r="Z127" s="949"/>
      <c r="AA127" s="715"/>
      <c r="AB127" s="949"/>
      <c r="AC127" s="949"/>
      <c r="AD127" s="949"/>
      <c r="AE127" s="2"/>
      <c r="AF127" s="2"/>
    </row>
    <row r="128" spans="1:32" ht="10.5" customHeight="1" x14ac:dyDescent="0.2">
      <c r="C128" s="948"/>
      <c r="D128" s="949"/>
      <c r="E128" s="957"/>
      <c r="F128" s="957"/>
      <c r="G128" s="957"/>
      <c r="H128" s="957"/>
      <c r="I128" s="957"/>
      <c r="J128" s="957"/>
      <c r="K128" s="957"/>
      <c r="L128" s="957"/>
      <c r="M128" s="957"/>
      <c r="N128" s="2"/>
      <c r="O128" s="2"/>
      <c r="P128" s="159"/>
      <c r="Q128" s="159"/>
      <c r="R128" s="64"/>
      <c r="S128" s="64"/>
      <c r="T128" s="948"/>
      <c r="U128" s="949"/>
      <c r="V128" s="715"/>
      <c r="W128" s="952"/>
      <c r="X128" s="949"/>
      <c r="Y128" s="949"/>
      <c r="Z128" s="949"/>
      <c r="AA128" s="715"/>
      <c r="AB128" s="949"/>
      <c r="AC128" s="949"/>
      <c r="AD128" s="949"/>
      <c r="AE128" s="2"/>
      <c r="AF128" s="2"/>
    </row>
    <row r="129" spans="1:32" ht="10.5" customHeight="1" x14ac:dyDescent="0.2">
      <c r="C129" s="948"/>
      <c r="D129" s="949"/>
      <c r="E129" s="958"/>
      <c r="F129" s="958"/>
      <c r="G129" s="958"/>
      <c r="H129" s="958"/>
      <c r="I129" s="958"/>
      <c r="J129" s="958"/>
      <c r="K129" s="958"/>
      <c r="L129" s="958"/>
      <c r="M129" s="958"/>
      <c r="N129" s="2"/>
      <c r="O129" s="2"/>
      <c r="P129" s="159"/>
      <c r="Q129" s="159"/>
      <c r="R129" s="64"/>
      <c r="S129" s="64"/>
      <c r="T129" s="948"/>
      <c r="U129" s="949"/>
      <c r="V129" s="715"/>
      <c r="W129" s="952"/>
      <c r="X129" s="949"/>
      <c r="Y129" s="949"/>
      <c r="Z129" s="949"/>
      <c r="AA129" s="715"/>
      <c r="AB129" s="949"/>
      <c r="AC129" s="949"/>
      <c r="AD129" s="949"/>
      <c r="AE129" s="2"/>
      <c r="AF129" s="2"/>
    </row>
    <row r="130" spans="1:32" ht="40.5" customHeight="1" x14ac:dyDescent="0.2">
      <c r="A130" s="64" t="s">
        <v>15</v>
      </c>
      <c r="B130" s="64" t="s">
        <v>40</v>
      </c>
      <c r="C130" s="3" t="s">
        <v>59</v>
      </c>
      <c r="D130" s="4">
        <v>3</v>
      </c>
      <c r="E130" s="44">
        <f>D130*30</f>
        <v>90</v>
      </c>
      <c r="F130" s="44">
        <f>G130+H130+I130</f>
        <v>45</v>
      </c>
      <c r="G130" s="44"/>
      <c r="H130" s="44"/>
      <c r="I130" s="44">
        <v>45</v>
      </c>
      <c r="J130" s="44">
        <f>E130-F130</f>
        <v>45</v>
      </c>
      <c r="K130" s="45">
        <f t="shared" ref="K130:K137" si="71">F130/15</f>
        <v>3</v>
      </c>
      <c r="L130" s="44" t="s">
        <v>15</v>
      </c>
      <c r="M130" s="45">
        <f>F130/E130*100</f>
        <v>50</v>
      </c>
      <c r="N130" s="566" t="s">
        <v>18</v>
      </c>
      <c r="O130" s="566"/>
      <c r="P130" s="159"/>
      <c r="Q130" s="159"/>
      <c r="R130" s="603" t="s">
        <v>15</v>
      </c>
      <c r="S130" s="603" t="s">
        <v>40</v>
      </c>
      <c r="T130" s="3" t="s">
        <v>319</v>
      </c>
      <c r="U130" s="4">
        <v>4</v>
      </c>
      <c r="V130" s="44">
        <f t="shared" ref="V130:V137" si="72">U130*30</f>
        <v>120</v>
      </c>
      <c r="W130" s="44">
        <f>X130+Y130+Z130</f>
        <v>45</v>
      </c>
      <c r="X130" s="44"/>
      <c r="Y130" s="44"/>
      <c r="Z130" s="44">
        <v>45</v>
      </c>
      <c r="AA130" s="44">
        <f>V130-W130</f>
        <v>75</v>
      </c>
      <c r="AB130" s="45">
        <f t="shared" ref="AB130:AB137" si="73">W130/15</f>
        <v>3</v>
      </c>
      <c r="AC130" s="44" t="s">
        <v>15</v>
      </c>
      <c r="AD130" s="45">
        <f>W130/V130*100</f>
        <v>37.5</v>
      </c>
      <c r="AE130" s="566"/>
      <c r="AF130" s="3"/>
    </row>
    <row r="131" spans="1:32" ht="27" customHeight="1" x14ac:dyDescent="0.2">
      <c r="A131" s="64" t="s">
        <v>14</v>
      </c>
      <c r="B131" s="64" t="s">
        <v>16</v>
      </c>
      <c r="C131" s="3" t="s">
        <v>76</v>
      </c>
      <c r="D131" s="45">
        <v>5</v>
      </c>
      <c r="E131" s="44">
        <f t="shared" ref="E131:E137" si="74">D131*30</f>
        <v>150</v>
      </c>
      <c r="F131" s="44">
        <f t="shared" ref="F131:F137" si="75">G131+H131+I131</f>
        <v>60</v>
      </c>
      <c r="G131" s="44">
        <v>30</v>
      </c>
      <c r="H131" s="44"/>
      <c r="I131" s="44">
        <v>30</v>
      </c>
      <c r="J131" s="44">
        <f t="shared" ref="J131:J137" si="76">E131-F131</f>
        <v>90</v>
      </c>
      <c r="K131" s="45">
        <f t="shared" si="71"/>
        <v>4</v>
      </c>
      <c r="L131" s="44" t="s">
        <v>21</v>
      </c>
      <c r="M131" s="45">
        <f t="shared" ref="M131:M137" si="77">F131/E131*100</f>
        <v>40</v>
      </c>
      <c r="N131" s="566" t="s">
        <v>45</v>
      </c>
      <c r="O131" s="566"/>
      <c r="P131" s="159"/>
      <c r="Q131" s="159"/>
      <c r="R131" s="603" t="s">
        <v>14</v>
      </c>
      <c r="S131" s="603" t="s">
        <v>16</v>
      </c>
      <c r="T131" s="3" t="s">
        <v>72</v>
      </c>
      <c r="U131" s="45">
        <v>5</v>
      </c>
      <c r="V131" s="44">
        <f t="shared" si="72"/>
        <v>150</v>
      </c>
      <c r="W131" s="44">
        <f t="shared" ref="W131:W137" si="78">X131+Y131+Z131</f>
        <v>60</v>
      </c>
      <c r="X131" s="44">
        <v>30</v>
      </c>
      <c r="Y131" s="44"/>
      <c r="Z131" s="44">
        <v>30</v>
      </c>
      <c r="AA131" s="44">
        <f t="shared" ref="AA131:AA137" si="79">V131-W131</f>
        <v>90</v>
      </c>
      <c r="AB131" s="45">
        <f t="shared" si="73"/>
        <v>4</v>
      </c>
      <c r="AC131" s="44" t="s">
        <v>21</v>
      </c>
      <c r="AD131" s="45">
        <f t="shared" ref="AD131:AD137" si="80">W131/V131*100</f>
        <v>40</v>
      </c>
      <c r="AE131" s="566"/>
      <c r="AF131" s="3"/>
    </row>
    <row r="132" spans="1:32" ht="29.25" customHeight="1" x14ac:dyDescent="0.2">
      <c r="C132" s="3"/>
      <c r="D132" s="45"/>
      <c r="E132" s="44"/>
      <c r="F132" s="44"/>
      <c r="G132" s="44"/>
      <c r="H132" s="44"/>
      <c r="I132" s="44"/>
      <c r="J132" s="44"/>
      <c r="K132" s="45"/>
      <c r="L132" s="44"/>
      <c r="M132" s="45"/>
      <c r="N132" s="566"/>
      <c r="O132" s="566"/>
      <c r="P132" s="159"/>
      <c r="Q132" s="159"/>
      <c r="R132" s="603" t="s">
        <v>14</v>
      </c>
      <c r="S132" s="603" t="s">
        <v>16</v>
      </c>
      <c r="T132" s="3" t="s">
        <v>75</v>
      </c>
      <c r="U132" s="45">
        <v>1</v>
      </c>
      <c r="V132" s="44">
        <f t="shared" si="72"/>
        <v>30</v>
      </c>
      <c r="W132" s="44"/>
      <c r="X132" s="44"/>
      <c r="Y132" s="44"/>
      <c r="Z132" s="44"/>
      <c r="AA132" s="44">
        <v>30</v>
      </c>
      <c r="AB132" s="45"/>
      <c r="AC132" s="44" t="s">
        <v>26</v>
      </c>
      <c r="AD132" s="45"/>
      <c r="AE132" s="566"/>
      <c r="AF132" s="3"/>
    </row>
    <row r="133" spans="1:32" ht="12.75" customHeight="1" x14ac:dyDescent="0.2">
      <c r="A133" s="64" t="s">
        <v>14</v>
      </c>
      <c r="B133" s="64" t="s">
        <v>40</v>
      </c>
      <c r="C133" s="3" t="s">
        <v>254</v>
      </c>
      <c r="D133" s="45">
        <v>5</v>
      </c>
      <c r="E133" s="44">
        <f t="shared" si="74"/>
        <v>150</v>
      </c>
      <c r="F133" s="44">
        <f t="shared" si="75"/>
        <v>60</v>
      </c>
      <c r="G133" s="44">
        <v>30</v>
      </c>
      <c r="H133" s="44"/>
      <c r="I133" s="44">
        <v>30</v>
      </c>
      <c r="J133" s="44">
        <f t="shared" si="76"/>
        <v>90</v>
      </c>
      <c r="K133" s="45">
        <f t="shared" si="71"/>
        <v>4</v>
      </c>
      <c r="L133" s="44" t="s">
        <v>21</v>
      </c>
      <c r="M133" s="45">
        <f t="shared" si="77"/>
        <v>40</v>
      </c>
      <c r="N133" s="566" t="s">
        <v>45</v>
      </c>
      <c r="O133" s="566"/>
      <c r="P133" s="159"/>
      <c r="Q133" s="159"/>
      <c r="R133" s="603" t="s">
        <v>14</v>
      </c>
      <c r="S133" s="603" t="s">
        <v>40</v>
      </c>
      <c r="T133" s="3" t="s">
        <v>338</v>
      </c>
      <c r="U133" s="45">
        <v>4</v>
      </c>
      <c r="V133" s="44">
        <f t="shared" si="72"/>
        <v>120</v>
      </c>
      <c r="W133" s="44">
        <f t="shared" si="78"/>
        <v>45</v>
      </c>
      <c r="X133" s="44">
        <v>30</v>
      </c>
      <c r="Y133" s="44"/>
      <c r="Z133" s="44">
        <v>15</v>
      </c>
      <c r="AA133" s="44">
        <f t="shared" si="79"/>
        <v>75</v>
      </c>
      <c r="AB133" s="45">
        <f t="shared" si="73"/>
        <v>3</v>
      </c>
      <c r="AC133" s="44" t="s">
        <v>15</v>
      </c>
      <c r="AD133" s="45">
        <f t="shared" si="80"/>
        <v>37.5</v>
      </c>
      <c r="AE133" s="566"/>
      <c r="AF133" s="3"/>
    </row>
    <row r="134" spans="1:32" ht="24.75" customHeight="1" x14ac:dyDescent="0.2">
      <c r="A134" s="64" t="s">
        <v>14</v>
      </c>
      <c r="B134" s="64" t="s">
        <v>40</v>
      </c>
      <c r="C134" s="226" t="s">
        <v>77</v>
      </c>
      <c r="D134" s="45">
        <v>5</v>
      </c>
      <c r="E134" s="44">
        <f t="shared" si="74"/>
        <v>150</v>
      </c>
      <c r="F134" s="44">
        <f t="shared" si="75"/>
        <v>60</v>
      </c>
      <c r="G134" s="44">
        <v>30</v>
      </c>
      <c r="H134" s="44"/>
      <c r="I134" s="44">
        <v>30</v>
      </c>
      <c r="J134" s="44">
        <f t="shared" si="76"/>
        <v>90</v>
      </c>
      <c r="K134" s="45">
        <f t="shared" si="71"/>
        <v>4</v>
      </c>
      <c r="L134" s="44" t="s">
        <v>26</v>
      </c>
      <c r="M134" s="45">
        <f t="shared" si="77"/>
        <v>40</v>
      </c>
      <c r="N134" s="566" t="s">
        <v>45</v>
      </c>
      <c r="O134" s="566"/>
      <c r="P134" s="159"/>
      <c r="Q134" s="159"/>
      <c r="R134" s="603" t="s">
        <v>14</v>
      </c>
      <c r="S134" s="603" t="s">
        <v>40</v>
      </c>
      <c r="T134" s="226" t="s">
        <v>77</v>
      </c>
      <c r="U134" s="45">
        <v>4</v>
      </c>
      <c r="V134" s="44">
        <f t="shared" si="72"/>
        <v>120</v>
      </c>
      <c r="W134" s="44">
        <f t="shared" si="78"/>
        <v>45</v>
      </c>
      <c r="X134" s="44">
        <v>30</v>
      </c>
      <c r="Y134" s="44"/>
      <c r="Z134" s="44">
        <v>15</v>
      </c>
      <c r="AA134" s="44">
        <f t="shared" si="79"/>
        <v>75</v>
      </c>
      <c r="AB134" s="45">
        <f t="shared" si="73"/>
        <v>3</v>
      </c>
      <c r="AC134" s="44" t="s">
        <v>15</v>
      </c>
      <c r="AD134" s="45">
        <f t="shared" si="80"/>
        <v>37.5</v>
      </c>
      <c r="AE134" s="566"/>
      <c r="AF134" s="568"/>
    </row>
    <row r="135" spans="1:32" ht="27" customHeight="1" x14ac:dyDescent="0.2">
      <c r="A135" s="64" t="s">
        <v>14</v>
      </c>
      <c r="B135" s="64" t="s">
        <v>40</v>
      </c>
      <c r="C135" s="3" t="s">
        <v>255</v>
      </c>
      <c r="D135" s="45">
        <v>5</v>
      </c>
      <c r="E135" s="44">
        <f t="shared" si="74"/>
        <v>150</v>
      </c>
      <c r="F135" s="44">
        <f t="shared" si="75"/>
        <v>60</v>
      </c>
      <c r="G135" s="44">
        <v>30</v>
      </c>
      <c r="H135" s="44"/>
      <c r="I135" s="44">
        <v>30</v>
      </c>
      <c r="J135" s="44">
        <f t="shared" si="76"/>
        <v>90</v>
      </c>
      <c r="K135" s="45">
        <f t="shared" si="71"/>
        <v>4</v>
      </c>
      <c r="L135" s="44" t="s">
        <v>21</v>
      </c>
      <c r="M135" s="45">
        <f t="shared" si="77"/>
        <v>40</v>
      </c>
      <c r="N135" s="566" t="s">
        <v>45</v>
      </c>
      <c r="O135" s="566"/>
      <c r="P135" s="159"/>
      <c r="Q135" s="159"/>
      <c r="R135" s="603" t="s">
        <v>14</v>
      </c>
      <c r="S135" s="603" t="s">
        <v>40</v>
      </c>
      <c r="T135" s="3" t="s">
        <v>397</v>
      </c>
      <c r="U135" s="45">
        <v>4</v>
      </c>
      <c r="V135" s="44">
        <f t="shared" si="72"/>
        <v>120</v>
      </c>
      <c r="W135" s="44">
        <f t="shared" si="78"/>
        <v>45</v>
      </c>
      <c r="X135" s="44">
        <v>30</v>
      </c>
      <c r="Y135" s="44"/>
      <c r="Z135" s="44">
        <v>15</v>
      </c>
      <c r="AA135" s="44">
        <f t="shared" si="79"/>
        <v>75</v>
      </c>
      <c r="AB135" s="45">
        <f t="shared" si="73"/>
        <v>3</v>
      </c>
      <c r="AC135" s="44" t="s">
        <v>15</v>
      </c>
      <c r="AD135" s="45">
        <f t="shared" si="80"/>
        <v>37.5</v>
      </c>
      <c r="AE135" s="563" t="s">
        <v>342</v>
      </c>
      <c r="AF135" s="3"/>
    </row>
    <row r="136" spans="1:32" ht="14.25" customHeight="1" x14ac:dyDescent="0.2">
      <c r="A136" s="64" t="s">
        <v>15</v>
      </c>
      <c r="B136" s="64" t="s">
        <v>16</v>
      </c>
      <c r="C136" s="3" t="s">
        <v>54</v>
      </c>
      <c r="D136" s="45">
        <v>3</v>
      </c>
      <c r="E136" s="44">
        <f t="shared" si="74"/>
        <v>90</v>
      </c>
      <c r="F136" s="44">
        <f t="shared" si="75"/>
        <v>30</v>
      </c>
      <c r="G136" s="44">
        <v>15</v>
      </c>
      <c r="H136" s="44"/>
      <c r="I136" s="44">
        <v>15</v>
      </c>
      <c r="J136" s="44">
        <f t="shared" si="76"/>
        <v>60</v>
      </c>
      <c r="K136" s="45">
        <f t="shared" si="71"/>
        <v>2</v>
      </c>
      <c r="L136" s="44" t="s">
        <v>26</v>
      </c>
      <c r="M136" s="45">
        <f t="shared" si="77"/>
        <v>33.333333333333329</v>
      </c>
      <c r="N136" s="566" t="s">
        <v>18</v>
      </c>
      <c r="O136" s="566"/>
      <c r="P136" s="159"/>
      <c r="Q136" s="159"/>
      <c r="R136" s="603" t="s">
        <v>14</v>
      </c>
      <c r="S136" s="603" t="s">
        <v>16</v>
      </c>
      <c r="T136" s="3" t="s">
        <v>321</v>
      </c>
      <c r="U136" s="45">
        <v>4</v>
      </c>
      <c r="V136" s="44">
        <f t="shared" si="72"/>
        <v>120</v>
      </c>
      <c r="W136" s="44">
        <f t="shared" si="78"/>
        <v>45</v>
      </c>
      <c r="X136" s="44">
        <v>30</v>
      </c>
      <c r="Y136" s="44"/>
      <c r="Z136" s="44">
        <v>15</v>
      </c>
      <c r="AA136" s="44">
        <f t="shared" si="79"/>
        <v>75</v>
      </c>
      <c r="AB136" s="45">
        <f t="shared" si="73"/>
        <v>3</v>
      </c>
      <c r="AC136" s="44" t="s">
        <v>21</v>
      </c>
      <c r="AD136" s="45">
        <f t="shared" si="80"/>
        <v>37.5</v>
      </c>
      <c r="AE136" s="563" t="s">
        <v>343</v>
      </c>
      <c r="AF136" s="3"/>
    </row>
    <row r="137" spans="1:32" ht="25.5" customHeight="1" x14ac:dyDescent="0.2">
      <c r="A137" s="64" t="s">
        <v>14</v>
      </c>
      <c r="B137" s="64" t="s">
        <v>40</v>
      </c>
      <c r="C137" s="3" t="s">
        <v>68</v>
      </c>
      <c r="D137" s="45">
        <v>4</v>
      </c>
      <c r="E137" s="44">
        <f t="shared" si="74"/>
        <v>120</v>
      </c>
      <c r="F137" s="44">
        <f t="shared" si="75"/>
        <v>45</v>
      </c>
      <c r="G137" s="44">
        <v>15</v>
      </c>
      <c r="H137" s="44"/>
      <c r="I137" s="44">
        <v>30</v>
      </c>
      <c r="J137" s="44">
        <f t="shared" si="76"/>
        <v>75</v>
      </c>
      <c r="K137" s="45">
        <f t="shared" si="71"/>
        <v>3</v>
      </c>
      <c r="L137" s="44" t="s">
        <v>26</v>
      </c>
      <c r="M137" s="45">
        <f t="shared" si="77"/>
        <v>37.5</v>
      </c>
      <c r="N137" s="566" t="s">
        <v>45</v>
      </c>
      <c r="O137" s="566"/>
      <c r="P137" s="159"/>
      <c r="Q137" s="159"/>
      <c r="R137" s="603" t="s">
        <v>14</v>
      </c>
      <c r="S137" s="603" t="s">
        <v>40</v>
      </c>
      <c r="T137" s="3" t="s">
        <v>341</v>
      </c>
      <c r="U137" s="45">
        <v>4</v>
      </c>
      <c r="V137" s="44">
        <f t="shared" si="72"/>
        <v>120</v>
      </c>
      <c r="W137" s="44">
        <f t="shared" si="78"/>
        <v>45</v>
      </c>
      <c r="X137" s="44">
        <v>30</v>
      </c>
      <c r="Y137" s="44"/>
      <c r="Z137" s="44">
        <v>15</v>
      </c>
      <c r="AA137" s="44">
        <f t="shared" si="79"/>
        <v>75</v>
      </c>
      <c r="AB137" s="45">
        <f t="shared" si="73"/>
        <v>3</v>
      </c>
      <c r="AC137" s="44" t="s">
        <v>15</v>
      </c>
      <c r="AD137" s="45">
        <f t="shared" si="80"/>
        <v>37.5</v>
      </c>
      <c r="AE137" s="576" t="s">
        <v>358</v>
      </c>
      <c r="AF137" s="3"/>
    </row>
    <row r="138" spans="1:32" ht="15" customHeight="1" x14ac:dyDescent="0.2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59"/>
      <c r="Q138" s="159"/>
      <c r="R138" s="64"/>
      <c r="S138" s="64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59"/>
      <c r="Q139" s="159"/>
      <c r="R139" s="64"/>
      <c r="S139" s="64"/>
      <c r="T139" s="9" t="s">
        <v>28</v>
      </c>
      <c r="U139" s="8">
        <f>30-U138</f>
        <v>0</v>
      </c>
      <c r="V139" s="159"/>
      <c r="W139" s="159"/>
      <c r="X139" s="159"/>
      <c r="Y139" s="159"/>
      <c r="Z139" s="159"/>
      <c r="AA139" s="159"/>
      <c r="AB139" s="159"/>
    </row>
    <row r="140" spans="1:32" ht="14.25" customHeight="1" x14ac:dyDescent="0.2">
      <c r="C140" s="1" t="s">
        <v>55</v>
      </c>
      <c r="P140" s="159"/>
      <c r="Q140" s="159"/>
      <c r="R140" s="64"/>
      <c r="S140" s="64"/>
      <c r="T140" s="1" t="s">
        <v>55</v>
      </c>
      <c r="U140" s="159"/>
      <c r="V140" s="159"/>
      <c r="W140" s="159"/>
      <c r="X140" s="159"/>
      <c r="Y140" s="159"/>
      <c r="Z140" s="159"/>
      <c r="AA140" s="159"/>
      <c r="AB140" s="159"/>
    </row>
    <row r="141" spans="1:32" ht="12.75" customHeight="1" x14ac:dyDescent="0.2">
      <c r="C141" s="948" t="s">
        <v>1</v>
      </c>
      <c r="D141" s="949" t="s">
        <v>2</v>
      </c>
      <c r="E141" s="953" t="s">
        <v>3</v>
      </c>
      <c r="F141" s="954"/>
      <c r="G141" s="954"/>
      <c r="H141" s="954"/>
      <c r="I141" s="954"/>
      <c r="J141" s="955"/>
      <c r="K141" s="956" t="s">
        <v>4</v>
      </c>
      <c r="L141" s="956" t="s">
        <v>5</v>
      </c>
      <c r="M141" s="956" t="s">
        <v>6</v>
      </c>
      <c r="N141" s="2"/>
      <c r="O141" s="2"/>
      <c r="P141" s="159"/>
      <c r="Q141" s="159"/>
      <c r="R141" s="64"/>
      <c r="S141" s="64"/>
      <c r="T141" s="948" t="s">
        <v>1</v>
      </c>
      <c r="U141" s="949" t="s">
        <v>2</v>
      </c>
      <c r="V141" s="950" t="s">
        <v>3</v>
      </c>
      <c r="W141" s="950"/>
      <c r="X141" s="950"/>
      <c r="Y141" s="950"/>
      <c r="Z141" s="950"/>
      <c r="AA141" s="715"/>
      <c r="AB141" s="949" t="s">
        <v>4</v>
      </c>
      <c r="AC141" s="949" t="s">
        <v>5</v>
      </c>
      <c r="AD141" s="949" t="s">
        <v>6</v>
      </c>
      <c r="AE141" s="2"/>
      <c r="AF141" s="2"/>
    </row>
    <row r="142" spans="1:32" ht="12.75" customHeight="1" x14ac:dyDescent="0.2">
      <c r="C142" s="948"/>
      <c r="D142" s="949"/>
      <c r="E142" s="956" t="s">
        <v>7</v>
      </c>
      <c r="F142" s="959" t="s">
        <v>8</v>
      </c>
      <c r="G142" s="960"/>
      <c r="H142" s="960"/>
      <c r="I142" s="961"/>
      <c r="J142" s="956" t="s">
        <v>30</v>
      </c>
      <c r="K142" s="957"/>
      <c r="L142" s="957"/>
      <c r="M142" s="957"/>
      <c r="N142" s="2"/>
      <c r="O142" s="2"/>
      <c r="P142" s="159"/>
      <c r="Q142" s="159"/>
      <c r="R142" s="64"/>
      <c r="S142" s="64"/>
      <c r="T142" s="948"/>
      <c r="U142" s="949"/>
      <c r="V142" s="949" t="s">
        <v>7</v>
      </c>
      <c r="W142" s="951" t="s">
        <v>8</v>
      </c>
      <c r="X142" s="951"/>
      <c r="Y142" s="951"/>
      <c r="Z142" s="951"/>
      <c r="AA142" s="949" t="s">
        <v>30</v>
      </c>
      <c r="AB142" s="949"/>
      <c r="AC142" s="949"/>
      <c r="AD142" s="949"/>
      <c r="AE142" s="2"/>
      <c r="AF142" s="2"/>
    </row>
    <row r="143" spans="1:32" ht="12.75" customHeight="1" x14ac:dyDescent="0.2">
      <c r="C143" s="948"/>
      <c r="D143" s="949"/>
      <c r="E143" s="957"/>
      <c r="F143" s="956" t="s">
        <v>10</v>
      </c>
      <c r="G143" s="953" t="s">
        <v>11</v>
      </c>
      <c r="H143" s="954"/>
      <c r="I143" s="955"/>
      <c r="J143" s="957"/>
      <c r="K143" s="957"/>
      <c r="L143" s="957"/>
      <c r="M143" s="957"/>
      <c r="N143" s="2"/>
      <c r="O143" s="2"/>
      <c r="P143" s="159"/>
      <c r="Q143" s="159"/>
      <c r="R143" s="64"/>
      <c r="S143" s="64"/>
      <c r="T143" s="948"/>
      <c r="U143" s="949"/>
      <c r="V143" s="715"/>
      <c r="W143" s="949" t="s">
        <v>10</v>
      </c>
      <c r="X143" s="950" t="s">
        <v>11</v>
      </c>
      <c r="Y143" s="715"/>
      <c r="Z143" s="715"/>
      <c r="AA143" s="715"/>
      <c r="AB143" s="949"/>
      <c r="AC143" s="949"/>
      <c r="AD143" s="949"/>
      <c r="AE143" s="2"/>
      <c r="AF143" s="2"/>
    </row>
    <row r="144" spans="1:32" ht="7.5" customHeight="1" x14ac:dyDescent="0.2">
      <c r="C144" s="948"/>
      <c r="D144" s="949"/>
      <c r="E144" s="957"/>
      <c r="F144" s="957"/>
      <c r="G144" s="956" t="s">
        <v>12</v>
      </c>
      <c r="H144" s="956" t="s">
        <v>13</v>
      </c>
      <c r="I144" s="956" t="s">
        <v>14</v>
      </c>
      <c r="J144" s="957"/>
      <c r="K144" s="957"/>
      <c r="L144" s="957"/>
      <c r="M144" s="957"/>
      <c r="N144" s="2"/>
      <c r="O144" s="2"/>
      <c r="P144" s="159"/>
      <c r="Q144" s="159"/>
      <c r="R144" s="64"/>
      <c r="S144" s="64"/>
      <c r="T144" s="948"/>
      <c r="U144" s="949"/>
      <c r="V144" s="715"/>
      <c r="W144" s="952"/>
      <c r="X144" s="949" t="s">
        <v>12</v>
      </c>
      <c r="Y144" s="949" t="s">
        <v>13</v>
      </c>
      <c r="Z144" s="949" t="s">
        <v>14</v>
      </c>
      <c r="AA144" s="715"/>
      <c r="AB144" s="949"/>
      <c r="AC144" s="949"/>
      <c r="AD144" s="949"/>
      <c r="AE144" s="2"/>
      <c r="AF144" s="2"/>
    </row>
    <row r="145" spans="1:32" ht="7.5" customHeight="1" x14ac:dyDescent="0.2">
      <c r="C145" s="948"/>
      <c r="D145" s="949"/>
      <c r="E145" s="957"/>
      <c r="F145" s="957"/>
      <c r="G145" s="957"/>
      <c r="H145" s="957"/>
      <c r="I145" s="957"/>
      <c r="J145" s="957"/>
      <c r="K145" s="957"/>
      <c r="L145" s="957"/>
      <c r="M145" s="957"/>
      <c r="N145" s="2"/>
      <c r="O145" s="2"/>
      <c r="P145" s="159"/>
      <c r="Q145" s="159"/>
      <c r="R145" s="64"/>
      <c r="S145" s="64"/>
      <c r="T145" s="948"/>
      <c r="U145" s="949"/>
      <c r="V145" s="715"/>
      <c r="W145" s="952"/>
      <c r="X145" s="949"/>
      <c r="Y145" s="949"/>
      <c r="Z145" s="949"/>
      <c r="AA145" s="715"/>
      <c r="AB145" s="949"/>
      <c r="AC145" s="949"/>
      <c r="AD145" s="949"/>
      <c r="AE145" s="2"/>
      <c r="AF145" s="2"/>
    </row>
    <row r="146" spans="1:32" ht="7.5" customHeight="1" x14ac:dyDescent="0.2">
      <c r="C146" s="948"/>
      <c r="D146" s="949"/>
      <c r="E146" s="957"/>
      <c r="F146" s="957"/>
      <c r="G146" s="957"/>
      <c r="H146" s="957"/>
      <c r="I146" s="957"/>
      <c r="J146" s="957"/>
      <c r="K146" s="957"/>
      <c r="L146" s="957"/>
      <c r="M146" s="957"/>
      <c r="N146" s="2"/>
      <c r="O146" s="2"/>
      <c r="P146" s="159"/>
      <c r="Q146" s="159"/>
      <c r="R146" s="64"/>
      <c r="S146" s="64"/>
      <c r="T146" s="948"/>
      <c r="U146" s="949"/>
      <c r="V146" s="715"/>
      <c r="W146" s="952"/>
      <c r="X146" s="949"/>
      <c r="Y146" s="949"/>
      <c r="Z146" s="949"/>
      <c r="AA146" s="715"/>
      <c r="AB146" s="949"/>
      <c r="AC146" s="949"/>
      <c r="AD146" s="949"/>
      <c r="AE146" s="2"/>
      <c r="AF146" s="2"/>
    </row>
    <row r="147" spans="1:32" ht="7.5" customHeight="1" x14ac:dyDescent="0.2">
      <c r="C147" s="948"/>
      <c r="D147" s="949"/>
      <c r="E147" s="958"/>
      <c r="F147" s="958"/>
      <c r="G147" s="958"/>
      <c r="H147" s="958"/>
      <c r="I147" s="958"/>
      <c r="J147" s="958"/>
      <c r="K147" s="958"/>
      <c r="L147" s="958"/>
      <c r="M147" s="958"/>
      <c r="N147" s="2"/>
      <c r="O147" s="2"/>
      <c r="P147" s="159"/>
      <c r="Q147" s="159"/>
      <c r="R147" s="64"/>
      <c r="S147" s="64"/>
      <c r="T147" s="948"/>
      <c r="U147" s="949"/>
      <c r="V147" s="715"/>
      <c r="W147" s="952"/>
      <c r="X147" s="949"/>
      <c r="Y147" s="949"/>
      <c r="Z147" s="949"/>
      <c r="AA147" s="715"/>
      <c r="AB147" s="949"/>
      <c r="AC147" s="949"/>
      <c r="AD147" s="949"/>
      <c r="AE147" s="2"/>
      <c r="AF147" s="2"/>
    </row>
    <row r="148" spans="1:32" ht="16.5" customHeight="1" x14ac:dyDescent="0.2">
      <c r="A148" s="64" t="s">
        <v>14</v>
      </c>
      <c r="B148" s="64" t="s">
        <v>16</v>
      </c>
      <c r="C148" s="6" t="s">
        <v>56</v>
      </c>
      <c r="D148" s="4">
        <v>6</v>
      </c>
      <c r="E148" s="44">
        <f>D148*30</f>
        <v>180</v>
      </c>
      <c r="F148" s="44">
        <f>G148+H148+I148</f>
        <v>0</v>
      </c>
      <c r="G148" s="44"/>
      <c r="H148" s="44"/>
      <c r="I148" s="44"/>
      <c r="J148" s="44">
        <f>E148-F148</f>
        <v>180</v>
      </c>
      <c r="K148" s="45">
        <f>F148/13</f>
        <v>0</v>
      </c>
      <c r="L148" s="44" t="s">
        <v>26</v>
      </c>
      <c r="M148" s="45">
        <f>F148/E148*100</f>
        <v>0</v>
      </c>
      <c r="N148" s="566" t="s">
        <v>45</v>
      </c>
      <c r="O148" s="566"/>
      <c r="P148" s="159"/>
      <c r="Q148" s="159"/>
      <c r="R148" s="603" t="s">
        <v>14</v>
      </c>
      <c r="S148" s="603" t="s">
        <v>16</v>
      </c>
      <c r="T148" s="6" t="s">
        <v>56</v>
      </c>
      <c r="U148" s="4">
        <v>6</v>
      </c>
      <c r="V148" s="44">
        <f t="shared" ref="V148:V154" si="83">U148*30</f>
        <v>180</v>
      </c>
      <c r="W148" s="44"/>
      <c r="X148" s="44"/>
      <c r="Y148" s="44"/>
      <c r="Z148" s="44"/>
      <c r="AA148" s="44">
        <f t="shared" ref="AA148:AA154" si="84">V148-W148</f>
        <v>180</v>
      </c>
      <c r="AB148" s="45"/>
      <c r="AC148" s="44" t="s">
        <v>26</v>
      </c>
      <c r="AD148" s="45">
        <f t="shared" ref="AD148:AD154" si="85">W148/V148*100</f>
        <v>0</v>
      </c>
      <c r="AE148" s="566"/>
      <c r="AF148" s="3"/>
    </row>
    <row r="149" spans="1:32" ht="15.75" customHeight="1" thickBot="1" x14ac:dyDescent="0.25">
      <c r="A149" s="64" t="s">
        <v>14</v>
      </c>
      <c r="B149" s="64" t="s">
        <v>16</v>
      </c>
      <c r="C149" s="3" t="s">
        <v>57</v>
      </c>
      <c r="D149" s="45">
        <v>3</v>
      </c>
      <c r="E149" s="44">
        <f t="shared" ref="E149:E154" si="86">D149*30</f>
        <v>90</v>
      </c>
      <c r="F149" s="44">
        <f t="shared" ref="F149:F154" si="87">G149+H149+I149</f>
        <v>0</v>
      </c>
      <c r="G149" s="44"/>
      <c r="H149" s="44"/>
      <c r="I149" s="44"/>
      <c r="J149" s="44">
        <f t="shared" ref="J149:J154" si="88">E149-F149</f>
        <v>90</v>
      </c>
      <c r="K149" s="45">
        <f t="shared" ref="K149:K154" si="89">F149/13</f>
        <v>0</v>
      </c>
      <c r="L149" s="44"/>
      <c r="M149" s="45">
        <f t="shared" ref="M149:M154" si="90">F149/E149*100</f>
        <v>0</v>
      </c>
      <c r="N149" s="566" t="s">
        <v>45</v>
      </c>
      <c r="O149" s="566"/>
      <c r="P149" s="159"/>
      <c r="Q149" s="159"/>
      <c r="R149" s="603" t="s">
        <v>14</v>
      </c>
      <c r="S149" s="603" t="s">
        <v>16</v>
      </c>
      <c r="T149" s="654" t="s">
        <v>300</v>
      </c>
      <c r="U149" s="45">
        <v>5</v>
      </c>
      <c r="V149" s="44">
        <f t="shared" si="83"/>
        <v>150</v>
      </c>
      <c r="W149" s="44">
        <f>X149+Y149+Z149</f>
        <v>52</v>
      </c>
      <c r="X149" s="44">
        <v>26</v>
      </c>
      <c r="Y149" s="44"/>
      <c r="Z149" s="44">
        <v>26</v>
      </c>
      <c r="AA149" s="44">
        <f t="shared" si="84"/>
        <v>98</v>
      </c>
      <c r="AB149" s="45">
        <f>W149/13</f>
        <v>4</v>
      </c>
      <c r="AC149" s="44" t="s">
        <v>21</v>
      </c>
      <c r="AD149" s="45">
        <f t="shared" si="85"/>
        <v>34.666666666666671</v>
      </c>
      <c r="AE149" s="566"/>
      <c r="AF149" s="3"/>
    </row>
    <row r="150" spans="1:32" ht="15.75" customHeight="1" x14ac:dyDescent="0.2">
      <c r="A150" s="64" t="s">
        <v>14</v>
      </c>
      <c r="B150" s="64" t="s">
        <v>16</v>
      </c>
      <c r="C150" s="3" t="s">
        <v>58</v>
      </c>
      <c r="D150" s="45">
        <v>3</v>
      </c>
      <c r="E150" s="44">
        <f t="shared" si="86"/>
        <v>90</v>
      </c>
      <c r="F150" s="44">
        <f t="shared" si="87"/>
        <v>0</v>
      </c>
      <c r="G150" s="44"/>
      <c r="H150" s="44"/>
      <c r="I150" s="44"/>
      <c r="J150" s="44">
        <f t="shared" si="88"/>
        <v>90</v>
      </c>
      <c r="K150" s="45">
        <f t="shared" si="89"/>
        <v>0</v>
      </c>
      <c r="L150" s="44"/>
      <c r="M150" s="45">
        <f t="shared" si="90"/>
        <v>0</v>
      </c>
      <c r="N150" s="566" t="s">
        <v>45</v>
      </c>
      <c r="O150" s="566"/>
      <c r="P150" s="159"/>
      <c r="Q150" s="159"/>
      <c r="R150" s="603" t="s">
        <v>14</v>
      </c>
      <c r="S150" s="603" t="s">
        <v>16</v>
      </c>
      <c r="T150" s="6" t="s">
        <v>282</v>
      </c>
      <c r="U150" s="45">
        <v>6</v>
      </c>
      <c r="V150" s="44">
        <f t="shared" si="83"/>
        <v>180</v>
      </c>
      <c r="W150" s="44"/>
      <c r="X150" s="44"/>
      <c r="Y150" s="44"/>
      <c r="Z150" s="44"/>
      <c r="AA150" s="44">
        <f t="shared" si="84"/>
        <v>180</v>
      </c>
      <c r="AB150" s="45"/>
      <c r="AC150" s="44"/>
      <c r="AD150" s="45">
        <f t="shared" si="85"/>
        <v>0</v>
      </c>
      <c r="AE150" s="566"/>
      <c r="AF150" s="3"/>
    </row>
    <row r="151" spans="1:32" ht="25.5" customHeight="1" x14ac:dyDescent="0.2">
      <c r="A151" s="64" t="s">
        <v>15</v>
      </c>
      <c r="B151" s="64" t="s">
        <v>40</v>
      </c>
      <c r="C151" s="3" t="s">
        <v>47</v>
      </c>
      <c r="D151" s="45">
        <v>3</v>
      </c>
      <c r="E151" s="44">
        <f t="shared" si="86"/>
        <v>90</v>
      </c>
      <c r="F151" s="44">
        <f t="shared" si="87"/>
        <v>39</v>
      </c>
      <c r="G151" s="44"/>
      <c r="H151" s="44"/>
      <c r="I151" s="44">
        <v>39</v>
      </c>
      <c r="J151" s="44">
        <f t="shared" si="88"/>
        <v>51</v>
      </c>
      <c r="K151" s="45">
        <f t="shared" si="89"/>
        <v>3</v>
      </c>
      <c r="L151" s="44" t="s">
        <v>26</v>
      </c>
      <c r="M151" s="45">
        <f t="shared" si="90"/>
        <v>43.333333333333336</v>
      </c>
      <c r="N151" s="566" t="s">
        <v>18</v>
      </c>
      <c r="O151" s="566"/>
      <c r="P151" s="159"/>
      <c r="Q151" s="159"/>
      <c r="R151" s="603" t="s">
        <v>15</v>
      </c>
      <c r="S151" s="603" t="s">
        <v>40</v>
      </c>
      <c r="T151" s="6" t="s">
        <v>320</v>
      </c>
      <c r="U151" s="45">
        <v>4</v>
      </c>
      <c r="V151" s="44">
        <f t="shared" si="83"/>
        <v>120</v>
      </c>
      <c r="W151" s="44">
        <f>X151+Y151+Z151</f>
        <v>39</v>
      </c>
      <c r="X151" s="44"/>
      <c r="Y151" s="44"/>
      <c r="Z151" s="44">
        <v>39</v>
      </c>
      <c r="AA151" s="44">
        <f t="shared" si="84"/>
        <v>81</v>
      </c>
      <c r="AB151" s="45">
        <f>W151/13</f>
        <v>3</v>
      </c>
      <c r="AC151" s="44" t="s">
        <v>15</v>
      </c>
      <c r="AD151" s="45">
        <f t="shared" si="85"/>
        <v>32.5</v>
      </c>
      <c r="AE151" s="566"/>
      <c r="AF151" s="3"/>
    </row>
    <row r="152" spans="1:32" ht="16.5" customHeight="1" x14ac:dyDescent="0.2">
      <c r="A152" s="64" t="s">
        <v>14</v>
      </c>
      <c r="B152" s="64" t="s">
        <v>16</v>
      </c>
      <c r="C152" s="3" t="s">
        <v>69</v>
      </c>
      <c r="D152" s="45">
        <v>1</v>
      </c>
      <c r="E152" s="44">
        <f t="shared" si="86"/>
        <v>30</v>
      </c>
      <c r="F152" s="44"/>
      <c r="G152" s="44"/>
      <c r="H152" s="44"/>
      <c r="I152" s="44"/>
      <c r="J152" s="44">
        <f t="shared" si="88"/>
        <v>30</v>
      </c>
      <c r="K152" s="45"/>
      <c r="L152" s="44" t="s">
        <v>26</v>
      </c>
      <c r="M152" s="45"/>
      <c r="N152" s="566" t="s">
        <v>45</v>
      </c>
      <c r="O152" s="566"/>
      <c r="P152" s="159"/>
      <c r="Q152" s="159"/>
      <c r="R152" s="603" t="s">
        <v>14</v>
      </c>
      <c r="S152" s="603" t="s">
        <v>16</v>
      </c>
      <c r="T152" s="3" t="s">
        <v>334</v>
      </c>
      <c r="U152" s="45">
        <v>1</v>
      </c>
      <c r="V152" s="44">
        <f t="shared" si="83"/>
        <v>30</v>
      </c>
      <c r="W152" s="44"/>
      <c r="X152" s="44"/>
      <c r="Y152" s="44"/>
      <c r="Z152" s="44"/>
      <c r="AA152" s="44">
        <f t="shared" si="84"/>
        <v>30</v>
      </c>
      <c r="AB152" s="45"/>
      <c r="AC152" s="44" t="s">
        <v>26</v>
      </c>
      <c r="AD152" s="45">
        <f t="shared" si="85"/>
        <v>0</v>
      </c>
      <c r="AE152" s="563" t="s">
        <v>382</v>
      </c>
      <c r="AF152" s="3"/>
    </row>
    <row r="153" spans="1:32" ht="39" customHeight="1" x14ac:dyDescent="0.2">
      <c r="A153" s="64" t="s">
        <v>14</v>
      </c>
      <c r="B153" s="64" t="s">
        <v>40</v>
      </c>
      <c r="C153" s="3" t="s">
        <v>244</v>
      </c>
      <c r="D153" s="45">
        <v>4</v>
      </c>
      <c r="E153" s="44">
        <f t="shared" si="86"/>
        <v>120</v>
      </c>
      <c r="F153" s="44">
        <f t="shared" si="87"/>
        <v>52</v>
      </c>
      <c r="G153" s="44">
        <v>26</v>
      </c>
      <c r="H153" s="44">
        <v>26</v>
      </c>
      <c r="I153" s="44"/>
      <c r="J153" s="44">
        <f t="shared" si="88"/>
        <v>68</v>
      </c>
      <c r="K153" s="45">
        <f t="shared" si="89"/>
        <v>4</v>
      </c>
      <c r="L153" s="44" t="s">
        <v>21</v>
      </c>
      <c r="M153" s="45">
        <f t="shared" si="90"/>
        <v>43.333333333333336</v>
      </c>
      <c r="N153" s="566" t="s">
        <v>45</v>
      </c>
      <c r="O153" s="566"/>
      <c r="P153" s="159"/>
      <c r="Q153" s="159"/>
      <c r="R153" s="603" t="s">
        <v>14</v>
      </c>
      <c r="S153" s="603" t="s">
        <v>40</v>
      </c>
      <c r="T153" s="3" t="s">
        <v>401</v>
      </c>
      <c r="U153" s="45">
        <v>4</v>
      </c>
      <c r="V153" s="44">
        <f t="shared" si="83"/>
        <v>120</v>
      </c>
      <c r="W153" s="44">
        <f>X153+Y153+Z153</f>
        <v>39</v>
      </c>
      <c r="X153" s="44">
        <v>26</v>
      </c>
      <c r="Y153" s="44"/>
      <c r="Z153" s="44">
        <v>13</v>
      </c>
      <c r="AA153" s="44">
        <f t="shared" si="84"/>
        <v>81</v>
      </c>
      <c r="AB153" s="45">
        <f>W153/13</f>
        <v>3</v>
      </c>
      <c r="AC153" s="44" t="s">
        <v>15</v>
      </c>
      <c r="AD153" s="45">
        <f t="shared" si="85"/>
        <v>32.5</v>
      </c>
      <c r="AE153" s="563" t="s">
        <v>277</v>
      </c>
      <c r="AF153" s="3"/>
    </row>
    <row r="154" spans="1:32" ht="15.75" customHeight="1" x14ac:dyDescent="0.2">
      <c r="A154" s="64" t="s">
        <v>14</v>
      </c>
      <c r="B154" s="64" t="s">
        <v>40</v>
      </c>
      <c r="C154" s="3" t="s">
        <v>78</v>
      </c>
      <c r="D154" s="45">
        <v>5</v>
      </c>
      <c r="E154" s="44">
        <f t="shared" si="86"/>
        <v>150</v>
      </c>
      <c r="F154" s="44">
        <f t="shared" si="87"/>
        <v>52</v>
      </c>
      <c r="G154" s="44">
        <v>26</v>
      </c>
      <c r="H154" s="44"/>
      <c r="I154" s="44">
        <v>26</v>
      </c>
      <c r="J154" s="44">
        <f t="shared" si="88"/>
        <v>98</v>
      </c>
      <c r="K154" s="45">
        <f t="shared" si="89"/>
        <v>4</v>
      </c>
      <c r="L154" s="44" t="s">
        <v>21</v>
      </c>
      <c r="M154" s="45">
        <f t="shared" si="90"/>
        <v>34.666666666666671</v>
      </c>
      <c r="N154" s="566" t="s">
        <v>45</v>
      </c>
      <c r="O154" s="566"/>
      <c r="P154" s="159"/>
      <c r="Q154" s="159"/>
      <c r="R154" s="603" t="s">
        <v>14</v>
      </c>
      <c r="S154" s="603" t="s">
        <v>40</v>
      </c>
      <c r="T154" s="3" t="s">
        <v>335</v>
      </c>
      <c r="U154" s="45">
        <v>4</v>
      </c>
      <c r="V154" s="44">
        <f t="shared" si="83"/>
        <v>120</v>
      </c>
      <c r="W154" s="44">
        <f>X154+Y154+Z154</f>
        <v>39</v>
      </c>
      <c r="X154" s="44">
        <v>26</v>
      </c>
      <c r="Y154" s="44"/>
      <c r="Z154" s="44">
        <v>13</v>
      </c>
      <c r="AA154" s="44">
        <f t="shared" si="84"/>
        <v>81</v>
      </c>
      <c r="AB154" s="45">
        <f>W154/13</f>
        <v>3</v>
      </c>
      <c r="AC154" s="44" t="s">
        <v>15</v>
      </c>
      <c r="AD154" s="45">
        <f t="shared" si="85"/>
        <v>32.5</v>
      </c>
      <c r="AE154" s="576" t="s">
        <v>358</v>
      </c>
      <c r="AF154" s="3"/>
    </row>
    <row r="155" spans="1:32" ht="12.75" x14ac:dyDescent="0.2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59"/>
      <c r="Q155" s="159"/>
      <c r="R155" s="64"/>
      <c r="S155" s="64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59"/>
      <c r="Q156" s="159"/>
      <c r="R156" s="64"/>
      <c r="S156" s="64"/>
      <c r="T156" s="9" t="s">
        <v>28</v>
      </c>
      <c r="U156" s="10">
        <f>30-U155</f>
        <v>0</v>
      </c>
      <c r="V156" s="159"/>
      <c r="W156" s="159"/>
      <c r="X156" s="159"/>
      <c r="Y156" s="159"/>
      <c r="Z156" s="159"/>
      <c r="AA156" s="159"/>
      <c r="AB156" s="159"/>
    </row>
    <row r="157" spans="1:32" ht="12.75" x14ac:dyDescent="0.2"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</row>
    <row r="158" spans="1:32" ht="12.75" x14ac:dyDescent="0.2">
      <c r="C158" s="1" t="s">
        <v>27</v>
      </c>
      <c r="D158" s="569">
        <f>D159+D160</f>
        <v>225</v>
      </c>
      <c r="E158" s="569">
        <f>E159+E160</f>
        <v>6750</v>
      </c>
      <c r="F158" s="570">
        <f>E158/$E$158*100</f>
        <v>100</v>
      </c>
      <c r="G158" s="571"/>
      <c r="H158" s="572"/>
      <c r="I158" s="572"/>
      <c r="J158" s="572"/>
      <c r="K158" s="572"/>
      <c r="L158" s="572"/>
      <c r="M158" s="159" t="s">
        <v>18</v>
      </c>
      <c r="N158" s="159">
        <f>SUMIF($N$4:$N$154,M158,$D$4:$D$154)</f>
        <v>68.5</v>
      </c>
      <c r="O158" s="159">
        <f t="shared" ref="O158:O163" si="93">N158/$N$163</f>
        <v>0.30444444444444446</v>
      </c>
      <c r="P158" s="159"/>
      <c r="Q158" s="159"/>
      <c r="R158" s="159"/>
      <c r="S158" s="159"/>
      <c r="T158" s="159"/>
      <c r="U158" s="159"/>
      <c r="V158" s="159"/>
      <c r="W158" s="572">
        <f t="shared" ref="W158:AB158" si="94">W18+W36+W58+W77+W100+W119+W138+W155</f>
        <v>2626</v>
      </c>
      <c r="X158" s="572">
        <f t="shared" si="94"/>
        <v>1224</v>
      </c>
      <c r="Y158" s="572">
        <f t="shared" si="94"/>
        <v>45</v>
      </c>
      <c r="Z158" s="572">
        <f t="shared" si="94"/>
        <v>1357</v>
      </c>
      <c r="AA158" s="572">
        <f t="shared" si="94"/>
        <v>4574</v>
      </c>
      <c r="AB158" s="572">
        <f t="shared" si="94"/>
        <v>165</v>
      </c>
    </row>
    <row r="159" spans="1:32" ht="12.75" x14ac:dyDescent="0.2">
      <c r="B159" s="64" t="s">
        <v>16</v>
      </c>
      <c r="C159" s="1" t="s">
        <v>60</v>
      </c>
      <c r="D159" s="570">
        <f>SUMIF(B$11:B$154,B159,D$11:D$154)</f>
        <v>162.5</v>
      </c>
      <c r="E159" s="64">
        <f>D159*30</f>
        <v>4875</v>
      </c>
      <c r="F159" s="570">
        <f>E159/E$158*100</f>
        <v>72.222222222222214</v>
      </c>
      <c r="G159" s="64"/>
      <c r="I159" s="573"/>
      <c r="J159" s="573"/>
      <c r="K159" s="573"/>
      <c r="M159" s="159" t="s">
        <v>24</v>
      </c>
      <c r="N159" s="159">
        <f>SUMIF($N$4:$N$154,M159,$D$4:$D$154)</f>
        <v>21</v>
      </c>
      <c r="O159" s="159">
        <f t="shared" si="93"/>
        <v>9.3333333333333338E-2</v>
      </c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</row>
    <row r="160" spans="1:32" ht="98.25" customHeight="1" x14ac:dyDescent="0.2">
      <c r="B160" s="64" t="s">
        <v>40</v>
      </c>
      <c r="C160" s="1" t="s">
        <v>61</v>
      </c>
      <c r="D160" s="570">
        <f>SUMIF(B$11:B$154,B160,D$11:D$154)</f>
        <v>62.5</v>
      </c>
      <c r="E160" s="64">
        <f t="shared" ref="E160:E167" si="95">D160*30</f>
        <v>1875</v>
      </c>
      <c r="F160" s="570">
        <f>E160/E$158*100</f>
        <v>27.777777777777779</v>
      </c>
      <c r="G160" s="64"/>
      <c r="K160" s="573"/>
      <c r="L160" s="573"/>
      <c r="M160" s="159" t="s">
        <v>45</v>
      </c>
      <c r="N160" s="159">
        <f>SUMIF($N$4:$N$154,M160,$D$4:$D$154)</f>
        <v>109</v>
      </c>
      <c r="O160" s="159">
        <f t="shared" si="93"/>
        <v>0.48444444444444446</v>
      </c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</row>
    <row r="161" spans="1:28" ht="12.75" x14ac:dyDescent="0.2">
      <c r="D161" s="64"/>
      <c r="E161" s="64"/>
      <c r="F161" s="64"/>
      <c r="G161" s="64"/>
      <c r="M161" s="159" t="s">
        <v>38</v>
      </c>
      <c r="N161" s="159">
        <f>SUMIF($N$4:$N$154,M161,$D$4:$D$154)</f>
        <v>10</v>
      </c>
      <c r="O161" s="159">
        <f t="shared" si="93"/>
        <v>4.4444444444444446E-2</v>
      </c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</row>
    <row r="162" spans="1:28" ht="15" customHeight="1" x14ac:dyDescent="0.2">
      <c r="C162" s="1" t="s">
        <v>62</v>
      </c>
      <c r="D162" s="574">
        <f>D163+D164</f>
        <v>101.5</v>
      </c>
      <c r="E162" s="574">
        <f>E163+E164</f>
        <v>3045</v>
      </c>
      <c r="F162" s="570">
        <f>E162/$E$162*100</f>
        <v>100</v>
      </c>
      <c r="G162" s="64"/>
      <c r="M162" s="159" t="s">
        <v>33</v>
      </c>
      <c r="N162" s="159">
        <f>SUMIF($N$4:$N$154,M162,$D$4:$D$154)</f>
        <v>16.5</v>
      </c>
      <c r="O162" s="159">
        <f t="shared" si="93"/>
        <v>7.3333333333333334E-2</v>
      </c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</row>
    <row r="163" spans="1:28" ht="15" customHeight="1" x14ac:dyDescent="0.2">
      <c r="A163" s="64" t="s">
        <v>15</v>
      </c>
      <c r="B163" s="64" t="s">
        <v>16</v>
      </c>
      <c r="C163" s="1" t="s">
        <v>60</v>
      </c>
      <c r="D163" s="64">
        <f>SUMIFS(D$11:D$154,A$11:A$154,A163,B$11:B$154,B163)</f>
        <v>82</v>
      </c>
      <c r="E163" s="64">
        <f t="shared" si="95"/>
        <v>2460</v>
      </c>
      <c r="F163" s="570">
        <f>E163/E$162*100</f>
        <v>80.78817733990148</v>
      </c>
      <c r="G163" s="64"/>
      <c r="N163" s="159">
        <f>SUM(N158:N162)</f>
        <v>225</v>
      </c>
      <c r="O163" s="159">
        <f t="shared" si="93"/>
        <v>1</v>
      </c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</row>
    <row r="164" spans="1:28" ht="15" customHeight="1" x14ac:dyDescent="0.2">
      <c r="A164" s="64" t="s">
        <v>15</v>
      </c>
      <c r="B164" s="64" t="s">
        <v>40</v>
      </c>
      <c r="C164" s="1" t="s">
        <v>61</v>
      </c>
      <c r="D164" s="64">
        <f>SUMIFS(D$11:D$154,A$11:A$154,A164,B$11:B$154,B164)</f>
        <v>19.5</v>
      </c>
      <c r="E164" s="64">
        <f t="shared" si="95"/>
        <v>585</v>
      </c>
      <c r="F164" s="570">
        <f>E164/E$162*100</f>
        <v>19.21182266009852</v>
      </c>
      <c r="G164" s="64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</row>
    <row r="165" spans="1:28" ht="15" customHeight="1" x14ac:dyDescent="0.2">
      <c r="C165" s="1" t="s">
        <v>63</v>
      </c>
      <c r="D165" s="574">
        <f>D166+D167</f>
        <v>123.5</v>
      </c>
      <c r="E165" s="574">
        <f>E166+E167</f>
        <v>3705</v>
      </c>
      <c r="F165" s="574">
        <f>E165/$E$165*100</f>
        <v>100</v>
      </c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</row>
    <row r="166" spans="1:28" ht="15" customHeight="1" x14ac:dyDescent="0.2">
      <c r="A166" s="64" t="s">
        <v>14</v>
      </c>
      <c r="B166" s="64" t="s">
        <v>16</v>
      </c>
      <c r="C166" s="1" t="s">
        <v>60</v>
      </c>
      <c r="D166" s="64">
        <f>SUMIFS(D$11:D$154,A$11:A$154,A166,B$11:B$154,B166)</f>
        <v>80.5</v>
      </c>
      <c r="E166" s="64">
        <f t="shared" si="95"/>
        <v>2415</v>
      </c>
      <c r="F166" s="159">
        <f>E166/E$165*100</f>
        <v>65.18218623481782</v>
      </c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</row>
    <row r="167" spans="1:28" ht="15" customHeight="1" x14ac:dyDescent="0.2">
      <c r="A167" s="64" t="s">
        <v>14</v>
      </c>
      <c r="B167" s="64" t="s">
        <v>40</v>
      </c>
      <c r="C167" s="1" t="s">
        <v>61</v>
      </c>
      <c r="D167" s="64">
        <f>SUMIFS(D$11:D$154,A$11:A$154,A167,B$11:B$154,B167)</f>
        <v>43</v>
      </c>
      <c r="E167" s="64">
        <f t="shared" si="95"/>
        <v>1290</v>
      </c>
      <c r="F167" s="159">
        <f>E167/E$165*100</f>
        <v>34.817813765182187</v>
      </c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</row>
  </sheetData>
  <mergeCells count="226">
    <mergeCell ref="C85:C91"/>
    <mergeCell ref="D85:D91"/>
    <mergeCell ref="C104:C110"/>
    <mergeCell ref="D104:D110"/>
    <mergeCell ref="C141:C147"/>
    <mergeCell ref="D141:D147"/>
    <mergeCell ref="C123:C129"/>
    <mergeCell ref="D123:D129"/>
    <mergeCell ref="E141:J141"/>
    <mergeCell ref="H144:H147"/>
    <mergeCell ref="I144:I147"/>
    <mergeCell ref="J142:J147"/>
    <mergeCell ref="G143:I143"/>
    <mergeCell ref="F142:I142"/>
    <mergeCell ref="F143:F147"/>
    <mergeCell ref="E142:E147"/>
    <mergeCell ref="G144:G147"/>
    <mergeCell ref="L141:L147"/>
    <mergeCell ref="K141:K147"/>
    <mergeCell ref="M141:M147"/>
    <mergeCell ref="E62:J62"/>
    <mergeCell ref="E63:E68"/>
    <mergeCell ref="F63:I63"/>
    <mergeCell ref="L85:L91"/>
    <mergeCell ref="J105:J110"/>
    <mergeCell ref="E104:J104"/>
    <mergeCell ref="J86:J91"/>
    <mergeCell ref="M123:M129"/>
    <mergeCell ref="K123:K129"/>
    <mergeCell ref="K85:K91"/>
    <mergeCell ref="E85:J85"/>
    <mergeCell ref="L104:L110"/>
    <mergeCell ref="M85:M91"/>
    <mergeCell ref="E124:E129"/>
    <mergeCell ref="K104:K110"/>
    <mergeCell ref="F124:I124"/>
    <mergeCell ref="G88:G91"/>
    <mergeCell ref="L123:L129"/>
    <mergeCell ref="I126:I129"/>
    <mergeCell ref="G125:I125"/>
    <mergeCell ref="G126:G129"/>
    <mergeCell ref="E123:J123"/>
    <mergeCell ref="E105:E110"/>
    <mergeCell ref="I88:I91"/>
    <mergeCell ref="H88:H91"/>
    <mergeCell ref="F106:F110"/>
    <mergeCell ref="G106:I106"/>
    <mergeCell ref="G107:G110"/>
    <mergeCell ref="F105:I105"/>
    <mergeCell ref="I107:I110"/>
    <mergeCell ref="F87:F91"/>
    <mergeCell ref="G87:I87"/>
    <mergeCell ref="E86:E91"/>
    <mergeCell ref="F86:I86"/>
    <mergeCell ref="J124:J129"/>
    <mergeCell ref="I46:I49"/>
    <mergeCell ref="F44:I44"/>
    <mergeCell ref="J44:J49"/>
    <mergeCell ref="F64:F68"/>
    <mergeCell ref="G64:I64"/>
    <mergeCell ref="J63:J68"/>
    <mergeCell ref="G65:G68"/>
    <mergeCell ref="I65:I68"/>
    <mergeCell ref="F125:F129"/>
    <mergeCell ref="H126:H129"/>
    <mergeCell ref="H107:H110"/>
    <mergeCell ref="H65:H68"/>
    <mergeCell ref="C22:C28"/>
    <mergeCell ref="E23:E28"/>
    <mergeCell ref="D22:D28"/>
    <mergeCell ref="E22:J22"/>
    <mergeCell ref="G24:I24"/>
    <mergeCell ref="G25:G28"/>
    <mergeCell ref="H25:H28"/>
    <mergeCell ref="F23:I23"/>
    <mergeCell ref="I25:I28"/>
    <mergeCell ref="F24:F28"/>
    <mergeCell ref="C62:C68"/>
    <mergeCell ref="D62:D68"/>
    <mergeCell ref="L62:L68"/>
    <mergeCell ref="E44:E49"/>
    <mergeCell ref="D43:D49"/>
    <mergeCell ref="F45:F49"/>
    <mergeCell ref="E43:J43"/>
    <mergeCell ref="C43:C49"/>
    <mergeCell ref="G45:I45"/>
    <mergeCell ref="L43:L49"/>
    <mergeCell ref="H46:H49"/>
    <mergeCell ref="K62:K68"/>
    <mergeCell ref="V22:AA22"/>
    <mergeCell ref="X25:X28"/>
    <mergeCell ref="X45:Z45"/>
    <mergeCell ref="K22:K28"/>
    <mergeCell ref="L22:L28"/>
    <mergeCell ref="K43:K49"/>
    <mergeCell ref="Y46:Y49"/>
    <mergeCell ref="X46:X49"/>
    <mergeCell ref="Y25:Y28"/>
    <mergeCell ref="V44:V49"/>
    <mergeCell ref="V23:V28"/>
    <mergeCell ref="T43:T49"/>
    <mergeCell ref="U43:U49"/>
    <mergeCell ref="Z25:Z28"/>
    <mergeCell ref="T22:T28"/>
    <mergeCell ref="U22:U28"/>
    <mergeCell ref="AA44:AA49"/>
    <mergeCell ref="W45:W49"/>
    <mergeCell ref="M22:M28"/>
    <mergeCell ref="AA23:AA28"/>
    <mergeCell ref="W23:Z23"/>
    <mergeCell ref="W24:W28"/>
    <mergeCell ref="V43:AA43"/>
    <mergeCell ref="Z46:Z49"/>
    <mergeCell ref="X6:Z6"/>
    <mergeCell ref="V5:V10"/>
    <mergeCell ref="X7:X10"/>
    <mergeCell ref="C1:M1"/>
    <mergeCell ref="C4:C10"/>
    <mergeCell ref="D4:D10"/>
    <mergeCell ref="E4:J4"/>
    <mergeCell ref="K4:K10"/>
    <mergeCell ref="L4:L10"/>
    <mergeCell ref="I7:I10"/>
    <mergeCell ref="T1:AD1"/>
    <mergeCell ref="T4:T10"/>
    <mergeCell ref="U4:U10"/>
    <mergeCell ref="V4:AA4"/>
    <mergeCell ref="AB4:AB10"/>
    <mergeCell ref="AC4:AC10"/>
    <mergeCell ref="AA5:AA10"/>
    <mergeCell ref="W6:W10"/>
    <mergeCell ref="J5:J10"/>
    <mergeCell ref="E5:E10"/>
    <mergeCell ref="T62:T68"/>
    <mergeCell ref="U85:U91"/>
    <mergeCell ref="F5:I5"/>
    <mergeCell ref="G6:I6"/>
    <mergeCell ref="G7:G10"/>
    <mergeCell ref="H7:H10"/>
    <mergeCell ref="F6:F10"/>
    <mergeCell ref="M4:M10"/>
    <mergeCell ref="M43:M49"/>
    <mergeCell ref="M62:M68"/>
    <mergeCell ref="G46:G49"/>
    <mergeCell ref="X88:X91"/>
    <mergeCell ref="Y88:Y91"/>
    <mergeCell ref="T104:T110"/>
    <mergeCell ref="AD62:AD68"/>
    <mergeCell ref="X107:X110"/>
    <mergeCell ref="X106:Z106"/>
    <mergeCell ref="V104:AA104"/>
    <mergeCell ref="W105:Z105"/>
    <mergeCell ref="AB43:AB49"/>
    <mergeCell ref="AC43:AC49"/>
    <mergeCell ref="AD43:AD49"/>
    <mergeCell ref="M104:M110"/>
    <mergeCell ref="X64:Z64"/>
    <mergeCell ref="W63:Z63"/>
    <mergeCell ref="AD104:AD110"/>
    <mergeCell ref="AB104:AB110"/>
    <mergeCell ref="AC62:AC68"/>
    <mergeCell ref="Y107:Y110"/>
    <mergeCell ref="AB85:AB91"/>
    <mergeCell ref="Z88:Z91"/>
    <mergeCell ref="J23:J28"/>
    <mergeCell ref="W44:Z44"/>
    <mergeCell ref="X24:Z24"/>
    <mergeCell ref="AC22:AC28"/>
    <mergeCell ref="AB22:AB28"/>
    <mergeCell ref="AD141:AD147"/>
    <mergeCell ref="AC141:AC147"/>
    <mergeCell ref="AB141:AB147"/>
    <mergeCell ref="X143:Z143"/>
    <mergeCell ref="Z144:Z147"/>
    <mergeCell ref="AA142:AA147"/>
    <mergeCell ref="X144:X147"/>
    <mergeCell ref="AA105:AA110"/>
    <mergeCell ref="X87:Z87"/>
    <mergeCell ref="AD4:AD10"/>
    <mergeCell ref="W106:W110"/>
    <mergeCell ref="AA86:AA91"/>
    <mergeCell ref="W5:Z5"/>
    <mergeCell ref="Y7:Y10"/>
    <mergeCell ref="Z7:Z10"/>
    <mergeCell ref="AD22:AD28"/>
    <mergeCell ref="AB62:AB68"/>
    <mergeCell ref="AD123:AD129"/>
    <mergeCell ref="AA124:AA129"/>
    <mergeCell ref="AA63:AA68"/>
    <mergeCell ref="V62:AA62"/>
    <mergeCell ref="W86:Z86"/>
    <mergeCell ref="AC85:AC91"/>
    <mergeCell ref="Z107:Z110"/>
    <mergeCell ref="X65:X68"/>
    <mergeCell ref="Y65:Y68"/>
    <mergeCell ref="AC104:AC110"/>
    <mergeCell ref="W125:W129"/>
    <mergeCell ref="AB123:AB129"/>
    <mergeCell ref="AC123:AC129"/>
    <mergeCell ref="Y126:Y129"/>
    <mergeCell ref="AD85:AD91"/>
    <mergeCell ref="W87:W91"/>
    <mergeCell ref="V63:V68"/>
    <mergeCell ref="U62:U68"/>
    <mergeCell ref="T85:T91"/>
    <mergeCell ref="W64:W68"/>
    <mergeCell ref="U123:U129"/>
    <mergeCell ref="V123:AA123"/>
    <mergeCell ref="V105:V110"/>
    <mergeCell ref="Z65:Z68"/>
    <mergeCell ref="T141:T147"/>
    <mergeCell ref="U141:U147"/>
    <mergeCell ref="V141:AA141"/>
    <mergeCell ref="Z126:Z129"/>
    <mergeCell ref="V124:V129"/>
    <mergeCell ref="W124:Z124"/>
    <mergeCell ref="V142:V147"/>
    <mergeCell ref="T123:T129"/>
    <mergeCell ref="U104:U110"/>
    <mergeCell ref="Y144:Y147"/>
    <mergeCell ref="W142:Z142"/>
    <mergeCell ref="X125:Z125"/>
    <mergeCell ref="X126:X129"/>
    <mergeCell ref="V85:AA85"/>
    <mergeCell ref="V86:V91"/>
    <mergeCell ref="W143:W147"/>
  </mergeCells>
  <phoneticPr fontId="35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7" max="16383" man="1"/>
    <brk id="81" min="19" max="30" man="1"/>
    <brk id="121" max="16383" man="1"/>
    <brk id="157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 076</vt:lpstr>
      <vt:lpstr>План 076 </vt:lpstr>
      <vt:lpstr>семестровка1</vt:lpstr>
      <vt:lpstr>семестровка</vt:lpstr>
      <vt:lpstr>'План 076 '!Область_печати</vt:lpstr>
      <vt:lpstr>семестровка!Область_печати</vt:lpstr>
      <vt:lpstr>семестровка1!Область_печати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2024-02-26T11:17:13Z</cp:lastPrinted>
  <dcterms:created xsi:type="dcterms:W3CDTF">2019-02-01T08:33:14Z</dcterms:created>
  <dcterms:modified xsi:type="dcterms:W3CDTF">2024-06-26T10:55:41Z</dcterms:modified>
</cp:coreProperties>
</file>