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2\"/>
    </mc:Choice>
  </mc:AlternateContent>
  <bookViews>
    <workbookView xWindow="480" yWindow="300" windowWidth="19320" windowHeight="10920"/>
  </bookViews>
  <sheets>
    <sheet name="титульний заочн" sheetId="4" r:id="rId1"/>
    <sheet name="Титул 076" sheetId="2" state="hidden" r:id="rId2"/>
    <sheet name="План 072" sheetId="3" r:id="rId3"/>
    <sheet name="семестровка" sheetId="1" state="hidden" r:id="rId4"/>
  </sheets>
  <externalReferences>
    <externalReference r:id="rId5"/>
  </externalReferences>
  <definedNames>
    <definedName name="_xlnm.Print_Area" localSheetId="2">'План 072'!$A$1:$AC$155</definedName>
    <definedName name="_xlnm.Print_Area" localSheetId="3">семестровка!$A$1:$O$158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T36" i="4" l="1"/>
  <c r="Q36" i="4"/>
  <c r="N36" i="4"/>
  <c r="J36" i="4"/>
  <c r="G36" i="4"/>
  <c r="E36" i="4"/>
  <c r="C36" i="4"/>
  <c r="W35" i="4"/>
  <c r="W34" i="4"/>
  <c r="W33" i="4"/>
  <c r="W32" i="4"/>
  <c r="W36" i="4" s="1"/>
  <c r="K134" i="3" l="1"/>
  <c r="AF46" i="3"/>
  <c r="G64" i="3"/>
  <c r="G80" i="3" s="1"/>
  <c r="Y80" i="3" s="1"/>
  <c r="F154" i="1"/>
  <c r="H156" i="1"/>
  <c r="I156" i="1"/>
  <c r="H54" i="3"/>
  <c r="H53" i="3" s="1"/>
  <c r="M53" i="3" s="1"/>
  <c r="G53" i="3"/>
  <c r="H50" i="3"/>
  <c r="M50" i="3" s="1"/>
  <c r="H52" i="3"/>
  <c r="M52" i="3" s="1"/>
  <c r="H51" i="3"/>
  <c r="G132" i="3"/>
  <c r="I110" i="3"/>
  <c r="I104" i="3"/>
  <c r="H104" i="3"/>
  <c r="G104" i="3"/>
  <c r="I109" i="3"/>
  <c r="I132" i="3"/>
  <c r="I133" i="3" s="1"/>
  <c r="M87" i="3"/>
  <c r="M108" i="3"/>
  <c r="H116" i="3"/>
  <c r="M116" i="3"/>
  <c r="H117" i="3"/>
  <c r="M117" i="3"/>
  <c r="M86" i="3"/>
  <c r="M107" i="3"/>
  <c r="M106" i="3"/>
  <c r="M115" i="3"/>
  <c r="M85" i="3"/>
  <c r="M84" i="3"/>
  <c r="M83" i="3"/>
  <c r="M104" i="3"/>
  <c r="W76" i="3"/>
  <c r="X76" i="3"/>
  <c r="V76" i="3"/>
  <c r="S76" i="3"/>
  <c r="H131" i="3"/>
  <c r="M131" i="3"/>
  <c r="H130" i="3"/>
  <c r="M130" i="3"/>
  <c r="H129" i="3"/>
  <c r="M129" i="3"/>
  <c r="H128" i="3"/>
  <c r="H127" i="3"/>
  <c r="M127" i="3" s="1"/>
  <c r="H126" i="3"/>
  <c r="M126" i="3" s="1"/>
  <c r="H125" i="3"/>
  <c r="M125" i="3" s="1"/>
  <c r="H124" i="3"/>
  <c r="M124" i="3" s="1"/>
  <c r="H123" i="3"/>
  <c r="M123" i="3" s="1"/>
  <c r="H122" i="3"/>
  <c r="M122" i="3" s="1"/>
  <c r="H121" i="3"/>
  <c r="M121" i="3" s="1"/>
  <c r="H120" i="3"/>
  <c r="M120" i="3" s="1"/>
  <c r="H119" i="3"/>
  <c r="M119" i="3"/>
  <c r="H118" i="3"/>
  <c r="M118" i="3"/>
  <c r="H114" i="3"/>
  <c r="M114" i="3"/>
  <c r="H113" i="3"/>
  <c r="M113" i="3"/>
  <c r="H112" i="3"/>
  <c r="M112" i="3"/>
  <c r="H111" i="3"/>
  <c r="M111" i="3"/>
  <c r="H103" i="3"/>
  <c r="M103" i="3"/>
  <c r="H102" i="3"/>
  <c r="M102" i="3"/>
  <c r="H101" i="3"/>
  <c r="M101" i="3"/>
  <c r="H100" i="3"/>
  <c r="M100" i="3"/>
  <c r="H99" i="3"/>
  <c r="M99" i="3"/>
  <c r="H98" i="3"/>
  <c r="M98" i="3"/>
  <c r="H97" i="3"/>
  <c r="M97" i="3"/>
  <c r="H96" i="3"/>
  <c r="M96" i="3"/>
  <c r="H95" i="3"/>
  <c r="M95" i="3"/>
  <c r="H94" i="3"/>
  <c r="M94" i="3"/>
  <c r="H93" i="3"/>
  <c r="M93" i="3"/>
  <c r="H92" i="3"/>
  <c r="M92" i="3"/>
  <c r="H91" i="3"/>
  <c r="M91" i="3"/>
  <c r="H90" i="3"/>
  <c r="M90" i="3"/>
  <c r="H89" i="3"/>
  <c r="M89" i="3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H78" i="3"/>
  <c r="M78" i="3"/>
  <c r="M79" i="3" s="1"/>
  <c r="H75" i="3"/>
  <c r="M75" i="3"/>
  <c r="H74" i="3"/>
  <c r="M74" i="3"/>
  <c r="H73" i="3"/>
  <c r="M73" i="3"/>
  <c r="H72" i="3"/>
  <c r="H110" i="3"/>
  <c r="M110" i="3" s="1"/>
  <c r="M128" i="3"/>
  <c r="M72" i="3"/>
  <c r="H63" i="3"/>
  <c r="H58" i="3"/>
  <c r="M58" i="3"/>
  <c r="H57" i="3"/>
  <c r="M57" i="3"/>
  <c r="H56" i="3"/>
  <c r="M56" i="3"/>
  <c r="H49" i="3"/>
  <c r="M49" i="3"/>
  <c r="H48" i="3"/>
  <c r="H46" i="3"/>
  <c r="H45" i="3"/>
  <c r="H44" i="3"/>
  <c r="H43" i="3"/>
  <c r="H42" i="3"/>
  <c r="H41" i="3"/>
  <c r="H40" i="3"/>
  <c r="M24" i="3"/>
  <c r="M23" i="3"/>
  <c r="H36" i="3"/>
  <c r="M36" i="3"/>
  <c r="H35" i="3"/>
  <c r="M35" i="3"/>
  <c r="H34" i="3"/>
  <c r="M34" i="3"/>
  <c r="H33" i="3"/>
  <c r="M33" i="3"/>
  <c r="H32" i="3"/>
  <c r="M32" i="3"/>
  <c r="H31" i="3"/>
  <c r="M31" i="3"/>
  <c r="H30" i="3"/>
  <c r="M30" i="3"/>
  <c r="H29" i="3"/>
  <c r="M29" i="3"/>
  <c r="H28" i="3"/>
  <c r="M28" i="3"/>
  <c r="H27" i="3"/>
  <c r="M27" i="3"/>
  <c r="H26" i="3"/>
  <c r="M26" i="3"/>
  <c r="H25" i="3"/>
  <c r="M25" i="3"/>
  <c r="H19" i="3"/>
  <c r="H18" i="3"/>
  <c r="H17" i="3"/>
  <c r="H16" i="3"/>
  <c r="H15" i="3"/>
  <c r="H14" i="3"/>
  <c r="H13" i="3"/>
  <c r="H12" i="3"/>
  <c r="H11" i="3" s="1"/>
  <c r="G11" i="3"/>
  <c r="G38" i="3"/>
  <c r="Y156" i="1"/>
  <c r="U156" i="1"/>
  <c r="AB150" i="1"/>
  <c r="AA150" i="1"/>
  <c r="D156" i="1"/>
  <c r="E155" i="1"/>
  <c r="E154" i="1"/>
  <c r="J154" i="1" s="1"/>
  <c r="E153" i="1"/>
  <c r="E152" i="1"/>
  <c r="M152" i="1" s="1"/>
  <c r="E151" i="1"/>
  <c r="E150" i="1"/>
  <c r="M150" i="1" s="1"/>
  <c r="E149" i="1"/>
  <c r="E156" i="1"/>
  <c r="AB136" i="1"/>
  <c r="AA136" i="1"/>
  <c r="F136" i="1"/>
  <c r="M136" i="1"/>
  <c r="D138" i="1"/>
  <c r="E137" i="1"/>
  <c r="M137" i="1" s="1"/>
  <c r="E136" i="1"/>
  <c r="E135" i="1"/>
  <c r="E134" i="1"/>
  <c r="E133" i="1"/>
  <c r="J133" i="1" s="1"/>
  <c r="E132" i="1"/>
  <c r="E131" i="1"/>
  <c r="E130" i="1"/>
  <c r="Y119" i="1"/>
  <c r="F112" i="1"/>
  <c r="E138" i="1"/>
  <c r="J136" i="1"/>
  <c r="AB112" i="1"/>
  <c r="AA112" i="1"/>
  <c r="AB111" i="1"/>
  <c r="AA111" i="1"/>
  <c r="F111" i="1"/>
  <c r="D119" i="1"/>
  <c r="E118" i="1"/>
  <c r="E117" i="1"/>
  <c r="E116" i="1"/>
  <c r="J116" i="1" s="1"/>
  <c r="E115" i="1"/>
  <c r="E114" i="1"/>
  <c r="J114" i="1" s="1"/>
  <c r="J119" i="1" s="1"/>
  <c r="E113" i="1"/>
  <c r="E112" i="1"/>
  <c r="M112" i="1" s="1"/>
  <c r="E111" i="1"/>
  <c r="J112" i="1"/>
  <c r="AB98" i="1"/>
  <c r="AA98" i="1"/>
  <c r="F98" i="1"/>
  <c r="J98" i="1" s="1"/>
  <c r="D100" i="1"/>
  <c r="E99" i="1"/>
  <c r="E98" i="1"/>
  <c r="E97" i="1"/>
  <c r="E96" i="1"/>
  <c r="E95" i="1"/>
  <c r="J95" i="1" s="1"/>
  <c r="E94" i="1"/>
  <c r="E93" i="1"/>
  <c r="E92" i="1"/>
  <c r="E100" i="1" s="1"/>
  <c r="L77" i="1"/>
  <c r="AB76" i="1"/>
  <c r="AA76" i="1"/>
  <c r="F75" i="1"/>
  <c r="J75" i="1" s="1"/>
  <c r="AB71" i="1"/>
  <c r="AA71" i="1"/>
  <c r="AA77" i="1" s="1"/>
  <c r="F71" i="1"/>
  <c r="AB69" i="1"/>
  <c r="AB77" i="1" s="1"/>
  <c r="AA69" i="1"/>
  <c r="F69" i="1"/>
  <c r="F77" i="1" s="1"/>
  <c r="D77" i="1"/>
  <c r="E76" i="1"/>
  <c r="J76" i="1" s="1"/>
  <c r="E75" i="1"/>
  <c r="E74" i="1"/>
  <c r="E73" i="1"/>
  <c r="E72" i="1"/>
  <c r="J72" i="1" s="1"/>
  <c r="E71" i="1"/>
  <c r="E70" i="1"/>
  <c r="J70" i="1" s="1"/>
  <c r="E69" i="1"/>
  <c r="J69" i="1"/>
  <c r="AB57" i="1"/>
  <c r="AA57" i="1"/>
  <c r="AB53" i="1"/>
  <c r="AB51" i="1"/>
  <c r="AA51" i="1"/>
  <c r="F51" i="1"/>
  <c r="D58" i="1"/>
  <c r="E57" i="1"/>
  <c r="J57" i="1" s="1"/>
  <c r="E56" i="1"/>
  <c r="E55" i="1"/>
  <c r="J55" i="1" s="1"/>
  <c r="E54" i="1"/>
  <c r="E53" i="1"/>
  <c r="J53" i="1" s="1"/>
  <c r="E52" i="1"/>
  <c r="E51" i="1"/>
  <c r="J51" i="1" s="1"/>
  <c r="E50" i="1"/>
  <c r="F34" i="1"/>
  <c r="D36" i="1"/>
  <c r="E35" i="1"/>
  <c r="E34" i="1"/>
  <c r="E33" i="1"/>
  <c r="E32" i="1"/>
  <c r="M32" i="1" s="1"/>
  <c r="E31" i="1"/>
  <c r="E30" i="1"/>
  <c r="E36" i="1" s="1"/>
  <c r="E29" i="1"/>
  <c r="AB17" i="1"/>
  <c r="AA17" i="1"/>
  <c r="F17" i="1"/>
  <c r="M17" i="1" s="1"/>
  <c r="M51" i="1"/>
  <c r="M71" i="1"/>
  <c r="J34" i="1"/>
  <c r="M98" i="1"/>
  <c r="E77" i="1"/>
  <c r="J71" i="1"/>
  <c r="D18" i="1"/>
  <c r="E17" i="1"/>
  <c r="E16" i="1"/>
  <c r="J16" i="1" s="1"/>
  <c r="E15" i="1"/>
  <c r="E14" i="1"/>
  <c r="J14" i="1" s="1"/>
  <c r="E13" i="1"/>
  <c r="E12" i="1"/>
  <c r="J12" i="1" s="1"/>
  <c r="E11" i="1"/>
  <c r="U104" i="3"/>
  <c r="R104" i="3"/>
  <c r="O104" i="3"/>
  <c r="H146" i="3"/>
  <c r="I146" i="3"/>
  <c r="M146" i="3" s="1"/>
  <c r="H145" i="3"/>
  <c r="I145" i="3"/>
  <c r="H144" i="3"/>
  <c r="I144" i="3"/>
  <c r="I142" i="3" s="1"/>
  <c r="H143" i="3"/>
  <c r="H142" i="3"/>
  <c r="I143" i="3"/>
  <c r="L142" i="3"/>
  <c r="K142" i="3"/>
  <c r="J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H79" i="3"/>
  <c r="L79" i="3"/>
  <c r="K79" i="3"/>
  <c r="J79" i="3"/>
  <c r="I79" i="3"/>
  <c r="U76" i="3"/>
  <c r="T76" i="3"/>
  <c r="R76" i="3"/>
  <c r="Q76" i="3"/>
  <c r="P76" i="3"/>
  <c r="O76" i="3"/>
  <c r="N76" i="3"/>
  <c r="M76" i="3"/>
  <c r="L76" i="3"/>
  <c r="L80" i="3"/>
  <c r="L134" i="3" s="1"/>
  <c r="K76" i="3"/>
  <c r="J76" i="3"/>
  <c r="J80" i="3" s="1"/>
  <c r="J134" i="3" s="1"/>
  <c r="I76" i="3"/>
  <c r="G76" i="3"/>
  <c r="F152" i="1"/>
  <c r="F155" i="1"/>
  <c r="M155" i="1" s="1"/>
  <c r="L156" i="1"/>
  <c r="F153" i="1"/>
  <c r="M153" i="1" s="1"/>
  <c r="G156" i="1"/>
  <c r="D157" i="1"/>
  <c r="F150" i="1"/>
  <c r="K156" i="1"/>
  <c r="F149" i="1"/>
  <c r="F130" i="1"/>
  <c r="F138" i="1" s="1"/>
  <c r="F131" i="1"/>
  <c r="F132" i="1"/>
  <c r="M132" i="1" s="1"/>
  <c r="F133" i="1"/>
  <c r="M133" i="1"/>
  <c r="F134" i="1"/>
  <c r="F135" i="1"/>
  <c r="M135" i="1" s="1"/>
  <c r="F137" i="1"/>
  <c r="L138" i="1"/>
  <c r="K138" i="1"/>
  <c r="I138" i="1"/>
  <c r="H138" i="1"/>
  <c r="G138" i="1"/>
  <c r="F118" i="1"/>
  <c r="M118" i="1"/>
  <c r="F117" i="1"/>
  <c r="F116" i="1"/>
  <c r="M116" i="1" s="1"/>
  <c r="F115" i="1"/>
  <c r="F114" i="1"/>
  <c r="M114" i="1" s="1"/>
  <c r="F113" i="1"/>
  <c r="J113" i="1"/>
  <c r="F92" i="1"/>
  <c r="M92" i="1"/>
  <c r="F93" i="1"/>
  <c r="F94" i="1"/>
  <c r="J94" i="1" s="1"/>
  <c r="F95" i="1"/>
  <c r="M95" i="1"/>
  <c r="F96" i="1"/>
  <c r="F97" i="1"/>
  <c r="J97" i="1" s="1"/>
  <c r="F99" i="1"/>
  <c r="L100" i="1"/>
  <c r="K100" i="1"/>
  <c r="J93" i="1"/>
  <c r="I100" i="1"/>
  <c r="H100" i="1"/>
  <c r="G100" i="1"/>
  <c r="D101" i="1"/>
  <c r="K77" i="1"/>
  <c r="F70" i="1"/>
  <c r="F72" i="1"/>
  <c r="F73" i="1"/>
  <c r="J73" i="1"/>
  <c r="F74" i="1"/>
  <c r="F76" i="1"/>
  <c r="I77" i="1"/>
  <c r="H77" i="1"/>
  <c r="G77" i="1"/>
  <c r="D78" i="1"/>
  <c r="L58" i="1"/>
  <c r="K58" i="1"/>
  <c r="F50" i="1"/>
  <c r="F52" i="1"/>
  <c r="J52" i="1" s="1"/>
  <c r="F53" i="1"/>
  <c r="F54" i="1"/>
  <c r="J54" i="1" s="1"/>
  <c r="F55" i="1"/>
  <c r="M55" i="1"/>
  <c r="F56" i="1"/>
  <c r="J56" i="1"/>
  <c r="I58" i="1"/>
  <c r="H58" i="1"/>
  <c r="H158" i="1" s="1"/>
  <c r="G58" i="1"/>
  <c r="F57" i="1"/>
  <c r="M57" i="1" s="1"/>
  <c r="L36" i="1"/>
  <c r="K36" i="1"/>
  <c r="K158" i="1" s="1"/>
  <c r="F29" i="1"/>
  <c r="F30" i="1"/>
  <c r="M30" i="1" s="1"/>
  <c r="F31" i="1"/>
  <c r="J31" i="1"/>
  <c r="F32" i="1"/>
  <c r="J32" i="1"/>
  <c r="F33" i="1"/>
  <c r="F35" i="1"/>
  <c r="I36" i="1"/>
  <c r="I158" i="1" s="1"/>
  <c r="H36" i="1"/>
  <c r="G36" i="1"/>
  <c r="G158" i="1" s="1"/>
  <c r="M29" i="1"/>
  <c r="L18" i="1"/>
  <c r="L158" i="1" s="1"/>
  <c r="K18" i="1"/>
  <c r="F11" i="1"/>
  <c r="J11" i="1" s="1"/>
  <c r="J18" i="1" s="1"/>
  <c r="F12" i="1"/>
  <c r="F13" i="1"/>
  <c r="M13" i="1"/>
  <c r="F14" i="1"/>
  <c r="F15" i="1"/>
  <c r="M15" i="1"/>
  <c r="F16" i="1"/>
  <c r="I18" i="1"/>
  <c r="H18" i="1"/>
  <c r="G18" i="1"/>
  <c r="S45" i="3"/>
  <c r="I45" i="3"/>
  <c r="J44" i="3"/>
  <c r="I42" i="3"/>
  <c r="I64" i="3" s="1"/>
  <c r="L42" i="3"/>
  <c r="J42" i="3"/>
  <c r="Q40" i="3"/>
  <c r="L40" i="3"/>
  <c r="J40" i="3"/>
  <c r="H37" i="3"/>
  <c r="I37" i="3"/>
  <c r="M12" i="3"/>
  <c r="I14" i="3"/>
  <c r="I15" i="3"/>
  <c r="S15" i="3"/>
  <c r="L15" i="3"/>
  <c r="Q14" i="3"/>
  <c r="L14" i="3"/>
  <c r="U132" i="3"/>
  <c r="U133" i="3"/>
  <c r="R132" i="3"/>
  <c r="R133" i="3"/>
  <c r="P133" i="3"/>
  <c r="O132" i="3"/>
  <c r="N133" i="3"/>
  <c r="K133" i="3"/>
  <c r="L63" i="3"/>
  <c r="V156" i="1"/>
  <c r="W156" i="1"/>
  <c r="X156" i="1"/>
  <c r="Z156" i="1"/>
  <c r="AB155" i="1"/>
  <c r="AB156" i="1" s="1"/>
  <c r="AA155" i="1"/>
  <c r="AB154" i="1"/>
  <c r="AA154" i="1"/>
  <c r="AB153" i="1"/>
  <c r="AA153" i="1"/>
  <c r="AB152" i="1"/>
  <c r="AA152" i="1"/>
  <c r="AA156" i="1" s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B138" i="1" s="1"/>
  <c r="AA130" i="1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/>
  <c r="AA113" i="1"/>
  <c r="AA119" i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A100" i="1" s="1"/>
  <c r="AB92" i="1"/>
  <c r="AB100" i="1"/>
  <c r="AA92" i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A36" i="1" s="1"/>
  <c r="AB29" i="1"/>
  <c r="AB36" i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B18" i="1" s="1"/>
  <c r="AA11" i="1"/>
  <c r="AC135" i="3"/>
  <c r="AB135" i="3"/>
  <c r="AA135" i="3"/>
  <c r="Z135" i="3"/>
  <c r="Y135" i="3"/>
  <c r="AC132" i="3"/>
  <c r="AB132" i="3"/>
  <c r="AA132" i="3"/>
  <c r="Z132" i="3"/>
  <c r="Z133" i="3" s="1"/>
  <c r="Y132" i="3"/>
  <c r="AC104" i="3"/>
  <c r="AC133" i="3" s="1"/>
  <c r="AB104" i="3"/>
  <c r="AA104" i="3"/>
  <c r="Z104" i="3"/>
  <c r="Y104" i="3"/>
  <c r="Y133" i="3" s="1"/>
  <c r="AC64" i="3"/>
  <c r="AB64" i="3"/>
  <c r="AA64" i="3"/>
  <c r="Z64" i="3"/>
  <c r="Y64" i="3"/>
  <c r="AC38" i="3"/>
  <c r="AB38" i="3"/>
  <c r="AA38" i="3"/>
  <c r="Z38" i="3"/>
  <c r="Y38" i="3"/>
  <c r="T38" i="2"/>
  <c r="Q38" i="2"/>
  <c r="N38" i="2"/>
  <c r="J38" i="2"/>
  <c r="G38" i="2"/>
  <c r="W37" i="2"/>
  <c r="C36" i="2"/>
  <c r="W36" i="2"/>
  <c r="C35" i="2"/>
  <c r="W35" i="2"/>
  <c r="C34" i="2"/>
  <c r="W34" i="2"/>
  <c r="D168" i="1"/>
  <c r="E168" i="1"/>
  <c r="F168" i="1" s="1"/>
  <c r="D167" i="1"/>
  <c r="E167" i="1"/>
  <c r="D165" i="1"/>
  <c r="E165" i="1"/>
  <c r="D164" i="1"/>
  <c r="E164" i="1"/>
  <c r="E163" i="1" s="1"/>
  <c r="N163" i="1"/>
  <c r="N162" i="1"/>
  <c r="N161" i="1"/>
  <c r="D161" i="1"/>
  <c r="E161" i="1" s="1"/>
  <c r="F161" i="1" s="1"/>
  <c r="N160" i="1"/>
  <c r="D160" i="1"/>
  <c r="E160" i="1"/>
  <c r="N159" i="1"/>
  <c r="D139" i="1"/>
  <c r="I119" i="1"/>
  <c r="H119" i="1"/>
  <c r="G119" i="1"/>
  <c r="D120" i="1"/>
  <c r="D59" i="1"/>
  <c r="D37" i="1"/>
  <c r="AB133" i="3"/>
  <c r="K119" i="1"/>
  <c r="O133" i="3"/>
  <c r="M143" i="3"/>
  <c r="AA133" i="3"/>
  <c r="M145" i="3"/>
  <c r="M40" i="3"/>
  <c r="M44" i="3"/>
  <c r="M41" i="3"/>
  <c r="M43" i="3"/>
  <c r="M144" i="3"/>
  <c r="J151" i="1"/>
  <c r="D166" i="1"/>
  <c r="M115" i="1"/>
  <c r="M113" i="1"/>
  <c r="M45" i="3"/>
  <c r="F100" i="1"/>
  <c r="M53" i="1"/>
  <c r="M94" i="1"/>
  <c r="N164" i="1"/>
  <c r="O163" i="1" s="1"/>
  <c r="AA58" i="1"/>
  <c r="E18" i="1"/>
  <c r="J17" i="1"/>
  <c r="F119" i="1"/>
  <c r="D163" i="1"/>
  <c r="E166" i="1"/>
  <c r="F166" i="1" s="1"/>
  <c r="M12" i="1"/>
  <c r="J33" i="1"/>
  <c r="J29" i="1"/>
  <c r="M50" i="1"/>
  <c r="M72" i="1"/>
  <c r="M73" i="1"/>
  <c r="J96" i="1"/>
  <c r="M96" i="1"/>
  <c r="M117" i="1"/>
  <c r="J155" i="1"/>
  <c r="J15" i="1"/>
  <c r="J13" i="1"/>
  <c r="AA18" i="1"/>
  <c r="F165" i="1"/>
  <c r="F163" i="1"/>
  <c r="E159" i="1"/>
  <c r="F159" i="1" s="1"/>
  <c r="O161" i="1"/>
  <c r="F167" i="1"/>
  <c r="W38" i="2"/>
  <c r="C38" i="2"/>
  <c r="M31" i="1"/>
  <c r="M33" i="1"/>
  <c r="F36" i="1"/>
  <c r="M54" i="1"/>
  <c r="M56" i="1"/>
  <c r="F58" i="1"/>
  <c r="M48" i="3"/>
  <c r="J118" i="1"/>
  <c r="J137" i="1"/>
  <c r="J132" i="1"/>
  <c r="M63" i="3"/>
  <c r="M93" i="1"/>
  <c r="J115" i="1"/>
  <c r="J117" i="1"/>
  <c r="M134" i="1"/>
  <c r="J134" i="1"/>
  <c r="M130" i="1"/>
  <c r="J149" i="1"/>
  <c r="J152" i="1"/>
  <c r="H76" i="3"/>
  <c r="M142" i="3"/>
  <c r="G133" i="3"/>
  <c r="O164" i="1"/>
  <c r="G134" i="3"/>
  <c r="Q140" i="3"/>
  <c r="M14" i="3" l="1"/>
  <c r="M37" i="3"/>
  <c r="Y140" i="3"/>
  <c r="W140" i="3"/>
  <c r="O162" i="1"/>
  <c r="D158" i="1"/>
  <c r="D19" i="1"/>
  <c r="AB58" i="1"/>
  <c r="M74" i="1"/>
  <c r="J74" i="1"/>
  <c r="J77" i="1" s="1"/>
  <c r="J131" i="1"/>
  <c r="M131" i="1"/>
  <c r="M138" i="1" s="1"/>
  <c r="J135" i="1"/>
  <c r="F160" i="1"/>
  <c r="F164" i="1"/>
  <c r="O160" i="1"/>
  <c r="M154" i="1"/>
  <c r="M156" i="1" s="1"/>
  <c r="J150" i="1"/>
  <c r="J130" i="1"/>
  <c r="J138" i="1" s="1"/>
  <c r="M97" i="1"/>
  <c r="M70" i="1"/>
  <c r="M52" i="1"/>
  <c r="M11" i="1"/>
  <c r="O159" i="1"/>
  <c r="D159" i="1"/>
  <c r="M16" i="1"/>
  <c r="J92" i="1"/>
  <c r="J100" i="1" s="1"/>
  <c r="F18" i="1"/>
  <c r="J153" i="1"/>
  <c r="J156" i="1" s="1"/>
  <c r="M76" i="1"/>
  <c r="AA138" i="1"/>
  <c r="I11" i="3"/>
  <c r="I38" i="3" s="1"/>
  <c r="I80" i="3" s="1"/>
  <c r="I134" i="3" s="1"/>
  <c r="M15" i="3"/>
  <c r="M11" i="3" s="1"/>
  <c r="M14" i="1"/>
  <c r="J35" i="1"/>
  <c r="M35" i="1"/>
  <c r="J30" i="1"/>
  <c r="J36" i="1" s="1"/>
  <c r="J158" i="1" s="1"/>
  <c r="M75" i="1"/>
  <c r="E58" i="1"/>
  <c r="E158" i="1" s="1"/>
  <c r="J50" i="1"/>
  <c r="J58" i="1" s="1"/>
  <c r="M99" i="1"/>
  <c r="J99" i="1"/>
  <c r="E119" i="1"/>
  <c r="J111" i="1"/>
  <c r="H38" i="3"/>
  <c r="H80" i="3" s="1"/>
  <c r="H64" i="3"/>
  <c r="M64" i="3" s="1"/>
  <c r="M42" i="3"/>
  <c r="H109" i="3"/>
  <c r="F156" i="1"/>
  <c r="M38" i="3" l="1"/>
  <c r="M80" i="3" s="1"/>
  <c r="M109" i="3"/>
  <c r="M132" i="3" s="1"/>
  <c r="M133" i="3" s="1"/>
  <c r="H132" i="3"/>
  <c r="H133" i="3" s="1"/>
  <c r="H134" i="3" s="1"/>
  <c r="F158" i="1"/>
  <c r="M134" i="3" l="1"/>
</calcChain>
</file>

<file path=xl/sharedStrings.xml><?xml version="1.0" encoding="utf-8"?>
<sst xmlns="http://schemas.openxmlformats.org/spreadsheetml/2006/main" count="1749" uniqueCount="436">
  <si>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</si>
  <si>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</si>
  <si>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</si>
  <si>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</si>
  <si>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</si>
  <si>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</si>
  <si>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</si>
  <si>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</si>
  <si>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</si>
  <si>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</si>
  <si>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</si>
  <si>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</si>
  <si>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</si>
  <si>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</si>
  <si>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</si>
  <si>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</si>
  <si>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</si>
  <si>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Історія України та української культури</t>
  </si>
  <si>
    <t>І</t>
  </si>
  <si>
    <t>Вища математика</t>
  </si>
  <si>
    <t>М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</si>
  <si>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</si>
  <si>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</si>
  <si>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</si>
  <si>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</si>
  <si>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</si>
  <si>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</si>
  <si>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ОА</t>
  </si>
  <si>
    <t>3 семестр 15 тижнів</t>
  </si>
  <si>
    <t xml:space="preserve">Іноземна мова </t>
  </si>
  <si>
    <t>Економіка підприємства</t>
  </si>
  <si>
    <t>ЕП</t>
  </si>
  <si>
    <t>В</t>
  </si>
  <si>
    <t>4 семестр 18 тижнів</t>
  </si>
  <si>
    <t>Ф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</si>
  <si>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</si>
  <si>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</si>
  <si>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</si>
  <si>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</si>
  <si>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</si>
  <si>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</si>
  <si>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</si>
  <si>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</si>
  <si>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</si>
  <si>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</si>
  <si>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</si>
  <si>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</si>
  <si>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</si>
  <si>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</si>
  <si>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</si>
  <si>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Маркетинг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</si>
  <si>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</si>
  <si>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</si>
  <si>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</si>
  <si>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</si>
  <si>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</si>
  <si>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</si>
  <si>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</si>
  <si>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</si>
  <si>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</si>
  <si>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</si>
  <si>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</si>
  <si>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</si>
  <si>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</si>
  <si>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</si>
  <si>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</si>
  <si>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</si>
  <si>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</si>
  <si>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</si>
  <si>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</si>
  <si>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</si>
  <si>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</si>
  <si>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</si>
  <si>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</si>
  <si>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</si>
  <si>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</si>
  <si>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</si>
  <si>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</si>
  <si>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</si>
  <si>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</si>
  <si>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</si>
  <si>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</si>
  <si>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</si>
  <si>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</si>
  <si>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</si>
  <si>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</si>
  <si>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</si>
  <si>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</si>
  <si>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</si>
  <si>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</si>
  <si>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</si>
  <si>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</si>
  <si>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</si>
  <si>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</si>
  <si>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</si>
  <si>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</si>
  <si>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</si>
  <si>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</si>
  <si>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</si>
  <si>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</si>
  <si>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</si>
  <si>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</si>
  <si>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</si>
  <si>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</si>
  <si>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</si>
  <si>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</si>
  <si>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</si>
  <si>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</si>
  <si>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</si>
  <si>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</si>
  <si>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</si>
  <si>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</si>
  <si>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</si>
  <si>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</si>
  <si>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</si>
  <si>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</si>
  <si>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</si>
  <si>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</si>
  <si>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</si>
  <si>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</si>
  <si>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</si>
  <si>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</si>
  <si>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</si>
  <si>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</si>
  <si>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</si>
  <si>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</si>
  <si>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</si>
  <si>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</si>
  <si>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</si>
  <si>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</si>
  <si>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</si>
  <si>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</si>
  <si>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</si>
  <si>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</si>
  <si>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</si>
  <si>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</si>
  <si>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</si>
  <si>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</si>
  <si>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</si>
  <si>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</si>
  <si>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</si>
  <si>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</si>
  <si>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</si>
  <si>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</si>
  <si>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</si>
  <si>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</si>
  <si>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</si>
  <si>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</si>
  <si>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</si>
  <si>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</si>
  <si>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</si>
  <si>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</si>
  <si>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</si>
  <si>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</si>
  <si>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</si>
  <si>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</si>
  <si>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</si>
  <si>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</si>
  <si>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</si>
  <si>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</si>
  <si>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</si>
  <si>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</si>
  <si>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</si>
  <si>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</si>
  <si>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</si>
  <si>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</si>
  <si>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</si>
  <si>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</si>
  <si>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</si>
  <si>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</si>
  <si>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</si>
  <si>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</si>
  <si>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</si>
  <si>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</si>
  <si>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</si>
  <si>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</si>
  <si>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</si>
  <si>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</si>
  <si>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</si>
  <si>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</si>
  <si>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</si>
  <si>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</si>
  <si>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</si>
  <si>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</si>
  <si>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</si>
  <si>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</si>
  <si>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</si>
  <si>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</si>
  <si>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</si>
  <si>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</si>
  <si>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</si>
  <si>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</si>
  <si>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</si>
  <si>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</si>
  <si>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</si>
  <si>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</si>
  <si>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</si>
  <si>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</si>
  <si>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</si>
  <si>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</si>
  <si>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</si>
  <si>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</si>
  <si>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</si>
  <si>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</si>
  <si>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</si>
  <si>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</si>
  <si>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</si>
  <si>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</si>
  <si>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</si>
  <si>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</si>
  <si>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</si>
  <si>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Голова проектної групи</t>
  </si>
  <si>
    <t>1.2.11.1</t>
  </si>
  <si>
    <t>1.2.11.2</t>
  </si>
  <si>
    <t>Основи адміністративного права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</si>
  <si>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</si>
  <si>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</si>
  <si>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</si>
  <si>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</si>
  <si>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</si>
  <si>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</si>
  <si>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</si>
  <si>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</si>
  <si>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</si>
  <si>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</si>
  <si>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</si>
  <si>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</si>
  <si>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</si>
  <si>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</si>
  <si>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</si>
  <si>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</si>
  <si>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</si>
  <si>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</si>
  <si>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</si>
  <si>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</si>
  <si>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</si>
  <si>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</si>
  <si>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</si>
  <si>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</si>
  <si>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</si>
  <si>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</si>
  <si>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</si>
  <si>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</si>
  <si>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</si>
  <si>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</si>
  <si>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</si>
  <si>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</si>
  <si>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</si>
  <si>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</si>
  <si>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</si>
  <si>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</si>
  <si>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</si>
  <si>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</si>
  <si>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</si>
  <si>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</si>
  <si>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</si>
  <si>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</si>
  <si>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</si>
  <si>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</si>
  <si>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</si>
  <si>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</si>
  <si>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</si>
  <si>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</si>
  <si>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</si>
  <si>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</si>
  <si>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</si>
  <si>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</si>
  <si>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</si>
  <si>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</si>
  <si>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</si>
  <si>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</si>
  <si>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Разом п.1.1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</si>
  <si>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</si>
  <si>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</si>
  <si>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</si>
  <si>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</si>
  <si>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Макро- та мікроекономіка</t>
  </si>
  <si>
    <t>Навчальна пратика "Вступ до фаху"</t>
  </si>
  <si>
    <t>Регіональна економіка та екологія</t>
  </si>
  <si>
    <t>Основи наукових досліджень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</si>
  <si>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</si>
  <si>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</si>
  <si>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</si>
  <si>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</si>
  <si>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</si>
  <si>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</si>
  <si>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</si>
  <si>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1.1.15</t>
  </si>
  <si>
    <t>1.1.16</t>
  </si>
  <si>
    <t>4</t>
  </si>
  <si>
    <t>1.1.6</t>
  </si>
  <si>
    <t>60/12</t>
  </si>
  <si>
    <t>40/8</t>
  </si>
  <si>
    <t>32/4</t>
  </si>
  <si>
    <t>1.2.15</t>
  </si>
  <si>
    <t>1.2.16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</si>
  <si>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</si>
  <si>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</si>
  <si>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</si>
  <si>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</si>
  <si>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</si>
  <si>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1.3.2</t>
  </si>
  <si>
    <t>1.3.3</t>
  </si>
  <si>
    <t>1.3.4</t>
  </si>
  <si>
    <t>4д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</si>
  <si>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</si>
  <si>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</si>
  <si>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</si>
  <si>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</si>
  <si>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</si>
  <si>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</si>
  <si>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</si>
  <si>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</si>
  <si>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</si>
  <si>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</si>
  <si>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</si>
  <si>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</si>
  <si>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</si>
  <si>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</si>
  <si>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</si>
  <si>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</si>
  <si>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</si>
  <si>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</si>
  <si>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</si>
  <si>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</si>
  <si>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</si>
  <si>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</si>
  <si>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</si>
  <si>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</si>
  <si>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</si>
  <si>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</si>
  <si>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</si>
  <si>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Соціально-економічний розвиток регіону</t>
  </si>
  <si>
    <t>6</t>
  </si>
  <si>
    <t>2.2.10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</si>
  <si>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</si>
  <si>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</si>
  <si>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</si>
  <si>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</si>
  <si>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</si>
  <si>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</si>
  <si>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</si>
  <si>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</si>
  <si>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</si>
  <si>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</si>
  <si>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</si>
  <si>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</si>
  <si>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6/2</t>
  </si>
  <si>
    <t>42/6</t>
  </si>
  <si>
    <t>28/0</t>
  </si>
  <si>
    <t>54/6</t>
  </si>
  <si>
    <t>52/0</t>
  </si>
  <si>
    <t>56/0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</si>
  <si>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</si>
  <si>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</si>
  <si>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</si>
  <si>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</si>
  <si>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</si>
  <si>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</si>
  <si>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</si>
  <si>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</si>
  <si>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</si>
  <si>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</si>
  <si>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</si>
  <si>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</si>
  <si>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</si>
  <si>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16/6</t>
  </si>
  <si>
    <t>28/2</t>
  </si>
  <si>
    <t>48/10</t>
  </si>
  <si>
    <t>32/2</t>
  </si>
  <si>
    <t>56/10</t>
  </si>
  <si>
    <t>44/2</t>
  </si>
  <si>
    <t>Фінансово-економічна статистика</t>
  </si>
  <si>
    <t>Історія розвитку фінансів</t>
  </si>
  <si>
    <t>Економіко-математичні моделі у фінансах</t>
  </si>
  <si>
    <t>Фінансове право</t>
  </si>
  <si>
    <t>Фінансова думка України /Промислова екологія</t>
  </si>
  <si>
    <t>Фінансова думка України</t>
  </si>
  <si>
    <t>Інформаційні системи і технології у фінансах</t>
  </si>
  <si>
    <t>Гроші і кредит</t>
  </si>
  <si>
    <t>Фінансово-економічна практика Виробнича 1</t>
  </si>
  <si>
    <t>Економіка праці та соціально-трудові відносини / Маркетинг / Фінанси зарубіжних корпорацій</t>
  </si>
  <si>
    <t>Банківська система</t>
  </si>
  <si>
    <t>Фінансові ризики  / Соціально-економічний розвиток регіону</t>
  </si>
  <si>
    <t>Міжнародні фінанси</t>
  </si>
  <si>
    <t>Бюджетна система</t>
  </si>
  <si>
    <t>Курсова робота "Фінанси"</t>
  </si>
  <si>
    <t>Фінансово-аналітична практика Виробнича 2</t>
  </si>
  <si>
    <t>Аналіз банківської діяльності</t>
  </si>
  <si>
    <t>Податкова система</t>
  </si>
  <si>
    <t>Страхування</t>
  </si>
  <si>
    <t>Фінансова діяльність суб'єктів господарювання</t>
  </si>
  <si>
    <t>Місцеві фінанси / Казначейська справа</t>
  </si>
  <si>
    <t xml:space="preserve">Контролінг та бюджетування </t>
  </si>
  <si>
    <t>Курсова робота "Аналіз банківської діяльності"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</si>
  <si>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</si>
  <si>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</si>
  <si>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</si>
  <si>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</si>
  <si>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Фінансовий аналіз </t>
  </si>
  <si>
    <t xml:space="preserve">Фінансовий ринок </t>
  </si>
  <si>
    <t>Курсова робота "Фінансовий аналіз "</t>
  </si>
  <si>
    <t xml:space="preserve">Соціальне страхування та відповідальність  / Антикризове фінансове управління </t>
  </si>
  <si>
    <t xml:space="preserve">Виробнича практика 1  (фінансово-економічна) </t>
  </si>
  <si>
    <t>Виробнича практика 2 (фінансово-аналітична)</t>
  </si>
  <si>
    <t>Фінанси зарубіжних корпорацій</t>
  </si>
  <si>
    <t xml:space="preserve">Фінансові ризики  </t>
  </si>
  <si>
    <t xml:space="preserve">Місцеві фінанси </t>
  </si>
  <si>
    <t>Казначейська справа</t>
  </si>
  <si>
    <t>Інвестиційне кредитування</t>
  </si>
  <si>
    <t>Центральний банк та грошово-кредитна політика</t>
  </si>
  <si>
    <t xml:space="preserve">Страхові послуги </t>
  </si>
  <si>
    <t>Банківська статистика</t>
  </si>
  <si>
    <t xml:space="preserve">Аналіз в бюджетній сфері </t>
  </si>
  <si>
    <t>Державний фінансовий контроль та державні закупівлі</t>
  </si>
  <si>
    <t xml:space="preserve">Звітність субєєктів господарювання та фінансово-кредитних установ </t>
  </si>
  <si>
    <t>Комп'ютерні системи обробки фінансово-облікової інформації</t>
  </si>
  <si>
    <t xml:space="preserve">Антикризове фінансове управління </t>
  </si>
  <si>
    <t xml:space="preserve">Фінанси </t>
  </si>
  <si>
    <t>1.2.12.1</t>
  </si>
  <si>
    <t>1.2.12.2</t>
  </si>
  <si>
    <t>Фінансовий аналіз</t>
  </si>
  <si>
    <t>Курсова робота "Фінансовий аналіз"</t>
  </si>
  <si>
    <t>О.М. Крук</t>
  </si>
  <si>
    <t>Виробнича 1 (фінансово-економічна)</t>
  </si>
  <si>
    <t>Виробнича 2 (фінансово-аналітична)</t>
  </si>
  <si>
    <t xml:space="preserve">        Директор ЦДЗО</t>
  </si>
  <si>
    <t>М.М. Федоров</t>
  </si>
  <si>
    <t xml:space="preserve">Комп'ютерні системи обробки фінансово-облікової інформації / Фінансовий ринок 
</t>
  </si>
  <si>
    <r>
      <t>спеціальність</t>
    </r>
    <r>
      <rPr>
        <b/>
        <sz val="18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</si>
  <si>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Фінанси, банківська справа та страхування</t>
    </r>
  </si>
  <si>
    <t>Кваліфікація:  бакалавр фінансів, банківської справи, страхування та фондового ринку</t>
  </si>
  <si>
    <t>ФІНАНСИ, БАНКІВСЬКА СПРАВА, СТРАХУВАННЯ ТА ФОНДОВИЙ РИНОК 2024/2025</t>
  </si>
  <si>
    <t>Н/П</t>
  </si>
  <si>
    <t>протокол № 9</t>
  </si>
  <si>
    <t>"  25  "   квітня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</si>
</sst>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40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72" fontId="6" fillId="0" borderId="0" xfId="2" applyNumberFormat="1" applyFont="1" applyFill="1" applyBorder="1" applyAlignment="1" applyProtection="1">
      <alignment vertical="center"/>
    </xf>
    <xf numFmtId="49" fontId="29" fillId="0" borderId="23" xfId="2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6" fontId="25" fillId="0" borderId="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69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69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25" xfId="2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69" fontId="30" fillId="0" borderId="19" xfId="2" applyNumberFormat="1" applyFont="1" applyFill="1" applyBorder="1" applyAlignment="1" applyProtection="1">
      <alignment vertical="center"/>
    </xf>
    <xf numFmtId="1" fontId="25" fillId="0" borderId="23" xfId="2" applyNumberFormat="1" applyFont="1" applyFill="1" applyBorder="1" applyAlignment="1">
      <alignment horizontal="center" vertical="center" wrapText="1"/>
    </xf>
    <xf numFmtId="1" fontId="25" fillId="0" borderId="26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49" fontId="36" fillId="4" borderId="1" xfId="0" applyNumberFormat="1" applyFont="1" applyFill="1" applyBorder="1"/>
    <xf numFmtId="49" fontId="6" fillId="0" borderId="28" xfId="2" applyNumberFormat="1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1" fontId="25" fillId="0" borderId="31" xfId="2" applyNumberFormat="1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6" xfId="2" applyNumberFormat="1" applyFont="1" applyFill="1" applyBorder="1" applyAlignment="1" applyProtection="1">
      <alignment horizontal="center" vertical="center"/>
    </xf>
    <xf numFmtId="0" fontId="39" fillId="0" borderId="38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1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3" xfId="2" applyNumberFormat="1" applyFont="1" applyFill="1" applyBorder="1" applyAlignment="1">
      <alignment horizontal="center" vertical="center" wrapText="1"/>
    </xf>
    <xf numFmtId="169" fontId="25" fillId="0" borderId="9" xfId="2" applyNumberFormat="1" applyFont="1" applyFill="1" applyBorder="1" applyAlignment="1" applyProtection="1">
      <alignment horizontal="center" vertical="center" wrapText="1"/>
    </xf>
    <xf numFmtId="166" fontId="25" fillId="0" borderId="44" xfId="2" applyNumberFormat="1" applyFont="1" applyFill="1" applyBorder="1" applyAlignment="1" applyProtection="1">
      <alignment horizontal="center" vertical="center"/>
    </xf>
    <xf numFmtId="1" fontId="25" fillId="0" borderId="42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3" xfId="2" applyFont="1" applyFill="1" applyBorder="1" applyAlignment="1">
      <alignment horizontal="center" vertical="center" wrapText="1"/>
    </xf>
    <xf numFmtId="49" fontId="28" fillId="0" borderId="45" xfId="0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6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 wrapText="1"/>
    </xf>
    <xf numFmtId="166" fontId="6" fillId="0" borderId="47" xfId="2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6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6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69" fontId="28" fillId="0" borderId="13" xfId="2" applyNumberFormat="1" applyFont="1" applyFill="1" applyBorder="1" applyAlignment="1" applyProtection="1">
      <alignment vertical="center"/>
    </xf>
    <xf numFmtId="169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9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47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5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/>
    </xf>
    <xf numFmtId="171" fontId="25" fillId="0" borderId="47" xfId="2" applyNumberFormat="1" applyFont="1" applyFill="1" applyBorder="1" applyAlignment="1" applyProtection="1">
      <alignment horizontal="center" vertical="center"/>
    </xf>
    <xf numFmtId="0" fontId="25" fillId="0" borderId="45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6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6" xfId="2" applyFont="1" applyFill="1" applyBorder="1" applyAlignment="1">
      <alignment horizontal="center" vertical="center" wrapText="1"/>
    </xf>
    <xf numFmtId="170" fontId="31" fillId="0" borderId="14" xfId="2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9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164" fontId="25" fillId="0" borderId="51" xfId="0" applyNumberFormat="1" applyFont="1" applyFill="1" applyBorder="1" applyAlignment="1" applyProtection="1">
      <alignment horizontal="center" vertical="center" wrapText="1"/>
    </xf>
    <xf numFmtId="166" fontId="6" fillId="0" borderId="52" xfId="0" applyNumberFormat="1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6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50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69" fontId="28" fillId="0" borderId="14" xfId="2" applyNumberFormat="1" applyFont="1" applyFill="1" applyBorder="1" applyAlignment="1" applyProtection="1">
      <alignment horizontal="center" vertical="center"/>
    </xf>
    <xf numFmtId="49" fontId="25" fillId="0" borderId="48" xfId="0" applyNumberFormat="1" applyFont="1" applyFill="1" applyBorder="1" applyAlignment="1" applyProtection="1">
      <alignment horizontal="center" vertical="center"/>
    </xf>
    <xf numFmtId="166" fontId="25" fillId="0" borderId="52" xfId="0" applyNumberFormat="1" applyFont="1" applyFill="1" applyBorder="1" applyAlignment="1" applyProtection="1">
      <alignment horizontal="center" vertical="center"/>
    </xf>
    <xf numFmtId="0" fontId="25" fillId="0" borderId="53" xfId="0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169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54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6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3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69" fontId="25" fillId="0" borderId="55" xfId="2" applyNumberFormat="1" applyFont="1" applyFill="1" applyBorder="1" applyAlignment="1" applyProtection="1">
      <alignment horizontal="center" vertical="center"/>
    </xf>
    <xf numFmtId="0" fontId="25" fillId="0" borderId="55" xfId="2" applyFont="1" applyFill="1" applyBorder="1" applyAlignment="1">
      <alignment horizontal="center" vertical="center" wrapText="1"/>
    </xf>
    <xf numFmtId="0" fontId="25" fillId="0" borderId="56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48" xfId="2" applyNumberFormat="1" applyFont="1" applyFill="1" applyBorder="1" applyAlignment="1">
      <alignment horizontal="center" vertical="center" wrapText="1"/>
    </xf>
    <xf numFmtId="49" fontId="6" fillId="0" borderId="56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25" fillId="0" borderId="17" xfId="2" applyNumberFormat="1" applyFont="1" applyFill="1" applyBorder="1" applyAlignment="1">
      <alignment vertical="center" wrapText="1"/>
    </xf>
    <xf numFmtId="169" fontId="25" fillId="0" borderId="1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1" fontId="25" fillId="0" borderId="57" xfId="2" applyNumberFormat="1" applyFont="1" applyFill="1" applyBorder="1" applyAlignment="1" applyProtection="1">
      <alignment horizontal="center" vertical="center"/>
    </xf>
    <xf numFmtId="1" fontId="25" fillId="0" borderId="58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49" fontId="29" fillId="0" borderId="26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25" fillId="0" borderId="14" xfId="2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66" fontId="25" fillId="0" borderId="23" xfId="2" applyNumberFormat="1" applyFont="1" applyFill="1" applyBorder="1" applyAlignment="1" applyProtection="1">
      <alignment horizontal="center" vertical="center"/>
    </xf>
    <xf numFmtId="49" fontId="29" fillId="0" borderId="30" xfId="2" applyNumberFormat="1" applyFont="1" applyFill="1" applyBorder="1" applyAlignment="1">
      <alignment horizontal="center" vertical="center" wrapText="1"/>
    </xf>
    <xf numFmtId="170" fontId="25" fillId="0" borderId="23" xfId="2" applyNumberFormat="1" applyFont="1" applyFill="1" applyBorder="1" applyAlignment="1" applyProtection="1">
      <alignment horizontal="center" vertical="center"/>
    </xf>
    <xf numFmtId="170" fontId="25" fillId="0" borderId="39" xfId="2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9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59" xfId="2" applyNumberFormat="1" applyFont="1" applyFill="1" applyBorder="1" applyAlignment="1" applyProtection="1">
      <alignment horizontal="center" vertical="center"/>
    </xf>
    <xf numFmtId="170" fontId="6" fillId="0" borderId="35" xfId="2" applyNumberFormat="1" applyFont="1" applyFill="1" applyBorder="1" applyAlignment="1" applyProtection="1">
      <alignment horizontal="center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60" xfId="2" applyNumberFormat="1" applyFont="1" applyFill="1" applyBorder="1" applyAlignment="1" applyProtection="1">
      <alignment horizontal="center" vertical="center"/>
    </xf>
    <xf numFmtId="170" fontId="25" fillId="0" borderId="61" xfId="2" applyNumberFormat="1" applyFont="1" applyFill="1" applyBorder="1" applyAlignment="1" applyProtection="1">
      <alignment horizontal="center" vertical="center"/>
    </xf>
    <xf numFmtId="170" fontId="25" fillId="0" borderId="62" xfId="2" applyNumberFormat="1" applyFont="1" applyFill="1" applyBorder="1" applyAlignment="1" applyProtection="1">
      <alignment horizontal="center" vertical="center"/>
    </xf>
    <xf numFmtId="170" fontId="25" fillId="0" borderId="63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horizontal="center" vertical="center"/>
    </xf>
    <xf numFmtId="170" fontId="25" fillId="0" borderId="64" xfId="2" applyNumberFormat="1" applyFont="1" applyFill="1" applyBorder="1" applyAlignment="1" applyProtection="1">
      <alignment horizontal="center" vertical="center"/>
    </xf>
    <xf numFmtId="170" fontId="6" fillId="0" borderId="24" xfId="2" applyNumberFormat="1" applyFont="1" applyFill="1" applyBorder="1" applyAlignment="1" applyProtection="1">
      <alignment horizontal="center" vertical="center"/>
    </xf>
    <xf numFmtId="170" fontId="6" fillId="0" borderId="27" xfId="2" applyNumberFormat="1" applyFont="1" applyFill="1" applyBorder="1" applyAlignment="1" applyProtection="1">
      <alignment horizontal="center" vertical="center"/>
    </xf>
    <xf numFmtId="170" fontId="6" fillId="0" borderId="62" xfId="2" applyNumberFormat="1" applyFont="1" applyFill="1" applyBorder="1" applyAlignment="1" applyProtection="1">
      <alignment horizontal="center" vertical="center"/>
    </xf>
    <xf numFmtId="170" fontId="6" fillId="0" borderId="61" xfId="2" applyNumberFormat="1" applyFont="1" applyFill="1" applyBorder="1" applyAlignment="1" applyProtection="1">
      <alignment horizontal="center" vertical="center"/>
    </xf>
    <xf numFmtId="170" fontId="25" fillId="0" borderId="12" xfId="2" applyNumberFormat="1" applyFont="1" applyFill="1" applyBorder="1" applyAlignment="1" applyProtection="1">
      <alignment horizontal="center" vertical="center"/>
    </xf>
    <xf numFmtId="170" fontId="25" fillId="0" borderId="16" xfId="2" applyNumberFormat="1" applyFont="1" applyFill="1" applyBorder="1" applyAlignment="1" applyProtection="1">
      <alignment horizontal="center" vertical="center"/>
    </xf>
    <xf numFmtId="170" fontId="25" fillId="0" borderId="45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25" fillId="0" borderId="17" xfId="2" applyNumberFormat="1" applyFont="1" applyFill="1" applyBorder="1" applyAlignment="1" applyProtection="1">
      <alignment horizontal="center" vertical="center"/>
    </xf>
    <xf numFmtId="170" fontId="25" fillId="0" borderId="22" xfId="2" applyNumberFormat="1" applyFont="1" applyFill="1" applyBorder="1" applyAlignment="1" applyProtection="1">
      <alignment horizontal="center" vertical="center"/>
    </xf>
    <xf numFmtId="170" fontId="25" fillId="0" borderId="58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170" fontId="6" fillId="0" borderId="2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170" fontId="25" fillId="0" borderId="11" xfId="2" applyNumberFormat="1" applyFont="1" applyFill="1" applyBorder="1" applyAlignment="1" applyProtection="1">
      <alignment horizontal="center" vertical="center"/>
    </xf>
    <xf numFmtId="170" fontId="25" fillId="0" borderId="10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25" fillId="0" borderId="2" xfId="2" applyNumberFormat="1" applyFont="1" applyFill="1" applyBorder="1" applyAlignment="1" applyProtection="1">
      <alignment horizontal="center" vertical="center"/>
    </xf>
    <xf numFmtId="170" fontId="25" fillId="0" borderId="5" xfId="2" applyNumberFormat="1" applyFont="1" applyFill="1" applyBorder="1" applyAlignment="1" applyProtection="1">
      <alignment horizontal="center" vertical="center"/>
    </xf>
    <xf numFmtId="170" fontId="6" fillId="0" borderId="2" xfId="2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70" fontId="6" fillId="0" borderId="4" xfId="2" applyNumberFormat="1" applyFont="1" applyFill="1" applyBorder="1" applyAlignment="1" applyProtection="1">
      <alignment horizontal="center" vertical="center"/>
    </xf>
    <xf numFmtId="170" fontId="6" fillId="0" borderId="56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1" fontId="6" fillId="0" borderId="17" xfId="2" applyNumberFormat="1" applyFont="1" applyFill="1" applyBorder="1" applyAlignment="1" applyProtection="1">
      <alignment horizontal="center" vertical="center"/>
    </xf>
    <xf numFmtId="49" fontId="25" fillId="0" borderId="26" xfId="2" applyNumberFormat="1" applyFont="1" applyFill="1" applyBorder="1" applyAlignment="1">
      <alignment horizontal="center" vertical="center" wrapText="1"/>
    </xf>
    <xf numFmtId="49" fontId="6" fillId="0" borderId="25" xfId="2" applyNumberFormat="1" applyFont="1" applyFill="1" applyBorder="1" applyAlignment="1" applyProtection="1">
      <alignment horizontal="center" vertical="center"/>
    </xf>
    <xf numFmtId="49" fontId="6" fillId="0" borderId="26" xfId="2" applyNumberFormat="1" applyFont="1" applyFill="1" applyBorder="1" applyAlignment="1" applyProtection="1">
      <alignment horizontal="center" vertical="center"/>
    </xf>
    <xf numFmtId="170" fontId="25" fillId="0" borderId="43" xfId="2" applyNumberFormat="1" applyFont="1" applyFill="1" applyBorder="1" applyAlignment="1" applyProtection="1">
      <alignment vertical="center" wrapText="1"/>
    </xf>
    <xf numFmtId="170" fontId="25" fillId="0" borderId="43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vertical="center" wrapText="1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65" xfId="2" applyNumberFormat="1" applyFont="1" applyFill="1" applyBorder="1" applyAlignment="1" applyProtection="1">
      <alignment horizontal="center" vertical="center"/>
    </xf>
    <xf numFmtId="170" fontId="25" fillId="0" borderId="40" xfId="2" applyNumberFormat="1" applyFont="1" applyFill="1" applyBorder="1" applyAlignment="1" applyProtection="1">
      <alignment horizontal="center" vertical="center"/>
    </xf>
    <xf numFmtId="170" fontId="25" fillId="0" borderId="66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1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1" fontId="6" fillId="0" borderId="6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170" fontId="6" fillId="0" borderId="21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 wrapText="1"/>
    </xf>
    <xf numFmtId="169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center" vertical="center"/>
    </xf>
    <xf numFmtId="171" fontId="6" fillId="0" borderId="0" xfId="2" applyNumberFormat="1" applyFont="1" applyFill="1" applyBorder="1" applyAlignment="1" applyProtection="1">
      <alignment horizontal="center" vertical="center"/>
    </xf>
    <xf numFmtId="166" fontId="6" fillId="0" borderId="8" xfId="2" applyNumberFormat="1" applyFont="1" applyFill="1" applyBorder="1" applyAlignment="1" applyProtection="1">
      <alignment horizontal="center" vertical="center"/>
    </xf>
    <xf numFmtId="166" fontId="6" fillId="0" borderId="9" xfId="2" applyNumberFormat="1" applyFont="1" applyFill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166" fontId="6" fillId="0" borderId="14" xfId="2" applyNumberFormat="1" applyFont="1" applyFill="1" applyBorder="1" applyAlignment="1" applyProtection="1">
      <alignment horizontal="center" vertical="center"/>
    </xf>
    <xf numFmtId="166" fontId="6" fillId="0" borderId="19" xfId="2" applyNumberFormat="1" applyFont="1" applyFill="1" applyBorder="1" applyAlignment="1" applyProtection="1">
      <alignment horizontal="center" vertical="center"/>
    </xf>
    <xf numFmtId="166" fontId="6" fillId="0" borderId="2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25" fillId="0" borderId="0" xfId="2" applyNumberFormat="1" applyFont="1" applyFill="1" applyBorder="1" applyAlignment="1" applyProtection="1">
      <alignment horizontal="center" vertical="center" wrapText="1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center" vertical="center"/>
    </xf>
    <xf numFmtId="49" fontId="25" fillId="0" borderId="55" xfId="2" applyNumberFormat="1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 applyProtection="1">
      <alignment horizontal="right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49" fontId="25" fillId="0" borderId="42" xfId="2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 applyProtection="1">
      <alignment horizontal="center" vertical="center"/>
    </xf>
    <xf numFmtId="49" fontId="25" fillId="0" borderId="63" xfId="2" applyNumberFormat="1" applyFont="1" applyFill="1" applyBorder="1" applyAlignment="1" applyProtection="1">
      <alignment horizontal="center" vertical="center"/>
    </xf>
    <xf numFmtId="49" fontId="25" fillId="0" borderId="58" xfId="2" applyNumberFormat="1" applyFont="1" applyFill="1" applyBorder="1" applyAlignment="1" applyProtection="1">
      <alignment horizontal="center" vertical="center"/>
    </xf>
    <xf numFmtId="170" fontId="25" fillId="0" borderId="55" xfId="2" applyNumberFormat="1" applyFont="1" applyFill="1" applyBorder="1" applyAlignment="1" applyProtection="1">
      <alignment horizontal="center" vertical="center"/>
    </xf>
    <xf numFmtId="170" fontId="25" fillId="0" borderId="56" xfId="2" applyNumberFormat="1" applyFont="1" applyFill="1" applyBorder="1" applyAlignment="1" applyProtection="1">
      <alignment horizontal="center" vertical="center"/>
    </xf>
    <xf numFmtId="170" fontId="25" fillId="0" borderId="48" xfId="2" applyNumberFormat="1" applyFont="1" applyFill="1" applyBorder="1" applyAlignment="1" applyProtection="1">
      <alignment horizontal="center" vertical="center"/>
    </xf>
    <xf numFmtId="166" fontId="25" fillId="0" borderId="26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 applyProtection="1">
      <alignment horizontal="center" vertical="center"/>
    </xf>
    <xf numFmtId="49" fontId="6" fillId="0" borderId="6" xfId="2" applyNumberFormat="1" applyFont="1" applyFill="1" applyBorder="1" applyAlignment="1">
      <alignment vertical="center" wrapText="1"/>
    </xf>
    <xf numFmtId="49" fontId="6" fillId="0" borderId="17" xfId="2" applyNumberFormat="1" applyFont="1" applyFill="1" applyBorder="1" applyAlignment="1">
      <alignment vertical="center" wrapText="1"/>
    </xf>
    <xf numFmtId="0" fontId="6" fillId="0" borderId="43" xfId="2" applyNumberFormat="1" applyFont="1" applyFill="1" applyBorder="1" applyAlignment="1" applyProtection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0" fontId="6" fillId="0" borderId="67" xfId="2" applyNumberFormat="1" applyFont="1" applyFill="1" applyBorder="1" applyAlignment="1" applyProtection="1">
      <alignment horizontal="center" vertical="center"/>
    </xf>
    <xf numFmtId="171" fontId="6" fillId="0" borderId="16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71" fontId="6" fillId="0" borderId="43" xfId="2" applyNumberFormat="1" applyFont="1" applyFill="1" applyBorder="1" applyAlignment="1" applyProtection="1">
      <alignment horizontal="center" vertical="center"/>
    </xf>
    <xf numFmtId="171" fontId="6" fillId="0" borderId="46" xfId="2" applyNumberFormat="1" applyFont="1" applyFill="1" applyBorder="1" applyAlignment="1" applyProtection="1">
      <alignment horizontal="center" vertical="center"/>
    </xf>
    <xf numFmtId="171" fontId="6" fillId="0" borderId="6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" fontId="6" fillId="0" borderId="12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25" fillId="0" borderId="12" xfId="2" applyNumberFormat="1" applyFont="1" applyFill="1" applyBorder="1" applyAlignment="1">
      <alignment horizontal="center" vertical="center"/>
    </xf>
    <xf numFmtId="49" fontId="25" fillId="0" borderId="16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69" fontId="45" fillId="0" borderId="0" xfId="2" applyNumberFormat="1" applyFont="1" applyFill="1" applyBorder="1" applyAlignment="1" applyProtection="1">
      <alignment vertical="center"/>
    </xf>
    <xf numFmtId="169" fontId="46" fillId="0" borderId="0" xfId="2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>
      <alignment horizontal="center" vertical="center" wrapText="1"/>
    </xf>
    <xf numFmtId="1" fontId="25" fillId="0" borderId="61" xfId="2" applyNumberFormat="1" applyFont="1" applyFill="1" applyBorder="1" applyAlignment="1" applyProtection="1">
      <alignment horizontal="center" vertical="center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0" fontId="33" fillId="0" borderId="9" xfId="0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1" fontId="25" fillId="0" borderId="42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6" fontId="25" fillId="0" borderId="68" xfId="2" applyNumberFormat="1" applyFont="1" applyFill="1" applyBorder="1" applyAlignment="1" applyProtection="1">
      <alignment horizontal="center" vertical="center"/>
    </xf>
    <xf numFmtId="1" fontId="25" fillId="0" borderId="69" xfId="2" applyNumberFormat="1" applyFont="1" applyFill="1" applyBorder="1" applyAlignment="1" applyProtection="1">
      <alignment horizontal="center" vertical="center"/>
    </xf>
    <xf numFmtId="1" fontId="25" fillId="0" borderId="70" xfId="2" applyNumberFormat="1" applyFont="1" applyFill="1" applyBorder="1" applyAlignment="1" applyProtection="1">
      <alignment horizontal="center" vertical="center"/>
    </xf>
    <xf numFmtId="166" fontId="25" fillId="0" borderId="71" xfId="2" applyNumberFormat="1" applyFont="1" applyFill="1" applyBorder="1" applyAlignment="1" applyProtection="1">
      <alignment horizontal="center" vertical="center"/>
    </xf>
    <xf numFmtId="166" fontId="25" fillId="0" borderId="69" xfId="2" applyNumberFormat="1" applyFont="1" applyFill="1" applyBorder="1" applyAlignment="1" applyProtection="1">
      <alignment horizontal="center" vertical="center"/>
    </xf>
    <xf numFmtId="0" fontId="25" fillId="0" borderId="60" xfId="0" applyNumberFormat="1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170" fontId="33" fillId="0" borderId="62" xfId="0" applyNumberFormat="1" applyFont="1" applyFill="1" applyBorder="1" applyAlignment="1" applyProtection="1">
      <alignment horizontal="center" vertical="center"/>
    </xf>
    <xf numFmtId="166" fontId="25" fillId="0" borderId="60" xfId="0" applyNumberFormat="1" applyFont="1" applyFill="1" applyBorder="1" applyAlignment="1" applyProtection="1">
      <alignment horizontal="center" vertical="center"/>
    </xf>
    <xf numFmtId="1" fontId="25" fillId="0" borderId="45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61" xfId="2" applyNumberFormat="1" applyFont="1" applyFill="1" applyBorder="1" applyAlignment="1" applyProtection="1">
      <alignment horizontal="center" vertical="center"/>
    </xf>
    <xf numFmtId="166" fontId="25" fillId="0" borderId="72" xfId="2" applyNumberFormat="1" applyFont="1" applyFill="1" applyBorder="1" applyAlignment="1" applyProtection="1">
      <alignment horizontal="center" vertical="center"/>
    </xf>
    <xf numFmtId="1" fontId="25" fillId="0" borderId="62" xfId="2" applyNumberFormat="1" applyFont="1" applyFill="1" applyBorder="1" applyAlignment="1" applyProtection="1">
      <alignment horizontal="center" vertical="center"/>
    </xf>
    <xf numFmtId="166" fontId="25" fillId="0" borderId="24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0" fontId="33" fillId="0" borderId="14" xfId="0" applyNumberFormat="1" applyFont="1" applyFill="1" applyBorder="1" applyAlignment="1" applyProtection="1">
      <alignment horizontal="center" vertical="center"/>
    </xf>
    <xf numFmtId="166" fontId="25" fillId="0" borderId="12" xfId="0" applyNumberFormat="1" applyFont="1" applyFill="1" applyBorder="1" applyAlignment="1" applyProtection="1">
      <alignment horizontal="center" vertical="center"/>
    </xf>
    <xf numFmtId="0" fontId="25" fillId="0" borderId="55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0" fontId="33" fillId="0" borderId="4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6" fontId="25" fillId="0" borderId="16" xfId="2" applyNumberFormat="1" applyFont="1" applyFill="1" applyBorder="1" applyAlignment="1" applyProtection="1">
      <alignment horizontal="center" vertical="center"/>
    </xf>
    <xf numFmtId="166" fontId="25" fillId="0" borderId="46" xfId="2" applyNumberFormat="1" applyFont="1" applyFill="1" applyBorder="1" applyAlignment="1" applyProtection="1">
      <alignment horizontal="center" vertical="center"/>
    </xf>
    <xf numFmtId="166" fontId="25" fillId="0" borderId="13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 applyProtection="1">
      <alignment horizontal="center" vertical="center"/>
    </xf>
    <xf numFmtId="1" fontId="25" fillId="0" borderId="65" xfId="0" applyNumberFormat="1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6" fontId="6" fillId="0" borderId="43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1" fontId="25" fillId="0" borderId="72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6" fontId="6" fillId="0" borderId="24" xfId="2" applyNumberFormat="1" applyFont="1" applyFill="1" applyBorder="1" applyAlignment="1" applyProtection="1">
      <alignment horizontal="center" vertical="center"/>
    </xf>
    <xf numFmtId="166" fontId="6" fillId="0" borderId="72" xfId="2" applyNumberFormat="1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66" fontId="6" fillId="0" borderId="13" xfId="2" applyNumberFormat="1" applyFont="1" applyFill="1" applyBorder="1" applyAlignment="1" applyProtection="1">
      <alignment horizontal="center" vertical="center"/>
    </xf>
    <xf numFmtId="166" fontId="6" fillId="0" borderId="46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 applyProtection="1">
      <alignment horizontal="center" vertical="center"/>
    </xf>
    <xf numFmtId="1" fontId="25" fillId="0" borderId="26" xfId="0" applyNumberFormat="1" applyFont="1" applyFill="1" applyBorder="1" applyAlignment="1" applyProtection="1">
      <alignment horizontal="center" vertical="center"/>
    </xf>
    <xf numFmtId="1" fontId="25" fillId="0" borderId="36" xfId="0" applyNumberFormat="1" applyFont="1" applyFill="1" applyBorder="1" applyAlignment="1" applyProtection="1">
      <alignment horizontal="center" vertical="center"/>
    </xf>
    <xf numFmtId="170" fontId="25" fillId="0" borderId="43" xfId="0" applyNumberFormat="1" applyFont="1" applyFill="1" applyBorder="1" applyAlignment="1" applyProtection="1">
      <alignment horizontal="left" vertical="center" wrapText="1"/>
    </xf>
    <xf numFmtId="170" fontId="6" fillId="0" borderId="32" xfId="0" applyNumberFormat="1" applyFont="1" applyFill="1" applyBorder="1" applyAlignment="1" applyProtection="1">
      <alignment horizontal="center" vertical="center"/>
    </xf>
    <xf numFmtId="170" fontId="6" fillId="0" borderId="23" xfId="0" applyNumberFormat="1" applyFont="1" applyFill="1" applyBorder="1" applyAlignment="1" applyProtection="1">
      <alignment horizontal="center" vertical="center"/>
    </xf>
    <xf numFmtId="170" fontId="6" fillId="0" borderId="39" xfId="0" applyNumberFormat="1" applyFont="1" applyFill="1" applyBorder="1" applyAlignment="1" applyProtection="1">
      <alignment horizontal="center" vertical="center"/>
    </xf>
    <xf numFmtId="170" fontId="6" fillId="0" borderId="37" xfId="0" applyNumberFormat="1" applyFont="1" applyFill="1" applyBorder="1" applyAlignment="1" applyProtection="1">
      <alignment horizontal="center" vertical="center"/>
    </xf>
    <xf numFmtId="166" fontId="25" fillId="0" borderId="32" xfId="0" applyNumberFormat="1" applyFont="1" applyFill="1" applyBorder="1" applyAlignment="1" applyProtection="1">
      <alignment horizontal="center" vertical="center"/>
    </xf>
    <xf numFmtId="170" fontId="25" fillId="0" borderId="32" xfId="0" applyNumberFormat="1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left" vertical="top" wrapText="1"/>
    </xf>
    <xf numFmtId="0" fontId="25" fillId="0" borderId="59" xfId="0" applyFont="1" applyFill="1" applyBorder="1" applyAlignment="1">
      <alignment horizontal="left" vertical="top" wrapText="1"/>
    </xf>
    <xf numFmtId="170" fontId="25" fillId="0" borderId="38" xfId="2" applyNumberFormat="1" applyFont="1" applyFill="1" applyBorder="1" applyAlignment="1">
      <alignment horizontal="center" vertical="center" wrapText="1"/>
    </xf>
    <xf numFmtId="1" fontId="25" fillId="0" borderId="39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center" vertical="top" wrapText="1"/>
    </xf>
    <xf numFmtId="1" fontId="25" fillId="0" borderId="37" xfId="0" applyNumberFormat="1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166" fontId="25" fillId="0" borderId="73" xfId="0" applyNumberFormat="1" applyFont="1" applyFill="1" applyBorder="1" applyAlignment="1" applyProtection="1">
      <alignment horizontal="center" vertical="center"/>
    </xf>
    <xf numFmtId="1" fontId="25" fillId="0" borderId="73" xfId="0" applyNumberFormat="1" applyFont="1" applyFill="1" applyBorder="1" applyAlignment="1" applyProtection="1">
      <alignment horizontal="center" vertical="center"/>
    </xf>
    <xf numFmtId="166" fontId="25" fillId="0" borderId="30" xfId="2" applyNumberFormat="1" applyFont="1" applyFill="1" applyBorder="1" applyAlignment="1">
      <alignment horizontal="center" vertical="center" wrapText="1"/>
    </xf>
    <xf numFmtId="166" fontId="32" fillId="0" borderId="26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/>
    <xf numFmtId="0" fontId="2" fillId="0" borderId="1" xfId="0" applyFont="1" applyFill="1" applyBorder="1"/>
    <xf numFmtId="49" fontId="6" fillId="0" borderId="45" xfId="0" applyNumberFormat="1" applyFont="1" applyFill="1" applyBorder="1" applyAlignment="1" applyProtection="1">
      <alignment horizontal="center" vertical="center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left" vertical="center" wrapText="1"/>
    </xf>
    <xf numFmtId="49" fontId="25" fillId="0" borderId="43" xfId="0" applyNumberFormat="1" applyFont="1" applyFill="1" applyBorder="1" applyAlignment="1">
      <alignment horizontal="center" vertical="center"/>
    </xf>
    <xf numFmtId="169" fontId="25" fillId="0" borderId="46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>
      <alignment horizontal="center" vertical="center"/>
    </xf>
    <xf numFmtId="169" fontId="25" fillId="0" borderId="67" xfId="2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/>
    </xf>
    <xf numFmtId="170" fontId="31" fillId="0" borderId="15" xfId="2" applyNumberFormat="1" applyFont="1" applyFill="1" applyBorder="1" applyAlignment="1" applyProtection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170" fontId="33" fillId="0" borderId="15" xfId="2" applyNumberFormat="1" applyFont="1" applyFill="1" applyBorder="1" applyAlignment="1" applyProtection="1">
      <alignment horizontal="center" vertical="center"/>
    </xf>
    <xf numFmtId="169" fontId="25" fillId="0" borderId="21" xfId="2" applyNumberFormat="1" applyFont="1" applyFill="1" applyBorder="1" applyAlignment="1" applyProtection="1">
      <alignment horizontal="center" vertical="center" wrapText="1"/>
    </xf>
    <xf numFmtId="165" fontId="25" fillId="0" borderId="11" xfId="0" applyNumberFormat="1" applyFont="1" applyFill="1" applyBorder="1" applyAlignment="1" applyProtection="1">
      <alignment horizontal="center" vertical="center"/>
    </xf>
    <xf numFmtId="171" fontId="25" fillId="0" borderId="16" xfId="2" applyNumberFormat="1" applyFont="1" applyFill="1" applyBorder="1" applyAlignment="1" applyProtection="1">
      <alignment horizontal="center" vertical="center"/>
    </xf>
    <xf numFmtId="1" fontId="6" fillId="0" borderId="16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2" xfId="2" applyNumberFormat="1" applyFont="1" applyFill="1" applyBorder="1" applyAlignment="1" applyProtection="1">
      <alignment horizontal="center" vertical="center"/>
    </xf>
    <xf numFmtId="1" fontId="25" fillId="0" borderId="10" xfId="0" applyNumberFormat="1" applyFont="1" applyFill="1" applyBorder="1" applyAlignment="1">
      <alignment horizontal="center" vertical="center" wrapText="1"/>
    </xf>
    <xf numFmtId="165" fontId="25" fillId="0" borderId="15" xfId="2" applyNumberFormat="1" applyFont="1" applyFill="1" applyBorder="1" applyAlignment="1">
      <alignment horizontal="center" vertical="center" wrapText="1"/>
    </xf>
    <xf numFmtId="1" fontId="6" fillId="0" borderId="15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9" fontId="6" fillId="0" borderId="22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 applyProtection="1">
      <alignment vertical="center"/>
    </xf>
    <xf numFmtId="49" fontId="25" fillId="0" borderId="10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vertical="center" wrapText="1"/>
    </xf>
    <xf numFmtId="49" fontId="25" fillId="0" borderId="15" xfId="2" applyNumberFormat="1" applyFont="1" applyFill="1" applyBorder="1" applyAlignment="1">
      <alignment vertical="center" wrapText="1"/>
    </xf>
    <xf numFmtId="49" fontId="6" fillId="0" borderId="21" xfId="2" applyNumberFormat="1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center" vertical="center" wrapText="1"/>
    </xf>
    <xf numFmtId="49" fontId="25" fillId="0" borderId="58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49" fontId="6" fillId="0" borderId="21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70" fontId="6" fillId="0" borderId="46" xfId="2" applyNumberFormat="1" applyFont="1" applyFill="1" applyBorder="1" applyAlignment="1" applyProtection="1">
      <alignment horizontal="center" vertical="center"/>
    </xf>
    <xf numFmtId="170" fontId="6" fillId="0" borderId="1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/>
    <xf numFmtId="0" fontId="6" fillId="0" borderId="0" xfId="0" applyFont="1" applyFill="1"/>
    <xf numFmtId="0" fontId="6" fillId="0" borderId="0" xfId="1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1" applyFont="1" applyFill="1"/>
    <xf numFmtId="0" fontId="13" fillId="0" borderId="0" xfId="0" applyFont="1" applyFill="1"/>
    <xf numFmtId="0" fontId="41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6" fillId="0" borderId="82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6" fillId="0" borderId="0" xfId="1" applyFont="1" applyFill="1" applyBorder="1"/>
    <xf numFmtId="0" fontId="13" fillId="0" borderId="17" xfId="0" applyFont="1" applyFill="1" applyBorder="1" applyAlignment="1">
      <alignment horizontal="center"/>
    </xf>
    <xf numFmtId="0" fontId="41" fillId="0" borderId="22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/>
    </xf>
    <xf numFmtId="169" fontId="25" fillId="0" borderId="0" xfId="2" applyNumberFormat="1" applyFont="1" applyFill="1" applyBorder="1" applyAlignment="1" applyProtection="1">
      <alignment horizontal="right" vertical="center"/>
    </xf>
    <xf numFmtId="49" fontId="6" fillId="0" borderId="60" xfId="0" applyNumberFormat="1" applyFont="1" applyFill="1" applyBorder="1" applyAlignment="1">
      <alignment vertical="center" wrapText="1"/>
    </xf>
    <xf numFmtId="49" fontId="25" fillId="0" borderId="63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 applyProtection="1">
      <alignment horizontal="center" vertical="center"/>
    </xf>
    <xf numFmtId="169" fontId="25" fillId="0" borderId="65" xfId="2" applyNumberFormat="1" applyFont="1" applyFill="1" applyBorder="1" applyAlignment="1" applyProtection="1">
      <alignment horizontal="center" vertical="center"/>
    </xf>
    <xf numFmtId="0" fontId="25" fillId="0" borderId="65" xfId="2" applyFont="1" applyFill="1" applyBorder="1" applyAlignment="1">
      <alignment horizontal="center" vertical="center" wrapText="1"/>
    </xf>
    <xf numFmtId="0" fontId="25" fillId="0" borderId="89" xfId="2" applyFont="1" applyFill="1" applyBorder="1" applyAlignment="1">
      <alignment horizontal="center" vertical="center" wrapText="1"/>
    </xf>
    <xf numFmtId="0" fontId="25" fillId="0" borderId="66" xfId="2" applyFont="1" applyFill="1" applyBorder="1" applyAlignment="1">
      <alignment horizontal="center" vertical="center" wrapText="1"/>
    </xf>
    <xf numFmtId="171" fontId="25" fillId="0" borderId="31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 applyProtection="1">
      <alignment horizontal="center" vertical="center"/>
    </xf>
    <xf numFmtId="1" fontId="25" fillId="0" borderId="12" xfId="2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 wrapText="1"/>
    </xf>
    <xf numFmtId="49" fontId="25" fillId="0" borderId="23" xfId="2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/>
    <xf numFmtId="1" fontId="25" fillId="0" borderId="22" xfId="2" applyNumberFormat="1" applyFont="1" applyFill="1" applyBorder="1" applyAlignment="1" applyProtection="1">
      <alignment horizontal="center" vertical="center"/>
    </xf>
    <xf numFmtId="1" fontId="25" fillId="0" borderId="2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/>
    <xf numFmtId="49" fontId="25" fillId="0" borderId="12" xfId="0" applyNumberFormat="1" applyFont="1" applyFill="1" applyBorder="1" applyAlignment="1">
      <alignment vertical="center" wrapText="1"/>
    </xf>
    <xf numFmtId="49" fontId="25" fillId="0" borderId="17" xfId="0" applyNumberFormat="1" applyFont="1" applyFill="1" applyBorder="1" applyAlignment="1">
      <alignment vertical="center" wrapText="1"/>
    </xf>
    <xf numFmtId="49" fontId="25" fillId="0" borderId="65" xfId="2" applyNumberFormat="1" applyFont="1" applyFill="1" applyBorder="1" applyAlignment="1">
      <alignment horizontal="center" vertical="center" wrapText="1"/>
    </xf>
    <xf numFmtId="49" fontId="25" fillId="0" borderId="30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 applyProtection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7" fillId="0" borderId="0" xfId="0" applyFont="1" applyFill="1" applyAlignment="1">
      <alignment horizontal="left" wrapText="1"/>
    </xf>
    <xf numFmtId="0" fontId="4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6" fillId="0" borderId="42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49" fontId="1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4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37" fillId="0" borderId="0" xfId="0" applyFont="1" applyAlignment="1">
      <alignment horizontal="left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1" applyFont="1" applyFill="1" applyAlignment="1">
      <alignment horizontal="center"/>
    </xf>
    <xf numFmtId="0" fontId="4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9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left" vertical="center" wrapText="1"/>
    </xf>
    <xf numFmtId="49" fontId="13" fillId="0" borderId="28" xfId="1" applyNumberFormat="1" applyFont="1" applyFill="1" applyBorder="1" applyAlignment="1">
      <alignment horizontal="left" vertical="center" wrapText="1"/>
    </xf>
    <xf numFmtId="49" fontId="13" fillId="0" borderId="56" xfId="1" applyNumberFormat="1" applyFont="1" applyFill="1" applyBorder="1" applyAlignment="1">
      <alignment horizontal="left" vertical="center" wrapText="1"/>
    </xf>
    <xf numFmtId="49" fontId="13" fillId="0" borderId="90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wrapText="1"/>
    </xf>
    <xf numFmtId="49" fontId="13" fillId="0" borderId="89" xfId="1" applyNumberFormat="1" applyFont="1" applyFill="1" applyBorder="1" applyAlignment="1">
      <alignment horizontal="left" vertical="center" wrapText="1"/>
    </xf>
    <xf numFmtId="49" fontId="13" fillId="0" borderId="64" xfId="1" applyNumberFormat="1" applyFont="1" applyFill="1" applyBorder="1" applyAlignment="1">
      <alignment horizontal="left" vertical="center" wrapText="1"/>
    </xf>
    <xf numFmtId="49" fontId="13" fillId="0" borderId="72" xfId="1" applyNumberFormat="1" applyFont="1" applyFill="1" applyBorder="1" applyAlignment="1">
      <alignment horizontal="left" vertical="center" wrapText="1"/>
    </xf>
    <xf numFmtId="49" fontId="13" fillId="0" borderId="61" xfId="1" applyNumberFormat="1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94" xfId="0" applyFont="1" applyFill="1" applyBorder="1" applyAlignment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49" fontId="22" fillId="0" borderId="46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91" xfId="0" applyFont="1" applyFill="1" applyBorder="1" applyAlignment="1">
      <alignment horizontal="center" vertical="center" wrapText="1"/>
    </xf>
    <xf numFmtId="0" fontId="20" fillId="0" borderId="92" xfId="0" applyFont="1" applyFill="1" applyBorder="1" applyAlignment="1">
      <alignment horizontal="center" vertical="center" wrapText="1"/>
    </xf>
    <xf numFmtId="0" fontId="20" fillId="0" borderId="93" xfId="0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2" fillId="0" borderId="97" xfId="0" applyFont="1" applyBorder="1" applyAlignment="1">
      <alignment horizontal="center" wrapText="1"/>
    </xf>
    <xf numFmtId="0" fontId="20" fillId="0" borderId="93" xfId="0" applyFont="1" applyBorder="1" applyAlignment="1">
      <alignment horizontal="center" wrapText="1"/>
    </xf>
    <xf numFmtId="0" fontId="20" fillId="0" borderId="95" xfId="0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97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1" fontId="22" fillId="0" borderId="91" xfId="0" applyNumberFormat="1" applyFont="1" applyBorder="1" applyAlignment="1">
      <alignment horizontal="center" vertical="center" wrapText="1"/>
    </xf>
    <xf numFmtId="1" fontId="20" fillId="0" borderId="92" xfId="0" applyNumberFormat="1" applyFont="1" applyBorder="1" applyAlignment="1">
      <alignment horizontal="center" vertical="center" wrapText="1"/>
    </xf>
    <xf numFmtId="1" fontId="20" fillId="0" borderId="93" xfId="0" applyNumberFormat="1" applyFont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7" fillId="0" borderId="92" xfId="0" applyFont="1" applyFill="1" applyBorder="1" applyAlignment="1">
      <alignment horizontal="center" vertical="center" wrapText="1"/>
    </xf>
    <xf numFmtId="0" fontId="27" fillId="0" borderId="93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6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91" xfId="0" applyNumberFormat="1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 wrapText="1"/>
    </xf>
    <xf numFmtId="0" fontId="20" fillId="0" borderId="98" xfId="0" applyFont="1" applyBorder="1" applyAlignment="1">
      <alignment horizontal="center" wrapText="1"/>
    </xf>
    <xf numFmtId="0" fontId="20" fillId="0" borderId="46" xfId="0" applyFont="1" applyBorder="1" applyAlignment="1">
      <alignment horizontal="left"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27" fillId="0" borderId="98" xfId="0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0" fillId="0" borderId="28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90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89" xfId="0" applyFont="1" applyBorder="1" applyAlignment="1">
      <alignment wrapText="1"/>
    </xf>
    <xf numFmtId="0" fontId="20" fillId="0" borderId="64" xfId="0" applyFont="1" applyBorder="1" applyAlignment="1">
      <alignment wrapText="1"/>
    </xf>
    <xf numFmtId="0" fontId="20" fillId="0" borderId="72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14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14" fillId="0" borderId="0" xfId="1" applyFont="1" applyAlignment="1">
      <alignment horizontal="center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46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20" fillId="0" borderId="64" xfId="0" applyFont="1" applyBorder="1" applyAlignment="1">
      <alignment vertical="center" wrapText="1"/>
    </xf>
    <xf numFmtId="0" fontId="20" fillId="0" borderId="7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0" fillId="0" borderId="44" xfId="0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90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89" xfId="1" applyFont="1" applyBorder="1" applyAlignment="1">
      <alignment horizontal="center" vertical="center" wrapText="1"/>
    </xf>
    <xf numFmtId="0" fontId="25" fillId="0" borderId="64" xfId="1" applyFont="1" applyBorder="1" applyAlignment="1">
      <alignment horizontal="center" vertical="center" wrapText="1"/>
    </xf>
    <xf numFmtId="0" fontId="25" fillId="0" borderId="72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4" fillId="0" borderId="0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23" xfId="2" applyFont="1" applyFill="1" applyBorder="1" applyAlignment="1" applyProtection="1">
      <alignment horizontal="right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33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0" fontId="25" fillId="0" borderId="72" xfId="0" applyFont="1" applyFill="1" applyBorder="1" applyAlignment="1" applyProtection="1">
      <alignment horizontal="right" vertical="center"/>
    </xf>
    <xf numFmtId="0" fontId="34" fillId="0" borderId="72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Alignment="1">
      <alignment horizontal="right" vertical="center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9" xfId="2" applyNumberFormat="1" applyFont="1" applyFill="1" applyBorder="1" applyAlignment="1" applyProtection="1">
      <alignment horizontal="left" vertical="center" wrapText="1"/>
    </xf>
    <xf numFmtId="170" fontId="25" fillId="0" borderId="35" xfId="2" applyNumberFormat="1" applyFont="1" applyFill="1" applyBorder="1" applyAlignment="1" applyProtection="1">
      <alignment horizontal="left" vertical="center" wrapText="1"/>
    </xf>
    <xf numFmtId="170" fontId="25" fillId="0" borderId="38" xfId="2" applyNumberFormat="1" applyFont="1" applyFill="1" applyBorder="1" applyAlignment="1" applyProtection="1">
      <alignment horizontal="left" vertical="center" wrapText="1"/>
    </xf>
    <xf numFmtId="170" fontId="25" fillId="0" borderId="40" xfId="2" applyNumberFormat="1" applyFont="1" applyFill="1" applyBorder="1" applyAlignment="1" applyProtection="1">
      <alignment horizontal="left" vertical="center" wrapText="1"/>
    </xf>
    <xf numFmtId="170" fontId="25" fillId="0" borderId="66" xfId="2" applyNumberFormat="1" applyFont="1" applyFill="1" applyBorder="1" applyAlignment="1" applyProtection="1">
      <alignment horizontal="left" vertical="center" wrapText="1"/>
    </xf>
    <xf numFmtId="170" fontId="25" fillId="0" borderId="18" xfId="2" applyNumberFormat="1" applyFont="1" applyFill="1" applyBorder="1" applyAlignment="1" applyProtection="1">
      <alignment horizontal="left" vertical="center" wrapText="1"/>
    </xf>
    <xf numFmtId="170" fontId="25" fillId="0" borderId="20" xfId="2" applyNumberFormat="1" applyFont="1" applyFill="1" applyBorder="1" applyAlignment="1" applyProtection="1">
      <alignment horizontal="left" vertical="center" wrapText="1"/>
    </xf>
    <xf numFmtId="170" fontId="25" fillId="0" borderId="26" xfId="2" applyNumberFormat="1" applyFont="1" applyFill="1" applyBorder="1" applyAlignment="1" applyProtection="1">
      <alignment horizontal="center" vertical="center"/>
    </xf>
    <xf numFmtId="0" fontId="25" fillId="0" borderId="34" xfId="2" applyFont="1" applyFill="1" applyBorder="1" applyAlignment="1">
      <alignment horizontal="center" vertical="center" wrapText="1"/>
    </xf>
    <xf numFmtId="0" fontId="25" fillId="0" borderId="101" xfId="2" applyFont="1" applyFill="1" applyBorder="1" applyAlignment="1">
      <alignment horizontal="center" vertical="center" wrapText="1"/>
    </xf>
    <xf numFmtId="0" fontId="25" fillId="0" borderId="29" xfId="2" applyFont="1" applyFill="1" applyBorder="1" applyAlignment="1">
      <alignment horizontal="center" vertical="center" wrapText="1"/>
    </xf>
    <xf numFmtId="166" fontId="25" fillId="0" borderId="100" xfId="2" applyNumberFormat="1" applyFont="1" applyFill="1" applyBorder="1" applyAlignment="1" applyProtection="1">
      <alignment horizontal="center" vertical="center"/>
    </xf>
    <xf numFmtId="166" fontId="25" fillId="0" borderId="101" xfId="2" applyNumberFormat="1" applyFont="1" applyFill="1" applyBorder="1" applyAlignment="1" applyProtection="1">
      <alignment horizontal="center" vertical="center"/>
    </xf>
    <xf numFmtId="0" fontId="25" fillId="0" borderId="29" xfId="2" applyNumberFormat="1" applyFont="1" applyFill="1" applyBorder="1" applyAlignment="1" applyProtection="1">
      <alignment horizontal="center" vertical="center"/>
    </xf>
    <xf numFmtId="0" fontId="25" fillId="0" borderId="30" xfId="2" applyFont="1" applyFill="1" applyBorder="1" applyAlignment="1" applyProtection="1">
      <alignment horizontal="right" vertical="center"/>
    </xf>
    <xf numFmtId="169" fontId="25" fillId="0" borderId="35" xfId="2" applyNumberFormat="1" applyFont="1" applyFill="1" applyBorder="1" applyAlignment="1" applyProtection="1">
      <alignment horizontal="right" vertical="center"/>
    </xf>
    <xf numFmtId="169" fontId="25" fillId="0" borderId="59" xfId="2" applyNumberFormat="1" applyFont="1" applyFill="1" applyBorder="1" applyAlignment="1" applyProtection="1">
      <alignment horizontal="right" vertical="center"/>
    </xf>
    <xf numFmtId="169" fontId="25" fillId="0" borderId="38" xfId="2" applyNumberFormat="1" applyFont="1" applyFill="1" applyBorder="1" applyAlignment="1" applyProtection="1">
      <alignment horizontal="right" vertical="center"/>
    </xf>
    <xf numFmtId="166" fontId="29" fillId="0" borderId="34" xfId="2" applyNumberFormat="1" applyFont="1" applyFill="1" applyBorder="1" applyAlignment="1" applyProtection="1">
      <alignment horizontal="center" vertical="center"/>
    </xf>
    <xf numFmtId="166" fontId="29" fillId="0" borderId="101" xfId="2" applyNumberFormat="1" applyFont="1" applyFill="1" applyBorder="1" applyAlignment="1" applyProtection="1">
      <alignment horizontal="center" vertical="center"/>
    </xf>
    <xf numFmtId="0" fontId="29" fillId="0" borderId="29" xfId="2" applyNumberFormat="1" applyFont="1" applyFill="1" applyBorder="1" applyAlignment="1" applyProtection="1">
      <alignment horizontal="center" vertical="center"/>
    </xf>
    <xf numFmtId="169" fontId="35" fillId="0" borderId="0" xfId="2" applyNumberFormat="1" applyFont="1" applyFill="1" applyBorder="1" applyAlignment="1" applyProtection="1">
      <alignment horizontal="left"/>
    </xf>
    <xf numFmtId="0" fontId="25" fillId="0" borderId="102" xfId="2" applyNumberFormat="1" applyFont="1" applyFill="1" applyBorder="1" applyAlignment="1" applyProtection="1">
      <alignment horizontal="center" vertical="center"/>
    </xf>
    <xf numFmtId="0" fontId="25" fillId="0" borderId="103" xfId="2" applyNumberFormat="1" applyFont="1" applyFill="1" applyBorder="1" applyAlignment="1" applyProtection="1">
      <alignment horizontal="center" vertical="center"/>
    </xf>
    <xf numFmtId="0" fontId="25" fillId="0" borderId="104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0" fontId="25" fillId="0" borderId="23" xfId="2" applyFont="1" applyFill="1" applyBorder="1" applyAlignment="1">
      <alignment horizontal="right" vertical="center"/>
    </xf>
    <xf numFmtId="49" fontId="25" fillId="0" borderId="102" xfId="0" applyNumberFormat="1" applyFont="1" applyFill="1" applyBorder="1" applyAlignment="1" applyProtection="1">
      <alignment horizontal="center" vertical="center"/>
    </xf>
    <xf numFmtId="49" fontId="25" fillId="0" borderId="103" xfId="0" applyNumberFormat="1" applyFont="1" applyFill="1" applyBorder="1" applyAlignment="1" applyProtection="1">
      <alignment horizontal="center" vertical="center"/>
    </xf>
    <xf numFmtId="49" fontId="25" fillId="0" borderId="104" xfId="0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left" vertical="center" wrapText="1"/>
    </xf>
    <xf numFmtId="170" fontId="25" fillId="0" borderId="24" xfId="2" applyNumberFormat="1" applyFont="1" applyFill="1" applyBorder="1" applyAlignment="1" applyProtection="1">
      <alignment horizontal="left" vertical="center" wrapText="1"/>
    </xf>
    <xf numFmtId="170" fontId="25" fillId="0" borderId="62" xfId="2" applyNumberFormat="1" applyFont="1" applyFill="1" applyBorder="1" applyAlignment="1" applyProtection="1">
      <alignment horizontal="left" vertical="center" wrapText="1"/>
    </xf>
    <xf numFmtId="170" fontId="25" fillId="0" borderId="13" xfId="2" applyNumberFormat="1" applyFont="1" applyFill="1" applyBorder="1" applyAlignment="1" applyProtection="1">
      <alignment horizontal="left" vertical="center" wrapText="1"/>
    </xf>
    <xf numFmtId="170" fontId="25" fillId="0" borderId="14" xfId="2" applyNumberFormat="1" applyFont="1" applyFill="1" applyBorder="1" applyAlignment="1" applyProtection="1">
      <alignment horizontal="left" vertical="center" wrapText="1"/>
    </xf>
    <xf numFmtId="164" fontId="25" fillId="0" borderId="34" xfId="0" applyNumberFormat="1" applyFont="1" applyFill="1" applyBorder="1" applyAlignment="1" applyProtection="1">
      <alignment horizontal="center" vertical="center" wrapText="1"/>
    </xf>
    <xf numFmtId="164" fontId="25" fillId="0" borderId="101" xfId="0" applyNumberFormat="1" applyFont="1" applyFill="1" applyBorder="1" applyAlignment="1" applyProtection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center" vertical="center" wrapText="1"/>
    </xf>
    <xf numFmtId="0" fontId="25" fillId="0" borderId="105" xfId="0" applyFont="1" applyFill="1" applyBorder="1" applyAlignment="1">
      <alignment horizontal="center" vertical="center" wrapText="1"/>
    </xf>
    <xf numFmtId="0" fontId="25" fillId="0" borderId="106" xfId="0" applyFont="1" applyFill="1" applyBorder="1" applyAlignment="1">
      <alignment horizontal="center" vertical="center" wrapText="1"/>
    </xf>
    <xf numFmtId="170" fontId="25" fillId="0" borderId="25" xfId="2" applyNumberFormat="1" applyFont="1" applyFill="1" applyBorder="1" applyAlignment="1" applyProtection="1">
      <alignment horizontal="left" vertical="center" wrapText="1"/>
    </xf>
    <xf numFmtId="0" fontId="39" fillId="0" borderId="107" xfId="2" applyNumberFormat="1" applyFont="1" applyFill="1" applyBorder="1" applyAlignment="1" applyProtection="1">
      <alignment horizontal="center" vertical="center"/>
    </xf>
    <xf numFmtId="0" fontId="39" fillId="0" borderId="108" xfId="2" applyNumberFormat="1" applyFont="1" applyFill="1" applyBorder="1" applyAlignment="1" applyProtection="1">
      <alignment horizontal="center" vertical="center"/>
    </xf>
    <xf numFmtId="0" fontId="39" fillId="0" borderId="109" xfId="2" applyNumberFormat="1" applyFont="1" applyFill="1" applyBorder="1" applyAlignment="1" applyProtection="1">
      <alignment horizontal="center" vertical="center"/>
    </xf>
    <xf numFmtId="0" fontId="39" fillId="0" borderId="110" xfId="2" applyNumberFormat="1" applyFont="1" applyFill="1" applyBorder="1" applyAlignment="1" applyProtection="1">
      <alignment horizontal="center" vertical="center"/>
    </xf>
    <xf numFmtId="169" fontId="6" fillId="0" borderId="14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6" fillId="0" borderId="2" xfId="2" applyNumberFormat="1" applyFont="1" applyFill="1" applyBorder="1" applyAlignment="1" applyProtection="1">
      <alignment horizontal="center" vertical="center" textRotation="90" wrapText="1"/>
    </xf>
    <xf numFmtId="169" fontId="6" fillId="0" borderId="40" xfId="2" applyNumberFormat="1" applyFont="1" applyFill="1" applyBorder="1" applyAlignment="1" applyProtection="1">
      <alignment horizontal="center" vertical="center" textRotation="90" wrapText="1"/>
    </xf>
    <xf numFmtId="169" fontId="6" fillId="0" borderId="25" xfId="2" applyNumberFormat="1" applyFont="1" applyFill="1" applyBorder="1" applyAlignment="1" applyProtection="1">
      <alignment horizontal="center" vertical="center" textRotation="90" wrapText="1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49" fontId="25" fillId="0" borderId="44" xfId="0" applyNumberFormat="1" applyFont="1" applyFill="1" applyBorder="1" applyAlignment="1" applyProtection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25" fillId="0" borderId="111" xfId="2" applyFont="1" applyFill="1" applyBorder="1" applyAlignment="1">
      <alignment horizontal="center" vertical="center" wrapText="1"/>
    </xf>
    <xf numFmtId="164" fontId="25" fillId="0" borderId="112" xfId="0" applyNumberFormat="1" applyFont="1" applyFill="1" applyBorder="1" applyAlignment="1" applyProtection="1">
      <alignment horizontal="center" vertical="center"/>
    </xf>
    <xf numFmtId="164" fontId="25" fillId="0" borderId="113" xfId="0" applyNumberFormat="1" applyFont="1" applyFill="1" applyBorder="1" applyAlignment="1" applyProtection="1">
      <alignment horizontal="center" vertical="center"/>
    </xf>
    <xf numFmtId="164" fontId="25" fillId="0" borderId="114" xfId="0" applyNumberFormat="1" applyFont="1" applyFill="1" applyBorder="1" applyAlignment="1" applyProtection="1">
      <alignment horizontal="center" vertical="center"/>
    </xf>
    <xf numFmtId="164" fontId="25" fillId="0" borderId="115" xfId="0" applyNumberFormat="1" applyFont="1" applyFill="1" applyBorder="1" applyAlignment="1" applyProtection="1">
      <alignment horizontal="center" vertical="center"/>
    </xf>
    <xf numFmtId="0" fontId="6" fillId="0" borderId="102" xfId="2" applyNumberFormat="1" applyFont="1" applyFill="1" applyBorder="1" applyAlignment="1" applyProtection="1">
      <alignment horizontal="center" vertical="center" wrapText="1"/>
    </xf>
    <xf numFmtId="0" fontId="6" fillId="0" borderId="103" xfId="2" applyNumberFormat="1" applyFont="1" applyFill="1" applyBorder="1" applyAlignment="1" applyProtection="1">
      <alignment horizontal="center" vertical="center" wrapText="1"/>
    </xf>
    <xf numFmtId="0" fontId="6" fillId="0" borderId="104" xfId="2" applyNumberFormat="1" applyFont="1" applyFill="1" applyBorder="1" applyAlignment="1" applyProtection="1">
      <alignment horizontal="center" vertical="center" wrapText="1"/>
    </xf>
    <xf numFmtId="0" fontId="6" fillId="0" borderId="34" xfId="2" applyNumberFormat="1" applyFont="1" applyFill="1" applyBorder="1" applyAlignment="1" applyProtection="1">
      <alignment horizontal="center" vertical="center" wrapText="1"/>
    </xf>
    <xf numFmtId="0" fontId="6" fillId="0" borderId="101" xfId="2" applyNumberFormat="1" applyFont="1" applyFill="1" applyBorder="1" applyAlignment="1" applyProtection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wrapText="1"/>
    </xf>
    <xf numFmtId="0" fontId="6" fillId="0" borderId="102" xfId="2" applyNumberFormat="1" applyFont="1" applyFill="1" applyBorder="1" applyAlignment="1" applyProtection="1">
      <alignment horizontal="center" vertical="center"/>
    </xf>
    <xf numFmtId="0" fontId="6" fillId="0" borderId="103" xfId="2" applyNumberFormat="1" applyFont="1" applyFill="1" applyBorder="1" applyAlignment="1" applyProtection="1">
      <alignment horizontal="center" vertical="center"/>
    </xf>
    <xf numFmtId="0" fontId="6" fillId="0" borderId="104" xfId="2" applyNumberFormat="1" applyFont="1" applyFill="1" applyBorder="1" applyAlignment="1" applyProtection="1">
      <alignment horizontal="center" vertical="center"/>
    </xf>
    <xf numFmtId="169" fontId="6" fillId="0" borderId="4" xfId="2" applyNumberFormat="1" applyFont="1" applyFill="1" applyBorder="1" applyAlignment="1" applyProtection="1">
      <alignment horizontal="center" vertical="center" textRotation="90" wrapText="1"/>
    </xf>
    <xf numFmtId="169" fontId="6" fillId="0" borderId="66" xfId="2" applyNumberFormat="1" applyFont="1" applyFill="1" applyBorder="1" applyAlignment="1" applyProtection="1">
      <alignment horizontal="center" vertical="center" textRotation="90" wrapText="1"/>
    </xf>
    <xf numFmtId="169" fontId="6" fillId="0" borderId="90" xfId="2" applyNumberFormat="1" applyFont="1" applyFill="1" applyBorder="1" applyAlignment="1" applyProtection="1">
      <alignment horizontal="center" vertical="center" textRotation="90" wrapText="1"/>
    </xf>
    <xf numFmtId="169" fontId="6" fillId="0" borderId="100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9" xfId="2" applyNumberFormat="1" applyFont="1" applyFill="1" applyBorder="1" applyAlignment="1" applyProtection="1">
      <alignment horizontal="center" vertical="center" textRotation="90" wrapText="1"/>
    </xf>
    <xf numFmtId="169" fontId="18" fillId="0" borderId="41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30" xfId="2" applyNumberFormat="1" applyFont="1" applyFill="1" applyBorder="1" applyAlignment="1" applyProtection="1">
      <alignment horizontal="center" vertical="center" textRotation="90"/>
    </xf>
    <xf numFmtId="0" fontId="6" fillId="0" borderId="65" xfId="2" applyNumberFormat="1" applyFont="1" applyFill="1" applyBorder="1" applyAlignment="1" applyProtection="1">
      <alignment horizontal="center" vertical="center" textRotation="90"/>
    </xf>
    <xf numFmtId="0" fontId="6" fillId="0" borderId="26" xfId="2" applyNumberFormat="1" applyFont="1" applyFill="1" applyBorder="1" applyAlignment="1" applyProtection="1">
      <alignment horizontal="center" vertical="center" textRotation="90"/>
    </xf>
    <xf numFmtId="169" fontId="6" fillId="0" borderId="30" xfId="2" applyNumberFormat="1" applyFont="1" applyFill="1" applyBorder="1" applyAlignment="1" applyProtection="1">
      <alignment horizontal="center" vertical="center"/>
    </xf>
    <xf numFmtId="169" fontId="6" fillId="0" borderId="65" xfId="2" applyNumberFormat="1" applyFont="1" applyFill="1" applyBorder="1" applyAlignment="1" applyProtection="1">
      <alignment horizontal="center" vertical="center"/>
    </xf>
    <xf numFmtId="169" fontId="6" fillId="0" borderId="26" xfId="2" applyNumberFormat="1" applyFont="1" applyFill="1" applyBorder="1" applyAlignment="1" applyProtection="1">
      <alignment horizontal="center" vertical="center"/>
    </xf>
    <xf numFmtId="169" fontId="6" fillId="0" borderId="7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 wrapText="1"/>
    </xf>
    <xf numFmtId="169" fontId="6" fillId="0" borderId="30" xfId="2" applyNumberFormat="1" applyFont="1" applyFill="1" applyBorder="1" applyAlignment="1" applyProtection="1">
      <alignment horizontal="center" vertical="center" textRotation="90" wrapText="1"/>
    </xf>
    <xf numFmtId="169" fontId="6" fillId="0" borderId="65" xfId="2" applyNumberFormat="1" applyFont="1" applyFill="1" applyBorder="1" applyAlignment="1" applyProtection="1">
      <alignment horizontal="center" vertical="center" textRotation="90" wrapText="1"/>
    </xf>
    <xf numFmtId="169" fontId="6" fillId="0" borderId="26" xfId="2" applyNumberFormat="1" applyFont="1" applyFill="1" applyBorder="1" applyAlignment="1" applyProtection="1">
      <alignment horizontal="center" vertical="center" textRotation="90" wrapText="1"/>
    </xf>
    <xf numFmtId="169" fontId="6" fillId="0" borderId="42" xfId="2" applyNumberFormat="1" applyFont="1" applyFill="1" applyBorder="1" applyAlignment="1" applyProtection="1">
      <alignment horizontal="center" vertical="center" wrapText="1"/>
    </xf>
    <xf numFmtId="169" fontId="6" fillId="0" borderId="43" xfId="2" applyNumberFormat="1" applyFont="1" applyFill="1" applyBorder="1" applyAlignment="1" applyProtection="1">
      <alignment horizontal="center" vertical="center" wrapText="1"/>
    </xf>
    <xf numFmtId="169" fontId="6" fillId="0" borderId="44" xfId="2" applyNumberFormat="1" applyFont="1" applyFill="1" applyBorder="1" applyAlignment="1" applyProtection="1">
      <alignment horizontal="center" vertical="center" wrapText="1"/>
    </xf>
    <xf numFmtId="169" fontId="6" fillId="0" borderId="3" xfId="2" applyNumberFormat="1" applyFont="1" applyFill="1" applyBorder="1" applyAlignment="1" applyProtection="1">
      <alignment horizontal="center" vertical="center" textRotation="90" wrapText="1"/>
    </xf>
    <xf numFmtId="169" fontId="6" fillId="0" borderId="111" xfId="2" applyNumberFormat="1" applyFont="1" applyFill="1" applyBorder="1" applyAlignment="1" applyProtection="1">
      <alignment horizontal="center" vertical="center" textRotation="90" wrapText="1"/>
    </xf>
    <xf numFmtId="169" fontId="6" fillId="0" borderId="116" xfId="2" applyNumberFormat="1" applyFont="1" applyFill="1" applyBorder="1" applyAlignment="1" applyProtection="1">
      <alignment horizontal="center" vertical="center" textRotation="90" wrapText="1"/>
    </xf>
    <xf numFmtId="169" fontId="6" fillId="0" borderId="15" xfId="2" applyNumberFormat="1" applyFont="1" applyFill="1" applyBorder="1" applyAlignment="1" applyProtection="1">
      <alignment horizontal="center" vertical="center"/>
    </xf>
    <xf numFmtId="169" fontId="6" fillId="0" borderId="46" xfId="2" applyNumberFormat="1" applyFont="1" applyFill="1" applyBorder="1" applyAlignment="1" applyProtection="1">
      <alignment horizontal="center" vertical="center"/>
    </xf>
    <xf numFmtId="169" fontId="6" fillId="0" borderId="16" xfId="2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0" fontId="25" fillId="0" borderId="32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49" fontId="25" fillId="0" borderId="33" xfId="0" applyNumberFormat="1" applyFont="1" applyFill="1" applyBorder="1" applyAlignment="1" applyProtection="1">
      <alignment horizontal="center" vertical="center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18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wrapText="1"/>
    </xf>
    <xf numFmtId="0" fontId="36" fillId="0" borderId="1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  <cell r="F13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view="pageBreakPreview" zoomScale="65" zoomScaleNormal="50" workbookViewId="0">
      <selection activeCell="A5" sqref="A5"/>
    </sheetView>
  </sheetViews>
  <sheetFormatPr defaultColWidth="3.28515625" defaultRowHeight="15.75" x14ac:dyDescent="0.25"/>
  <cols>
    <col min="1" max="1" width="6.85546875" style="606" customWidth="1"/>
    <col min="2" max="2" width="4.140625" style="606" customWidth="1"/>
    <col min="3" max="3" width="5.140625" style="606" customWidth="1"/>
    <col min="4" max="4" width="6.140625" style="606" customWidth="1"/>
    <col min="5" max="5" width="4" style="606" customWidth="1"/>
    <col min="6" max="6" width="4.7109375" style="606" customWidth="1"/>
    <col min="7" max="7" width="4.42578125" style="606" customWidth="1"/>
    <col min="8" max="8" width="4.7109375" style="606" customWidth="1"/>
    <col min="9" max="18" width="4" style="606" customWidth="1"/>
    <col min="19" max="19" width="5.28515625" style="606" customWidth="1"/>
    <col min="20" max="21" width="4" style="606" customWidth="1"/>
    <col min="22" max="22" width="5.140625" style="606" customWidth="1"/>
    <col min="23" max="35" width="4" style="606" customWidth="1"/>
    <col min="36" max="36" width="5" style="606" customWidth="1"/>
    <col min="37" max="43" width="4" style="606" customWidth="1"/>
    <col min="44" max="44" width="4.7109375" style="606" customWidth="1"/>
    <col min="45" max="56" width="4" style="606" customWidth="1"/>
    <col min="57" max="16384" width="3.28515625" style="606"/>
  </cols>
  <sheetData>
    <row r="1" spans="1:56" ht="30" x14ac:dyDescent="0.4">
      <c r="A1" s="687" t="s">
        <v>51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91" t="s">
        <v>52</v>
      </c>
      <c r="Q1" s="691"/>
      <c r="R1" s="691"/>
      <c r="S1" s="691"/>
      <c r="T1" s="691"/>
      <c r="U1" s="691"/>
      <c r="V1" s="691"/>
      <c r="W1" s="691"/>
      <c r="X1" s="691"/>
      <c r="Y1" s="691"/>
      <c r="Z1" s="691"/>
      <c r="AA1" s="691"/>
      <c r="AB1" s="691"/>
      <c r="AC1" s="691"/>
      <c r="AD1" s="691"/>
      <c r="AE1" s="691"/>
      <c r="AF1" s="691"/>
      <c r="AG1" s="691"/>
      <c r="AH1" s="691"/>
      <c r="AI1" s="691"/>
      <c r="AJ1" s="691"/>
      <c r="AK1" s="691"/>
      <c r="AL1" s="691"/>
      <c r="AM1" s="691"/>
      <c r="AN1" s="604"/>
      <c r="AO1" s="605"/>
      <c r="AP1" s="605"/>
      <c r="AQ1" s="605"/>
      <c r="AR1" s="605"/>
      <c r="AS1" s="605"/>
      <c r="AT1" s="605"/>
      <c r="AU1" s="605"/>
      <c r="AV1" s="605"/>
      <c r="AW1" s="605"/>
      <c r="AX1" s="605"/>
      <c r="AY1" s="605"/>
      <c r="AZ1" s="605"/>
      <c r="BA1" s="605"/>
    </row>
    <row r="2" spans="1:56" ht="30" x14ac:dyDescent="0.4">
      <c r="A2" s="687" t="s">
        <v>53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</row>
    <row r="3" spans="1:56" ht="57.75" customHeight="1" x14ac:dyDescent="0.45">
      <c r="A3" s="687" t="s">
        <v>434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92" t="s">
        <v>55</v>
      </c>
      <c r="Q3" s="692"/>
      <c r="R3" s="692"/>
      <c r="S3" s="692"/>
      <c r="T3" s="692"/>
      <c r="U3" s="692"/>
      <c r="V3" s="692"/>
      <c r="W3" s="692"/>
      <c r="X3" s="692"/>
      <c r="Y3" s="692"/>
      <c r="Z3" s="692"/>
      <c r="AA3" s="692"/>
      <c r="AB3" s="692"/>
      <c r="AC3" s="692"/>
      <c r="AD3" s="692"/>
      <c r="AE3" s="692"/>
      <c r="AF3" s="692"/>
      <c r="AG3" s="692"/>
      <c r="AH3" s="692"/>
      <c r="AI3" s="692"/>
      <c r="AJ3" s="692"/>
      <c r="AK3" s="692"/>
      <c r="AL3" s="692"/>
      <c r="AM3" s="692"/>
      <c r="AN3" s="685" t="s">
        <v>431</v>
      </c>
      <c r="AO3" s="685"/>
      <c r="AP3" s="685"/>
      <c r="AQ3" s="685"/>
      <c r="AR3" s="685"/>
      <c r="AS3" s="685"/>
      <c r="AT3" s="685"/>
      <c r="AU3" s="685"/>
      <c r="AV3" s="685"/>
      <c r="AW3" s="685"/>
      <c r="AX3" s="685"/>
      <c r="AY3" s="685"/>
      <c r="AZ3" s="685"/>
      <c r="BA3" s="685"/>
    </row>
    <row r="4" spans="1:56" ht="23.25" customHeight="1" x14ac:dyDescent="0.45">
      <c r="A4" s="686" t="s">
        <v>435</v>
      </c>
      <c r="B4" s="687"/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/>
      <c r="AJ4" s="608"/>
      <c r="AK4" s="608"/>
      <c r="AL4" s="608"/>
      <c r="AM4" s="608"/>
      <c r="AN4" s="685"/>
      <c r="AO4" s="685"/>
      <c r="AP4" s="685"/>
      <c r="AQ4" s="685"/>
      <c r="AR4" s="685"/>
      <c r="AS4" s="685"/>
      <c r="AT4" s="685"/>
      <c r="AU4" s="685"/>
      <c r="AV4" s="685"/>
      <c r="AW4" s="685"/>
      <c r="AX4" s="685"/>
      <c r="AY4" s="685"/>
      <c r="AZ4" s="685"/>
      <c r="BA4" s="685"/>
    </row>
    <row r="5" spans="1:56" ht="18.75" customHeight="1" x14ac:dyDescent="0.4">
      <c r="A5" s="609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88" t="s">
        <v>57</v>
      </c>
      <c r="Q5" s="689"/>
      <c r="R5" s="689"/>
      <c r="S5" s="689"/>
      <c r="T5" s="689"/>
      <c r="U5" s="689"/>
      <c r="V5" s="689"/>
      <c r="W5" s="689"/>
      <c r="X5" s="689"/>
      <c r="Y5" s="689"/>
      <c r="Z5" s="689"/>
      <c r="AA5" s="689"/>
      <c r="AB5" s="689"/>
      <c r="AC5" s="689"/>
      <c r="AD5" s="689"/>
      <c r="AE5" s="689"/>
      <c r="AF5" s="689"/>
      <c r="AG5" s="689"/>
      <c r="AH5" s="689"/>
      <c r="AI5" s="689"/>
      <c r="AJ5" s="689"/>
      <c r="AK5" s="689"/>
      <c r="AL5" s="689"/>
      <c r="AM5" s="689"/>
      <c r="AN5" s="605"/>
      <c r="AO5" s="605"/>
      <c r="AP5" s="605"/>
      <c r="AQ5" s="605"/>
      <c r="AR5" s="605"/>
      <c r="AS5" s="605"/>
      <c r="AT5" s="605"/>
      <c r="AU5" s="605"/>
      <c r="AV5" s="605"/>
      <c r="AW5" s="605"/>
      <c r="AX5" s="605"/>
      <c r="AY5" s="605"/>
      <c r="AZ5" s="605"/>
      <c r="BA5" s="605"/>
    </row>
    <row r="6" spans="1:56" s="611" customFormat="1" ht="23.25" customHeight="1" x14ac:dyDescent="0.4">
      <c r="A6" s="687" t="s">
        <v>361</v>
      </c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10"/>
      <c r="AM6" s="610"/>
      <c r="AN6" s="610"/>
      <c r="AO6" s="690"/>
      <c r="AP6" s="690"/>
      <c r="AQ6" s="690"/>
      <c r="AR6" s="690"/>
      <c r="AS6" s="690"/>
      <c r="AT6" s="690"/>
      <c r="AU6" s="690"/>
      <c r="AV6" s="690"/>
      <c r="AW6" s="690"/>
      <c r="AX6" s="690"/>
      <c r="AY6" s="690"/>
      <c r="AZ6" s="690"/>
      <c r="BA6" s="690"/>
      <c r="BB6" s="606"/>
      <c r="BC6" s="606"/>
      <c r="BD6" s="606"/>
    </row>
    <row r="7" spans="1:56" s="611" customFormat="1" ht="27" customHeight="1" x14ac:dyDescent="0.4">
      <c r="A7" s="687" t="s">
        <v>59</v>
      </c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5" t="s">
        <v>362</v>
      </c>
      <c r="Q7" s="685"/>
      <c r="R7" s="685"/>
      <c r="S7" s="685"/>
      <c r="T7" s="685"/>
      <c r="U7" s="685"/>
      <c r="V7" s="685"/>
      <c r="W7" s="685"/>
      <c r="X7" s="685"/>
      <c r="Y7" s="685"/>
      <c r="Z7" s="685"/>
      <c r="AA7" s="685"/>
      <c r="AB7" s="685"/>
      <c r="AC7" s="685"/>
      <c r="AD7" s="685"/>
      <c r="AE7" s="685"/>
      <c r="AF7" s="685"/>
      <c r="AG7" s="685"/>
      <c r="AH7" s="685"/>
      <c r="AI7" s="685"/>
      <c r="AJ7" s="685"/>
      <c r="AK7" s="685"/>
      <c r="AL7" s="685"/>
      <c r="AM7" s="414"/>
      <c r="AN7" s="716" t="s">
        <v>61</v>
      </c>
      <c r="AO7" s="717"/>
      <c r="AP7" s="717"/>
      <c r="AQ7" s="717"/>
      <c r="AR7" s="717"/>
      <c r="AS7" s="717"/>
      <c r="AT7" s="717"/>
      <c r="AU7" s="717"/>
      <c r="AV7" s="717"/>
      <c r="AW7" s="717"/>
      <c r="AX7" s="717"/>
      <c r="AY7" s="717"/>
      <c r="AZ7" s="717"/>
      <c r="BA7" s="717"/>
      <c r="BB7" s="606"/>
      <c r="BC7" s="606"/>
      <c r="BD7" s="606"/>
    </row>
    <row r="8" spans="1:56" s="611" customFormat="1" ht="18.75" customHeight="1" x14ac:dyDescent="0.35">
      <c r="A8" s="612"/>
      <c r="B8" s="612"/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685" t="s">
        <v>363</v>
      </c>
      <c r="Q8" s="685"/>
      <c r="R8" s="685"/>
      <c r="S8" s="685"/>
      <c r="T8" s="685"/>
      <c r="U8" s="685"/>
      <c r="V8" s="685"/>
      <c r="W8" s="685"/>
      <c r="X8" s="685"/>
      <c r="Y8" s="685"/>
      <c r="Z8" s="685"/>
      <c r="AA8" s="685"/>
      <c r="AB8" s="685"/>
      <c r="AC8" s="685"/>
      <c r="AD8" s="685"/>
      <c r="AE8" s="685"/>
      <c r="AF8" s="685"/>
      <c r="AG8" s="685"/>
      <c r="AH8" s="685"/>
      <c r="AI8" s="685"/>
      <c r="AJ8" s="685"/>
      <c r="AK8" s="685"/>
      <c r="AL8" s="685"/>
      <c r="AM8" s="414"/>
      <c r="AN8" s="718" t="s">
        <v>63</v>
      </c>
      <c r="AO8" s="718"/>
      <c r="AP8" s="718"/>
      <c r="AQ8" s="718"/>
      <c r="AR8" s="718"/>
      <c r="AS8" s="718"/>
      <c r="AT8" s="718"/>
      <c r="AU8" s="718"/>
      <c r="AV8" s="718"/>
      <c r="AW8" s="718"/>
      <c r="AX8" s="718"/>
      <c r="AY8" s="718"/>
      <c r="AZ8" s="718"/>
      <c r="BA8" s="718"/>
      <c r="BB8" s="606"/>
      <c r="BC8" s="606"/>
      <c r="BD8" s="606"/>
    </row>
    <row r="9" spans="1:56" s="611" customFormat="1" ht="51.75" customHeight="1" x14ac:dyDescent="0.35">
      <c r="A9" s="612"/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719" t="s">
        <v>429</v>
      </c>
      <c r="Q9" s="719"/>
      <c r="R9" s="719"/>
      <c r="S9" s="719"/>
      <c r="T9" s="719"/>
      <c r="U9" s="719"/>
      <c r="V9" s="719"/>
      <c r="W9" s="719"/>
      <c r="X9" s="719"/>
      <c r="Y9" s="719"/>
      <c r="Z9" s="719"/>
      <c r="AA9" s="719"/>
      <c r="AB9" s="719"/>
      <c r="AC9" s="719"/>
      <c r="AD9" s="719"/>
      <c r="AE9" s="719"/>
      <c r="AF9" s="719"/>
      <c r="AG9" s="719"/>
      <c r="AH9" s="719"/>
      <c r="AI9" s="719"/>
      <c r="AJ9" s="719"/>
      <c r="AK9" s="719"/>
      <c r="AL9" s="719"/>
      <c r="AM9" s="414"/>
      <c r="AN9" s="718"/>
      <c r="AO9" s="718"/>
      <c r="AP9" s="718"/>
      <c r="AQ9" s="718"/>
      <c r="AR9" s="718"/>
      <c r="AS9" s="718"/>
      <c r="AT9" s="718"/>
      <c r="AU9" s="718"/>
      <c r="AV9" s="718"/>
      <c r="AW9" s="718"/>
      <c r="AX9" s="718"/>
      <c r="AY9" s="718"/>
      <c r="AZ9" s="718"/>
      <c r="BA9" s="718"/>
      <c r="BB9" s="606"/>
      <c r="BC9" s="606"/>
      <c r="BD9" s="606"/>
    </row>
    <row r="10" spans="1:56" s="611" customFormat="1" ht="21" customHeight="1" x14ac:dyDescent="0.35">
      <c r="A10" s="612"/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93" t="s">
        <v>364</v>
      </c>
      <c r="Q10" s="694"/>
      <c r="R10" s="694"/>
      <c r="S10" s="694"/>
      <c r="T10" s="694"/>
      <c r="U10" s="694"/>
      <c r="V10" s="694"/>
      <c r="W10" s="694"/>
      <c r="X10" s="694"/>
      <c r="Y10" s="694"/>
      <c r="Z10" s="694"/>
      <c r="AA10" s="694"/>
      <c r="AB10" s="694"/>
      <c r="AC10" s="694"/>
      <c r="AD10" s="694"/>
      <c r="AE10" s="694"/>
      <c r="AF10" s="694"/>
      <c r="AG10" s="694"/>
      <c r="AH10" s="694"/>
      <c r="AI10" s="694"/>
      <c r="AJ10" s="694"/>
      <c r="AK10" s="694"/>
      <c r="AL10" s="695"/>
      <c r="AM10" s="695"/>
      <c r="AN10" s="718"/>
      <c r="AO10" s="718"/>
      <c r="AP10" s="718"/>
      <c r="AQ10" s="718"/>
      <c r="AR10" s="718"/>
      <c r="AS10" s="718"/>
      <c r="AT10" s="718"/>
      <c r="AU10" s="718"/>
      <c r="AV10" s="718"/>
      <c r="AW10" s="718"/>
      <c r="AX10" s="718"/>
      <c r="AY10" s="718"/>
      <c r="AZ10" s="718"/>
      <c r="BA10" s="718"/>
      <c r="BB10" s="606"/>
      <c r="BC10" s="606"/>
      <c r="BD10" s="606"/>
    </row>
    <row r="11" spans="1:56" s="611" customFormat="1" ht="23.25" customHeight="1" x14ac:dyDescent="0.35">
      <c r="A11" s="612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93" t="s">
        <v>430</v>
      </c>
      <c r="Q11" s="693"/>
      <c r="R11" s="693"/>
      <c r="S11" s="693"/>
      <c r="T11" s="693"/>
      <c r="U11" s="693"/>
      <c r="V11" s="693"/>
      <c r="W11" s="693"/>
      <c r="X11" s="693"/>
      <c r="Y11" s="693"/>
      <c r="Z11" s="693"/>
      <c r="AA11" s="693"/>
      <c r="AB11" s="693"/>
      <c r="AC11" s="693"/>
      <c r="AD11" s="693"/>
      <c r="AE11" s="693"/>
      <c r="AF11" s="693"/>
      <c r="AG11" s="693"/>
      <c r="AH11" s="693"/>
      <c r="AI11" s="693"/>
      <c r="AJ11" s="693"/>
      <c r="AK11" s="693"/>
      <c r="AL11" s="693"/>
      <c r="AM11" s="693"/>
      <c r="AN11" s="613"/>
      <c r="AO11" s="613"/>
      <c r="AP11" s="613"/>
      <c r="AQ11" s="613"/>
      <c r="AR11" s="613"/>
      <c r="AS11" s="613"/>
      <c r="AT11" s="613"/>
      <c r="AU11" s="613"/>
      <c r="AV11" s="613"/>
      <c r="AW11" s="613"/>
      <c r="AX11" s="613"/>
      <c r="AY11" s="613"/>
      <c r="AZ11" s="613"/>
      <c r="BA11" s="613"/>
      <c r="BB11" s="606"/>
      <c r="BC11" s="606"/>
      <c r="BD11" s="606"/>
    </row>
    <row r="12" spans="1:56" s="611" customFormat="1" ht="18.75" customHeight="1" x14ac:dyDescent="0.4">
      <c r="A12" s="612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2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4"/>
      <c r="AG12" s="614"/>
      <c r="AH12" s="614"/>
      <c r="AI12" s="614"/>
      <c r="AJ12" s="614"/>
      <c r="AK12" s="614"/>
      <c r="AL12" s="615"/>
      <c r="AM12" s="615"/>
      <c r="AN12" s="613"/>
      <c r="AO12" s="613"/>
      <c r="AP12" s="613"/>
      <c r="AQ12" s="613"/>
      <c r="AR12" s="613"/>
      <c r="AS12" s="613"/>
      <c r="AT12" s="613"/>
      <c r="AU12" s="613"/>
      <c r="AV12" s="613"/>
      <c r="AW12" s="613"/>
      <c r="AX12" s="613"/>
      <c r="AY12" s="613"/>
      <c r="AZ12" s="613"/>
      <c r="BA12" s="613"/>
      <c r="BB12" s="606"/>
      <c r="BC12" s="606"/>
      <c r="BD12" s="606"/>
    </row>
    <row r="13" spans="1:56" ht="26.25" x14ac:dyDescent="0.4">
      <c r="A13" s="612"/>
      <c r="B13" s="612"/>
      <c r="C13" s="612"/>
      <c r="D13" s="612"/>
      <c r="E13" s="612"/>
      <c r="F13" s="612"/>
      <c r="G13" s="612"/>
      <c r="H13" s="612"/>
      <c r="I13" s="612"/>
      <c r="J13" s="612"/>
      <c r="K13" s="612"/>
      <c r="L13" s="612"/>
      <c r="M13" s="612"/>
      <c r="N13" s="612"/>
      <c r="O13" s="612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4"/>
      <c r="AG13" s="614"/>
      <c r="AH13" s="614"/>
      <c r="AI13" s="614"/>
      <c r="AJ13" s="614"/>
      <c r="AK13" s="614"/>
      <c r="AL13" s="615"/>
      <c r="AM13" s="615"/>
      <c r="AN13" s="613"/>
      <c r="AO13" s="613"/>
      <c r="AP13" s="613"/>
      <c r="AQ13" s="613"/>
      <c r="AR13" s="613"/>
      <c r="AS13" s="613"/>
      <c r="AT13" s="613"/>
      <c r="AU13" s="613"/>
      <c r="AV13" s="613"/>
      <c r="AW13" s="613"/>
      <c r="AX13" s="613"/>
      <c r="AY13" s="613"/>
      <c r="AZ13" s="613"/>
      <c r="BA13" s="613"/>
    </row>
    <row r="14" spans="1:56" ht="18" customHeight="1" x14ac:dyDescent="0.3">
      <c r="A14" s="612"/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2"/>
      <c r="AA14" s="612"/>
      <c r="AB14" s="612"/>
      <c r="AC14" s="612"/>
      <c r="AD14" s="612"/>
      <c r="AE14" s="612"/>
      <c r="AF14" s="612"/>
      <c r="AG14" s="612"/>
      <c r="AH14" s="612"/>
      <c r="AI14" s="612"/>
      <c r="AJ14" s="612"/>
      <c r="AK14" s="612"/>
      <c r="AL14" s="612"/>
      <c r="AM14" s="612"/>
      <c r="AN14" s="612"/>
      <c r="AO14" s="616"/>
      <c r="AP14" s="616"/>
      <c r="AQ14" s="616"/>
      <c r="AR14" s="616"/>
      <c r="AS14" s="616"/>
      <c r="AT14" s="616"/>
      <c r="AU14" s="616"/>
      <c r="AV14" s="616"/>
      <c r="AW14" s="616"/>
      <c r="AX14" s="616"/>
      <c r="AY14" s="616"/>
      <c r="AZ14" s="616"/>
      <c r="BA14" s="616"/>
    </row>
    <row r="15" spans="1:56" s="617" customFormat="1" ht="20.25" customHeight="1" x14ac:dyDescent="0.3">
      <c r="A15" s="701" t="s">
        <v>248</v>
      </c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  <c r="AO15" s="701"/>
      <c r="AP15" s="701"/>
      <c r="AQ15" s="701"/>
      <c r="AR15" s="701"/>
      <c r="AS15" s="701"/>
      <c r="AT15" s="701"/>
      <c r="AU15" s="701"/>
      <c r="AV15" s="701"/>
      <c r="AW15" s="701"/>
      <c r="AX15" s="701"/>
      <c r="AY15" s="701"/>
      <c r="AZ15" s="701"/>
      <c r="BA15" s="701"/>
      <c r="BB15" s="606"/>
      <c r="BC15" s="606"/>
      <c r="BD15" s="606"/>
    </row>
    <row r="16" spans="1:56" ht="20.100000000000001" customHeight="1" thickBot="1" x14ac:dyDescent="0.35">
      <c r="A16" s="618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  <c r="AC16" s="618"/>
      <c r="AD16" s="618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618"/>
      <c r="AS16" s="618"/>
      <c r="AT16" s="618"/>
      <c r="AU16" s="618"/>
      <c r="AV16" s="618"/>
      <c r="AW16" s="618"/>
      <c r="AX16" s="618"/>
      <c r="AY16" s="618"/>
      <c r="AZ16" s="618"/>
      <c r="BA16" s="618"/>
    </row>
    <row r="17" spans="1:56" ht="20.100000000000001" customHeight="1" x14ac:dyDescent="0.25">
      <c r="A17" s="702" t="s">
        <v>66</v>
      </c>
      <c r="B17" s="704" t="s">
        <v>67</v>
      </c>
      <c r="C17" s="705"/>
      <c r="D17" s="705"/>
      <c r="E17" s="706"/>
      <c r="F17" s="704" t="s">
        <v>68</v>
      </c>
      <c r="G17" s="705"/>
      <c r="H17" s="705"/>
      <c r="I17" s="706"/>
      <c r="J17" s="696" t="s">
        <v>69</v>
      </c>
      <c r="K17" s="697"/>
      <c r="L17" s="697"/>
      <c r="M17" s="697"/>
      <c r="N17" s="696" t="s">
        <v>70</v>
      </c>
      <c r="O17" s="697"/>
      <c r="P17" s="697"/>
      <c r="Q17" s="697"/>
      <c r="R17" s="707"/>
      <c r="S17" s="696" t="s">
        <v>71</v>
      </c>
      <c r="T17" s="724"/>
      <c r="U17" s="724"/>
      <c r="V17" s="724"/>
      <c r="W17" s="707"/>
      <c r="X17" s="696" t="s">
        <v>72</v>
      </c>
      <c r="Y17" s="697"/>
      <c r="Z17" s="697"/>
      <c r="AA17" s="707"/>
      <c r="AB17" s="704" t="s">
        <v>73</v>
      </c>
      <c r="AC17" s="705"/>
      <c r="AD17" s="705"/>
      <c r="AE17" s="706"/>
      <c r="AF17" s="704" t="s">
        <v>74</v>
      </c>
      <c r="AG17" s="705"/>
      <c r="AH17" s="705"/>
      <c r="AI17" s="706"/>
      <c r="AJ17" s="696" t="s">
        <v>75</v>
      </c>
      <c r="AK17" s="724"/>
      <c r="AL17" s="724"/>
      <c r="AM17" s="724"/>
      <c r="AN17" s="707"/>
      <c r="AO17" s="696" t="s">
        <v>76</v>
      </c>
      <c r="AP17" s="697"/>
      <c r="AQ17" s="697"/>
      <c r="AR17" s="697"/>
      <c r="AS17" s="698" t="s">
        <v>77</v>
      </c>
      <c r="AT17" s="699"/>
      <c r="AU17" s="699"/>
      <c r="AV17" s="699"/>
      <c r="AW17" s="700"/>
      <c r="AX17" s="696" t="s">
        <v>78</v>
      </c>
      <c r="AY17" s="697"/>
      <c r="AZ17" s="697"/>
      <c r="BA17" s="707"/>
    </row>
    <row r="18" spans="1:56" s="623" customFormat="1" ht="20.25" customHeight="1" thickBot="1" x14ac:dyDescent="0.3">
      <c r="A18" s="703"/>
      <c r="B18" s="619">
        <v>1</v>
      </c>
      <c r="C18" s="620">
        <v>2</v>
      </c>
      <c r="D18" s="620">
        <v>3</v>
      </c>
      <c r="E18" s="621">
        <v>4</v>
      </c>
      <c r="F18" s="619">
        <v>5</v>
      </c>
      <c r="G18" s="620">
        <v>6</v>
      </c>
      <c r="H18" s="620">
        <v>7</v>
      </c>
      <c r="I18" s="621">
        <v>8</v>
      </c>
      <c r="J18" s="619">
        <v>9</v>
      </c>
      <c r="K18" s="620">
        <v>10</v>
      </c>
      <c r="L18" s="620">
        <v>11</v>
      </c>
      <c r="M18" s="622">
        <v>12</v>
      </c>
      <c r="N18" s="619">
        <v>13</v>
      </c>
      <c r="O18" s="620">
        <v>14</v>
      </c>
      <c r="P18" s="620">
        <v>15</v>
      </c>
      <c r="Q18" s="620">
        <v>16</v>
      </c>
      <c r="R18" s="621">
        <v>17</v>
      </c>
      <c r="S18" s="619">
        <v>18</v>
      </c>
      <c r="T18" s="620">
        <v>19</v>
      </c>
      <c r="U18" s="620">
        <v>20</v>
      </c>
      <c r="V18" s="620">
        <v>21</v>
      </c>
      <c r="W18" s="621">
        <v>22</v>
      </c>
      <c r="X18" s="619">
        <v>23</v>
      </c>
      <c r="Y18" s="620">
        <v>24</v>
      </c>
      <c r="Z18" s="620">
        <v>25</v>
      </c>
      <c r="AA18" s="621">
        <v>26</v>
      </c>
      <c r="AB18" s="619">
        <v>27</v>
      </c>
      <c r="AC18" s="620">
        <v>28</v>
      </c>
      <c r="AD18" s="620">
        <v>29</v>
      </c>
      <c r="AE18" s="621">
        <v>30</v>
      </c>
      <c r="AF18" s="619">
        <v>31</v>
      </c>
      <c r="AG18" s="620">
        <v>32</v>
      </c>
      <c r="AH18" s="620">
        <v>33</v>
      </c>
      <c r="AI18" s="621">
        <v>34</v>
      </c>
      <c r="AJ18" s="619">
        <v>35</v>
      </c>
      <c r="AK18" s="620">
        <v>36</v>
      </c>
      <c r="AL18" s="620">
        <v>37</v>
      </c>
      <c r="AM18" s="620">
        <v>38</v>
      </c>
      <c r="AN18" s="621">
        <v>39</v>
      </c>
      <c r="AO18" s="619">
        <v>40</v>
      </c>
      <c r="AP18" s="620">
        <v>41</v>
      </c>
      <c r="AQ18" s="620">
        <v>42</v>
      </c>
      <c r="AR18" s="622">
        <v>43</v>
      </c>
      <c r="AS18" s="619">
        <v>44</v>
      </c>
      <c r="AT18" s="620">
        <v>45</v>
      </c>
      <c r="AU18" s="620">
        <v>46</v>
      </c>
      <c r="AV18" s="620">
        <v>47</v>
      </c>
      <c r="AW18" s="621">
        <v>48</v>
      </c>
      <c r="AX18" s="619">
        <v>49</v>
      </c>
      <c r="AY18" s="620">
        <v>50</v>
      </c>
      <c r="AZ18" s="620">
        <v>51</v>
      </c>
      <c r="BA18" s="621">
        <v>52</v>
      </c>
      <c r="BB18" s="606"/>
      <c r="BC18" s="606"/>
      <c r="BD18" s="606"/>
    </row>
    <row r="19" spans="1:56" ht="20.100000000000001" customHeight="1" thickBot="1" x14ac:dyDescent="0.35">
      <c r="A19" s="624">
        <v>1</v>
      </c>
      <c r="B19" s="625" t="s">
        <v>225</v>
      </c>
      <c r="C19" s="29" t="s">
        <v>79</v>
      </c>
      <c r="D19" s="30" t="s">
        <v>79</v>
      </c>
      <c r="E19" s="30" t="s">
        <v>79</v>
      </c>
      <c r="F19" s="31" t="s">
        <v>79</v>
      </c>
      <c r="G19" s="29" t="s">
        <v>79</v>
      </c>
      <c r="H19" s="30" t="s">
        <v>79</v>
      </c>
      <c r="I19" s="30" t="s">
        <v>79</v>
      </c>
      <c r="J19" s="31" t="s">
        <v>79</v>
      </c>
      <c r="K19" s="29" t="s">
        <v>79</v>
      </c>
      <c r="L19" s="30" t="s">
        <v>79</v>
      </c>
      <c r="M19" s="29" t="s">
        <v>79</v>
      </c>
      <c r="N19" s="30" t="s">
        <v>79</v>
      </c>
      <c r="O19" s="30" t="s">
        <v>79</v>
      </c>
      <c r="P19" s="31" t="s">
        <v>79</v>
      </c>
      <c r="Q19" s="626" t="s">
        <v>80</v>
      </c>
      <c r="R19" s="627" t="s">
        <v>433</v>
      </c>
      <c r="S19" s="628" t="s">
        <v>81</v>
      </c>
      <c r="T19" s="629" t="s">
        <v>81</v>
      </c>
      <c r="U19" s="29" t="s">
        <v>79</v>
      </c>
      <c r="V19" s="30" t="s">
        <v>79</v>
      </c>
      <c r="W19" s="30" t="s">
        <v>79</v>
      </c>
      <c r="X19" s="31" t="s">
        <v>79</v>
      </c>
      <c r="Y19" s="29" t="s">
        <v>79</v>
      </c>
      <c r="Z19" s="30" t="s">
        <v>79</v>
      </c>
      <c r="AA19" s="30" t="s">
        <v>79</v>
      </c>
      <c r="AB19" s="31" t="s">
        <v>79</v>
      </c>
      <c r="AC19" s="29" t="s">
        <v>79</v>
      </c>
      <c r="AD19" s="30" t="s">
        <v>79</v>
      </c>
      <c r="AE19" s="30" t="s">
        <v>79</v>
      </c>
      <c r="AF19" s="31" t="s">
        <v>79</v>
      </c>
      <c r="AG19" s="29" t="s">
        <v>79</v>
      </c>
      <c r="AH19" s="30" t="s">
        <v>79</v>
      </c>
      <c r="AI19" s="30" t="s">
        <v>79</v>
      </c>
      <c r="AJ19" s="31" t="s">
        <v>79</v>
      </c>
      <c r="AK19" s="29" t="s">
        <v>79</v>
      </c>
      <c r="AL19" s="30" t="s">
        <v>79</v>
      </c>
      <c r="AM19" s="29" t="s">
        <v>79</v>
      </c>
      <c r="AN19" s="30" t="s">
        <v>79</v>
      </c>
      <c r="AO19" s="30" t="s">
        <v>79</v>
      </c>
      <c r="AP19" s="31" t="s">
        <v>79</v>
      </c>
      <c r="AQ19" s="629" t="s">
        <v>80</v>
      </c>
      <c r="AR19" s="630" t="s">
        <v>353</v>
      </c>
      <c r="AS19" s="631" t="s">
        <v>81</v>
      </c>
      <c r="AT19" s="629" t="s">
        <v>81</v>
      </c>
      <c r="AU19" s="629" t="s">
        <v>81</v>
      </c>
      <c r="AV19" s="632" t="s">
        <v>81</v>
      </c>
      <c r="AW19" s="628" t="s">
        <v>81</v>
      </c>
      <c r="AX19" s="629" t="s">
        <v>81</v>
      </c>
      <c r="AY19" s="629" t="s">
        <v>81</v>
      </c>
      <c r="AZ19" s="629" t="s">
        <v>81</v>
      </c>
      <c r="BA19" s="630" t="s">
        <v>81</v>
      </c>
    </row>
    <row r="20" spans="1:56" ht="20.100000000000001" customHeight="1" thickBot="1" x14ac:dyDescent="0.35">
      <c r="A20" s="633">
        <v>2</v>
      </c>
      <c r="B20" s="634" t="s">
        <v>225</v>
      </c>
      <c r="C20" s="29" t="s">
        <v>79</v>
      </c>
      <c r="D20" s="30" t="s">
        <v>79</v>
      </c>
      <c r="E20" s="30" t="s">
        <v>79</v>
      </c>
      <c r="F20" s="31" t="s">
        <v>79</v>
      </c>
      <c r="G20" s="29" t="s">
        <v>79</v>
      </c>
      <c r="H20" s="30" t="s">
        <v>79</v>
      </c>
      <c r="I20" s="30" t="s">
        <v>79</v>
      </c>
      <c r="J20" s="31" t="s">
        <v>79</v>
      </c>
      <c r="K20" s="29" t="s">
        <v>79</v>
      </c>
      <c r="L20" s="30" t="s">
        <v>79</v>
      </c>
      <c r="M20" s="29" t="s">
        <v>79</v>
      </c>
      <c r="N20" s="30" t="s">
        <v>79</v>
      </c>
      <c r="O20" s="30" t="s">
        <v>79</v>
      </c>
      <c r="P20" s="31" t="s">
        <v>79</v>
      </c>
      <c r="Q20" s="635" t="s">
        <v>80</v>
      </c>
      <c r="R20" s="627" t="s">
        <v>433</v>
      </c>
      <c r="S20" s="636" t="s">
        <v>81</v>
      </c>
      <c r="T20" s="637" t="s">
        <v>81</v>
      </c>
      <c r="U20" s="29" t="s">
        <v>79</v>
      </c>
      <c r="V20" s="30" t="s">
        <v>79</v>
      </c>
      <c r="W20" s="30" t="s">
        <v>79</v>
      </c>
      <c r="X20" s="31" t="s">
        <v>79</v>
      </c>
      <c r="Y20" s="29" t="s">
        <v>79</v>
      </c>
      <c r="Z20" s="30" t="s">
        <v>79</v>
      </c>
      <c r="AA20" s="30" t="s">
        <v>79</v>
      </c>
      <c r="AB20" s="31" t="s">
        <v>79</v>
      </c>
      <c r="AC20" s="29" t="s">
        <v>79</v>
      </c>
      <c r="AD20" s="30" t="s">
        <v>79</v>
      </c>
      <c r="AE20" s="30" t="s">
        <v>79</v>
      </c>
      <c r="AF20" s="31" t="s">
        <v>79</v>
      </c>
      <c r="AG20" s="29" t="s">
        <v>79</v>
      </c>
      <c r="AH20" s="30" t="s">
        <v>79</v>
      </c>
      <c r="AI20" s="30" t="s">
        <v>79</v>
      </c>
      <c r="AJ20" s="31" t="s">
        <v>79</v>
      </c>
      <c r="AK20" s="29" t="s">
        <v>79</v>
      </c>
      <c r="AL20" s="30" t="s">
        <v>79</v>
      </c>
      <c r="AM20" s="29" t="s">
        <v>79</v>
      </c>
      <c r="AN20" s="30" t="s">
        <v>79</v>
      </c>
      <c r="AO20" s="30" t="s">
        <v>79</v>
      </c>
      <c r="AP20" s="31" t="s">
        <v>79</v>
      </c>
      <c r="AQ20" s="637" t="s">
        <v>80</v>
      </c>
      <c r="AR20" s="638" t="s">
        <v>353</v>
      </c>
      <c r="AS20" s="639" t="s">
        <v>81</v>
      </c>
      <c r="AT20" s="637" t="s">
        <v>81</v>
      </c>
      <c r="AU20" s="637" t="s">
        <v>81</v>
      </c>
      <c r="AV20" s="640" t="s">
        <v>81</v>
      </c>
      <c r="AW20" s="636" t="s">
        <v>81</v>
      </c>
      <c r="AX20" s="637" t="s">
        <v>81</v>
      </c>
      <c r="AY20" s="637" t="s">
        <v>81</v>
      </c>
      <c r="AZ20" s="637" t="s">
        <v>81</v>
      </c>
      <c r="BA20" s="638" t="s">
        <v>81</v>
      </c>
    </row>
    <row r="21" spans="1:56" s="641" customFormat="1" ht="19.5" thickBot="1" x14ac:dyDescent="0.35">
      <c r="A21" s="633">
        <v>3</v>
      </c>
      <c r="B21" s="634" t="s">
        <v>225</v>
      </c>
      <c r="C21" s="29" t="s">
        <v>79</v>
      </c>
      <c r="D21" s="30" t="s">
        <v>79</v>
      </c>
      <c r="E21" s="30" t="s">
        <v>79</v>
      </c>
      <c r="F21" s="31" t="s">
        <v>79</v>
      </c>
      <c r="G21" s="29" t="s">
        <v>79</v>
      </c>
      <c r="H21" s="30" t="s">
        <v>79</v>
      </c>
      <c r="I21" s="30" t="s">
        <v>79</v>
      </c>
      <c r="J21" s="31" t="s">
        <v>79</v>
      </c>
      <c r="K21" s="29" t="s">
        <v>79</v>
      </c>
      <c r="L21" s="30" t="s">
        <v>79</v>
      </c>
      <c r="M21" s="29" t="s">
        <v>79</v>
      </c>
      <c r="N21" s="30" t="s">
        <v>79</v>
      </c>
      <c r="O21" s="30" t="s">
        <v>79</v>
      </c>
      <c r="P21" s="31" t="s">
        <v>79</v>
      </c>
      <c r="Q21" s="635" t="s">
        <v>80</v>
      </c>
      <c r="R21" s="627" t="s">
        <v>433</v>
      </c>
      <c r="S21" s="636" t="s">
        <v>81</v>
      </c>
      <c r="T21" s="637" t="s">
        <v>81</v>
      </c>
      <c r="U21" s="29" t="s">
        <v>79</v>
      </c>
      <c r="V21" s="30" t="s">
        <v>79</v>
      </c>
      <c r="W21" s="30" t="s">
        <v>79</v>
      </c>
      <c r="X21" s="31" t="s">
        <v>79</v>
      </c>
      <c r="Y21" s="29" t="s">
        <v>79</v>
      </c>
      <c r="Z21" s="30" t="s">
        <v>79</v>
      </c>
      <c r="AA21" s="30" t="s">
        <v>79</v>
      </c>
      <c r="AB21" s="31" t="s">
        <v>79</v>
      </c>
      <c r="AC21" s="29" t="s">
        <v>79</v>
      </c>
      <c r="AD21" s="30" t="s">
        <v>79</v>
      </c>
      <c r="AE21" s="30" t="s">
        <v>79</v>
      </c>
      <c r="AF21" s="31" t="s">
        <v>79</v>
      </c>
      <c r="AG21" s="29" t="s">
        <v>79</v>
      </c>
      <c r="AH21" s="30" t="s">
        <v>79</v>
      </c>
      <c r="AI21" s="30" t="s">
        <v>79</v>
      </c>
      <c r="AJ21" s="31" t="s">
        <v>79</v>
      </c>
      <c r="AK21" s="29" t="s">
        <v>79</v>
      </c>
      <c r="AL21" s="30" t="s">
        <v>79</v>
      </c>
      <c r="AM21" s="29" t="s">
        <v>79</v>
      </c>
      <c r="AN21" s="30" t="s">
        <v>79</v>
      </c>
      <c r="AO21" s="30" t="s">
        <v>79</v>
      </c>
      <c r="AP21" s="31" t="s">
        <v>79</v>
      </c>
      <c r="AQ21" s="637" t="s">
        <v>80</v>
      </c>
      <c r="AR21" s="638" t="s">
        <v>353</v>
      </c>
      <c r="AS21" s="639" t="s">
        <v>81</v>
      </c>
      <c r="AT21" s="637" t="s">
        <v>81</v>
      </c>
      <c r="AU21" s="637" t="s">
        <v>81</v>
      </c>
      <c r="AV21" s="640" t="s">
        <v>81</v>
      </c>
      <c r="AW21" s="636" t="s">
        <v>81</v>
      </c>
      <c r="AX21" s="637" t="s">
        <v>81</v>
      </c>
      <c r="AY21" s="637" t="s">
        <v>81</v>
      </c>
      <c r="AZ21" s="637" t="s">
        <v>81</v>
      </c>
      <c r="BA21" s="638" t="s">
        <v>81</v>
      </c>
      <c r="BB21" s="606"/>
      <c r="BC21" s="606"/>
      <c r="BD21" s="606"/>
    </row>
    <row r="22" spans="1:56" ht="19.5" thickBot="1" x14ac:dyDescent="0.35">
      <c r="A22" s="642">
        <v>4</v>
      </c>
      <c r="B22" s="680" t="s">
        <v>225</v>
      </c>
      <c r="C22" s="29" t="s">
        <v>79</v>
      </c>
      <c r="D22" s="30" t="s">
        <v>79</v>
      </c>
      <c r="E22" s="30" t="s">
        <v>79</v>
      </c>
      <c r="F22" s="31" t="s">
        <v>79</v>
      </c>
      <c r="G22" s="29" t="s">
        <v>79</v>
      </c>
      <c r="H22" s="30" t="s">
        <v>79</v>
      </c>
      <c r="I22" s="30" t="s">
        <v>79</v>
      </c>
      <c r="J22" s="31" t="s">
        <v>79</v>
      </c>
      <c r="K22" s="29" t="s">
        <v>79</v>
      </c>
      <c r="L22" s="30" t="s">
        <v>79</v>
      </c>
      <c r="M22" s="29" t="s">
        <v>79</v>
      </c>
      <c r="N22" s="30" t="s">
        <v>79</v>
      </c>
      <c r="O22" s="30" t="s">
        <v>79</v>
      </c>
      <c r="P22" s="31" t="s">
        <v>79</v>
      </c>
      <c r="Q22" s="681" t="s">
        <v>80</v>
      </c>
      <c r="R22" s="682" t="s">
        <v>225</v>
      </c>
      <c r="S22" s="683" t="s">
        <v>81</v>
      </c>
      <c r="T22" s="684" t="s">
        <v>81</v>
      </c>
      <c r="U22" s="29" t="s">
        <v>79</v>
      </c>
      <c r="V22" s="30" t="s">
        <v>79</v>
      </c>
      <c r="W22" s="30" t="s">
        <v>79</v>
      </c>
      <c r="X22" s="31" t="s">
        <v>79</v>
      </c>
      <c r="Y22" s="29" t="s">
        <v>79</v>
      </c>
      <c r="Z22" s="30" t="s">
        <v>79</v>
      </c>
      <c r="AA22" s="30" t="s">
        <v>79</v>
      </c>
      <c r="AB22" s="31" t="s">
        <v>79</v>
      </c>
      <c r="AC22" s="29" t="s">
        <v>79</v>
      </c>
      <c r="AD22" s="30" t="s">
        <v>79</v>
      </c>
      <c r="AE22" s="30" t="s">
        <v>79</v>
      </c>
      <c r="AF22" s="31" t="s">
        <v>79</v>
      </c>
      <c r="AG22" s="29" t="s">
        <v>79</v>
      </c>
      <c r="AH22" s="29" t="s">
        <v>80</v>
      </c>
      <c r="AI22" s="29" t="s">
        <v>80</v>
      </c>
      <c r="AJ22" s="29" t="s">
        <v>12</v>
      </c>
      <c r="AK22" s="45" t="s">
        <v>12</v>
      </c>
      <c r="AL22" s="46" t="s">
        <v>12</v>
      </c>
      <c r="AM22" s="48" t="s">
        <v>12</v>
      </c>
      <c r="AN22" s="46" t="s">
        <v>82</v>
      </c>
      <c r="AO22" s="48" t="s">
        <v>82</v>
      </c>
      <c r="AP22" s="45" t="s">
        <v>83</v>
      </c>
      <c r="AQ22" s="45" t="s">
        <v>83</v>
      </c>
      <c r="AR22" s="46"/>
      <c r="AS22" s="725"/>
      <c r="AT22" s="726"/>
      <c r="AU22" s="726"/>
      <c r="AV22" s="726"/>
      <c r="AW22" s="727"/>
      <c r="AX22" s="643"/>
      <c r="AY22" s="644"/>
      <c r="AZ22" s="644"/>
      <c r="BA22" s="645"/>
    </row>
    <row r="23" spans="1:56" ht="18.75" x14ac:dyDescent="0.3">
      <c r="A23" s="646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647"/>
      <c r="AU23" s="647"/>
      <c r="AV23" s="647"/>
      <c r="AW23" s="647"/>
      <c r="AX23" s="647"/>
      <c r="AY23" s="647"/>
      <c r="AZ23" s="647"/>
      <c r="BA23" s="647"/>
    </row>
    <row r="24" spans="1:56" ht="3.75" customHeight="1" x14ac:dyDescent="0.3">
      <c r="A24" s="646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647"/>
      <c r="AU24" s="647"/>
      <c r="AV24" s="647"/>
      <c r="AW24" s="647"/>
      <c r="AX24" s="647"/>
      <c r="AY24" s="647"/>
      <c r="AZ24" s="647"/>
      <c r="BA24" s="647"/>
    </row>
    <row r="25" spans="1:56" s="650" customFormat="1" ht="39.75" customHeight="1" x14ac:dyDescent="0.25">
      <c r="A25" s="728" t="s">
        <v>354</v>
      </c>
      <c r="B25" s="728"/>
      <c r="C25" s="728"/>
      <c r="D25" s="728"/>
      <c r="E25" s="728"/>
      <c r="F25" s="728"/>
      <c r="G25" s="728"/>
      <c r="H25" s="728"/>
      <c r="I25" s="728"/>
      <c r="J25" s="729"/>
      <c r="K25" s="729"/>
      <c r="L25" s="729"/>
      <c r="M25" s="729"/>
      <c r="N25" s="729"/>
      <c r="O25" s="729"/>
      <c r="P25" s="729"/>
      <c r="Q25" s="729"/>
      <c r="R25" s="729"/>
      <c r="S25" s="729"/>
      <c r="T25" s="729"/>
      <c r="U25" s="729"/>
      <c r="V25" s="729"/>
      <c r="W25" s="729"/>
      <c r="X25" s="729"/>
      <c r="Y25" s="729"/>
      <c r="Z25" s="729"/>
      <c r="AA25" s="729"/>
      <c r="AB25" s="729"/>
      <c r="AC25" s="729"/>
      <c r="AD25" s="729"/>
      <c r="AE25" s="729"/>
      <c r="AF25" s="729"/>
      <c r="AG25" s="729"/>
      <c r="AH25" s="729"/>
      <c r="AI25" s="729"/>
      <c r="AJ25" s="729"/>
      <c r="AK25" s="729"/>
      <c r="AL25" s="729"/>
      <c r="AM25" s="729"/>
      <c r="AN25" s="729"/>
      <c r="AO25" s="729"/>
      <c r="AP25" s="729"/>
      <c r="AQ25" s="729"/>
      <c r="AR25" s="729"/>
      <c r="AS25" s="729"/>
      <c r="AT25" s="729"/>
      <c r="AU25" s="729"/>
      <c r="AV25" s="648"/>
      <c r="AW25" s="648"/>
      <c r="AX25" s="648"/>
      <c r="AY25" s="648"/>
      <c r="AZ25" s="648"/>
      <c r="BA25" s="649"/>
    </row>
    <row r="26" spans="1:56" s="650" customFormat="1" ht="11.25" customHeight="1" x14ac:dyDescent="0.25">
      <c r="A26" s="649"/>
      <c r="B26" s="649"/>
      <c r="C26" s="649"/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49"/>
      <c r="O26" s="649"/>
      <c r="P26" s="649"/>
      <c r="Q26" s="649"/>
      <c r="R26" s="649"/>
      <c r="S26" s="649"/>
      <c r="T26" s="649"/>
      <c r="U26" s="649"/>
      <c r="V26" s="649"/>
      <c r="W26" s="649"/>
      <c r="X26" s="649"/>
      <c r="Y26" s="649"/>
      <c r="Z26" s="649"/>
      <c r="AA26" s="649"/>
      <c r="AB26" s="649"/>
      <c r="AC26" s="649"/>
      <c r="AD26" s="649"/>
      <c r="AE26" s="649"/>
      <c r="AF26" s="649"/>
      <c r="AG26" s="649"/>
      <c r="AH26" s="649"/>
      <c r="AI26" s="649"/>
      <c r="AJ26" s="649"/>
      <c r="AK26" s="649"/>
      <c r="AL26" s="649"/>
      <c r="AM26" s="649"/>
      <c r="AN26" s="649"/>
      <c r="AO26" s="649"/>
      <c r="AP26" s="649"/>
      <c r="AQ26" s="649"/>
      <c r="AR26" s="649"/>
      <c r="AS26" s="649"/>
      <c r="AT26" s="649"/>
      <c r="AU26" s="649"/>
      <c r="AV26" s="648"/>
      <c r="AW26" s="648"/>
      <c r="AX26" s="648"/>
      <c r="AY26" s="648"/>
      <c r="AZ26" s="648"/>
      <c r="BA26" s="649"/>
    </row>
    <row r="27" spans="1:56" ht="20.25" customHeight="1" x14ac:dyDescent="0.3">
      <c r="A27" s="651" t="s">
        <v>86</v>
      </c>
      <c r="B27" s="652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2"/>
      <c r="P27" s="652"/>
      <c r="Q27" s="652"/>
      <c r="R27" s="652"/>
      <c r="S27" s="652"/>
      <c r="T27" s="652"/>
      <c r="U27" s="652"/>
      <c r="V27" s="652"/>
      <c r="W27" s="652"/>
      <c r="X27" s="652"/>
      <c r="Y27" s="652"/>
      <c r="Z27" s="652"/>
      <c r="AA27" s="730" t="s">
        <v>87</v>
      </c>
      <c r="AB27" s="730"/>
      <c r="AC27" s="730"/>
      <c r="AD27" s="730"/>
      <c r="AE27" s="730"/>
      <c r="AF27" s="730"/>
      <c r="AG27" s="730"/>
      <c r="AH27" s="730"/>
      <c r="AI27" s="730"/>
      <c r="AJ27" s="730"/>
      <c r="AK27" s="730"/>
      <c r="AL27" s="730"/>
      <c r="AM27" s="730"/>
      <c r="AN27" s="651"/>
      <c r="AO27" s="730" t="s">
        <v>355</v>
      </c>
      <c r="AP27" s="730"/>
      <c r="AQ27" s="730"/>
      <c r="AR27" s="730"/>
      <c r="AS27" s="730"/>
      <c r="AT27" s="730"/>
      <c r="AU27" s="730"/>
      <c r="AV27" s="730"/>
      <c r="AW27" s="730"/>
      <c r="AX27" s="730"/>
      <c r="AY27" s="730"/>
      <c r="AZ27" s="730"/>
      <c r="BA27" s="730"/>
    </row>
    <row r="28" spans="1:56" ht="5.25" customHeight="1" x14ac:dyDescent="0.3">
      <c r="A28" s="653"/>
      <c r="B28" s="611"/>
      <c r="C28" s="611"/>
      <c r="D28" s="611"/>
      <c r="E28" s="611"/>
      <c r="F28" s="611"/>
      <c r="G28" s="611"/>
      <c r="H28" s="611"/>
      <c r="I28" s="611"/>
      <c r="J28" s="611"/>
      <c r="K28" s="611"/>
      <c r="L28" s="611"/>
      <c r="M28" s="611"/>
      <c r="N28" s="611"/>
      <c r="O28" s="611"/>
      <c r="P28" s="611"/>
      <c r="Q28" s="611"/>
      <c r="R28" s="611"/>
      <c r="S28" s="611"/>
      <c r="T28" s="611"/>
      <c r="U28" s="611"/>
      <c r="V28" s="611"/>
      <c r="W28" s="611"/>
      <c r="X28" s="611"/>
      <c r="Y28" s="611"/>
      <c r="Z28" s="611"/>
      <c r="AA28" s="611"/>
      <c r="AB28" s="611"/>
      <c r="AC28" s="611"/>
      <c r="AD28" s="611"/>
      <c r="AE28" s="611"/>
      <c r="AF28" s="611"/>
      <c r="AG28" s="611"/>
      <c r="AH28" s="611"/>
      <c r="AI28" s="611"/>
      <c r="AJ28" s="611"/>
      <c r="AK28" s="611"/>
      <c r="AL28" s="611"/>
      <c r="AM28" s="611"/>
      <c r="AN28" s="611"/>
      <c r="AO28" s="611"/>
      <c r="AP28" s="611"/>
      <c r="AQ28" s="611"/>
      <c r="AR28" s="611"/>
      <c r="AS28" s="611"/>
      <c r="AT28" s="611"/>
      <c r="AU28" s="611"/>
      <c r="AV28" s="611"/>
      <c r="AW28" s="611"/>
      <c r="AX28" s="611"/>
      <c r="AY28" s="611"/>
      <c r="AZ28" s="611"/>
      <c r="BA28" s="612"/>
    </row>
    <row r="29" spans="1:56" ht="20.25" customHeight="1" x14ac:dyDescent="0.25">
      <c r="A29" s="708" t="s">
        <v>66</v>
      </c>
      <c r="B29" s="715"/>
      <c r="C29" s="723" t="s">
        <v>356</v>
      </c>
      <c r="D29" s="723"/>
      <c r="E29" s="723" t="s">
        <v>357</v>
      </c>
      <c r="F29" s="723"/>
      <c r="G29" s="708" t="s">
        <v>358</v>
      </c>
      <c r="H29" s="708"/>
      <c r="I29" s="708"/>
      <c r="J29" s="708" t="s">
        <v>91</v>
      </c>
      <c r="K29" s="715"/>
      <c r="L29" s="715"/>
      <c r="M29" s="715"/>
      <c r="N29" s="708" t="s">
        <v>365</v>
      </c>
      <c r="O29" s="715"/>
      <c r="P29" s="715"/>
      <c r="Q29" s="708" t="s">
        <v>249</v>
      </c>
      <c r="R29" s="721"/>
      <c r="S29" s="721"/>
      <c r="T29" s="708" t="s">
        <v>94</v>
      </c>
      <c r="U29" s="715"/>
      <c r="V29" s="715"/>
      <c r="W29" s="708" t="s">
        <v>95</v>
      </c>
      <c r="X29" s="715"/>
      <c r="Y29" s="715"/>
      <c r="Z29" s="654"/>
      <c r="AA29" s="720" t="s">
        <v>96</v>
      </c>
      <c r="AB29" s="721"/>
      <c r="AC29" s="721"/>
      <c r="AD29" s="721"/>
      <c r="AE29" s="721"/>
      <c r="AF29" s="722"/>
      <c r="AG29" s="722"/>
      <c r="AH29" s="708" t="s">
        <v>97</v>
      </c>
      <c r="AI29" s="722"/>
      <c r="AJ29" s="722"/>
      <c r="AK29" s="723" t="s">
        <v>98</v>
      </c>
      <c r="AL29" s="723"/>
      <c r="AM29" s="723"/>
      <c r="AN29" s="655"/>
      <c r="AO29" s="723" t="s">
        <v>359</v>
      </c>
      <c r="AP29" s="723"/>
      <c r="AQ29" s="723"/>
      <c r="AR29" s="723"/>
      <c r="AS29" s="708" t="s">
        <v>360</v>
      </c>
      <c r="AT29" s="715"/>
      <c r="AU29" s="715"/>
      <c r="AV29" s="715"/>
      <c r="AW29" s="715"/>
      <c r="AX29" s="708" t="s">
        <v>97</v>
      </c>
      <c r="AY29" s="708"/>
      <c r="AZ29" s="708"/>
      <c r="BA29" s="709"/>
    </row>
    <row r="30" spans="1:56" ht="18.75" customHeight="1" x14ac:dyDescent="0.25">
      <c r="A30" s="715"/>
      <c r="B30" s="715"/>
      <c r="C30" s="723"/>
      <c r="D30" s="723"/>
      <c r="E30" s="723"/>
      <c r="F30" s="723"/>
      <c r="G30" s="708"/>
      <c r="H30" s="708"/>
      <c r="I30" s="708"/>
      <c r="J30" s="715"/>
      <c r="K30" s="715"/>
      <c r="L30" s="715"/>
      <c r="M30" s="715"/>
      <c r="N30" s="715"/>
      <c r="O30" s="715"/>
      <c r="P30" s="715"/>
      <c r="Q30" s="721"/>
      <c r="R30" s="721"/>
      <c r="S30" s="721"/>
      <c r="T30" s="715"/>
      <c r="U30" s="715"/>
      <c r="V30" s="715"/>
      <c r="W30" s="715"/>
      <c r="X30" s="715"/>
      <c r="Y30" s="715"/>
      <c r="Z30" s="654"/>
      <c r="AA30" s="721"/>
      <c r="AB30" s="721"/>
      <c r="AC30" s="721"/>
      <c r="AD30" s="721"/>
      <c r="AE30" s="721"/>
      <c r="AF30" s="722"/>
      <c r="AG30" s="722"/>
      <c r="AH30" s="722"/>
      <c r="AI30" s="722"/>
      <c r="AJ30" s="722"/>
      <c r="AK30" s="723"/>
      <c r="AL30" s="723"/>
      <c r="AM30" s="723"/>
      <c r="AN30" s="655"/>
      <c r="AO30" s="723"/>
      <c r="AP30" s="723"/>
      <c r="AQ30" s="723"/>
      <c r="AR30" s="723"/>
      <c r="AS30" s="715"/>
      <c r="AT30" s="715"/>
      <c r="AU30" s="715"/>
      <c r="AV30" s="715"/>
      <c r="AW30" s="715"/>
      <c r="AX30" s="708"/>
      <c r="AY30" s="708"/>
      <c r="AZ30" s="708"/>
      <c r="BA30" s="709"/>
    </row>
    <row r="31" spans="1:56" ht="34.5" customHeight="1" x14ac:dyDescent="0.25">
      <c r="A31" s="715"/>
      <c r="B31" s="715"/>
      <c r="C31" s="723"/>
      <c r="D31" s="723"/>
      <c r="E31" s="723"/>
      <c r="F31" s="723"/>
      <c r="G31" s="708"/>
      <c r="H31" s="708"/>
      <c r="I31" s="708"/>
      <c r="J31" s="715"/>
      <c r="K31" s="715"/>
      <c r="L31" s="715"/>
      <c r="M31" s="715"/>
      <c r="N31" s="715"/>
      <c r="O31" s="715"/>
      <c r="P31" s="715"/>
      <c r="Q31" s="721"/>
      <c r="R31" s="721"/>
      <c r="S31" s="721"/>
      <c r="T31" s="715"/>
      <c r="U31" s="715"/>
      <c r="V31" s="715"/>
      <c r="W31" s="715"/>
      <c r="X31" s="715"/>
      <c r="Y31" s="715"/>
      <c r="Z31" s="654"/>
      <c r="AA31" s="710" t="s">
        <v>101</v>
      </c>
      <c r="AB31" s="711"/>
      <c r="AC31" s="711"/>
      <c r="AD31" s="711"/>
      <c r="AE31" s="711"/>
      <c r="AF31" s="712"/>
      <c r="AG31" s="712"/>
      <c r="AH31" s="713">
        <v>2</v>
      </c>
      <c r="AI31" s="714"/>
      <c r="AJ31" s="714"/>
      <c r="AK31" s="715">
        <v>2</v>
      </c>
      <c r="AL31" s="715"/>
      <c r="AM31" s="715"/>
      <c r="AN31" s="655"/>
      <c r="AO31" s="723"/>
      <c r="AP31" s="723"/>
      <c r="AQ31" s="723"/>
      <c r="AR31" s="723"/>
      <c r="AS31" s="715"/>
      <c r="AT31" s="715"/>
      <c r="AU31" s="715"/>
      <c r="AV31" s="715"/>
      <c r="AW31" s="715"/>
      <c r="AX31" s="708"/>
      <c r="AY31" s="708"/>
      <c r="AZ31" s="708"/>
      <c r="BA31" s="709"/>
    </row>
    <row r="32" spans="1:56" ht="45.75" customHeight="1" x14ac:dyDescent="0.25">
      <c r="A32" s="715">
        <v>1</v>
      </c>
      <c r="B32" s="715"/>
      <c r="C32" s="732">
        <v>2</v>
      </c>
      <c r="D32" s="732"/>
      <c r="E32" s="715">
        <v>35</v>
      </c>
      <c r="F32" s="715"/>
      <c r="G32" s="715">
        <v>2</v>
      </c>
      <c r="H32" s="715"/>
      <c r="I32" s="715"/>
      <c r="J32" s="715">
        <v>2</v>
      </c>
      <c r="K32" s="715"/>
      <c r="L32" s="715"/>
      <c r="M32" s="715"/>
      <c r="N32" s="715"/>
      <c r="O32" s="715"/>
      <c r="P32" s="715"/>
      <c r="Q32" s="708"/>
      <c r="R32" s="715"/>
      <c r="S32" s="715"/>
      <c r="T32" s="715">
        <v>11</v>
      </c>
      <c r="U32" s="731"/>
      <c r="V32" s="731"/>
      <c r="W32" s="715">
        <f>E32+G32+N32+Q32+T32+C32+J32</f>
        <v>52</v>
      </c>
      <c r="X32" s="731"/>
      <c r="Y32" s="731"/>
      <c r="Z32" s="654"/>
      <c r="AA32" s="710" t="s">
        <v>424</v>
      </c>
      <c r="AB32" s="711"/>
      <c r="AC32" s="711"/>
      <c r="AD32" s="711"/>
      <c r="AE32" s="711"/>
      <c r="AF32" s="712"/>
      <c r="AG32" s="712"/>
      <c r="AH32" s="713">
        <v>4</v>
      </c>
      <c r="AI32" s="714"/>
      <c r="AJ32" s="714"/>
      <c r="AK32" s="715">
        <v>2</v>
      </c>
      <c r="AL32" s="715"/>
      <c r="AM32" s="715"/>
      <c r="AN32" s="655"/>
      <c r="AO32" s="723"/>
      <c r="AP32" s="723"/>
      <c r="AQ32" s="723"/>
      <c r="AR32" s="723"/>
      <c r="AS32" s="715"/>
      <c r="AT32" s="715"/>
      <c r="AU32" s="715"/>
      <c r="AV32" s="715"/>
      <c r="AW32" s="715"/>
      <c r="AX32" s="708"/>
      <c r="AY32" s="708"/>
      <c r="AZ32" s="708"/>
      <c r="BA32" s="709"/>
    </row>
    <row r="33" spans="1:53" ht="36" customHeight="1" x14ac:dyDescent="0.25">
      <c r="A33" s="715">
        <v>2</v>
      </c>
      <c r="B33" s="715"/>
      <c r="C33" s="732">
        <v>2</v>
      </c>
      <c r="D33" s="732"/>
      <c r="E33" s="715">
        <v>35</v>
      </c>
      <c r="F33" s="715"/>
      <c r="G33" s="715">
        <v>2</v>
      </c>
      <c r="H33" s="715"/>
      <c r="I33" s="715"/>
      <c r="J33" s="715">
        <v>2</v>
      </c>
      <c r="K33" s="715"/>
      <c r="L33" s="715"/>
      <c r="M33" s="715"/>
      <c r="N33" s="715"/>
      <c r="O33" s="715"/>
      <c r="P33" s="715"/>
      <c r="Q33" s="708"/>
      <c r="R33" s="715"/>
      <c r="S33" s="715"/>
      <c r="T33" s="715">
        <v>11</v>
      </c>
      <c r="U33" s="731"/>
      <c r="V33" s="731"/>
      <c r="W33" s="715">
        <f>E33+G33+J33+N33+Q33+T33+C33</f>
        <v>52</v>
      </c>
      <c r="X33" s="731"/>
      <c r="Y33" s="731"/>
      <c r="Z33" s="654"/>
      <c r="AA33" s="710" t="s">
        <v>425</v>
      </c>
      <c r="AB33" s="710"/>
      <c r="AC33" s="710"/>
      <c r="AD33" s="710"/>
      <c r="AE33" s="710"/>
      <c r="AF33" s="710"/>
      <c r="AG33" s="710"/>
      <c r="AH33" s="715">
        <v>6</v>
      </c>
      <c r="AI33" s="715"/>
      <c r="AJ33" s="715"/>
      <c r="AK33" s="715">
        <v>2</v>
      </c>
      <c r="AL33" s="715"/>
      <c r="AM33" s="715"/>
      <c r="AN33" s="655"/>
      <c r="AO33" s="715">
        <v>1</v>
      </c>
      <c r="AP33" s="715"/>
      <c r="AQ33" s="715"/>
      <c r="AR33" s="715"/>
      <c r="AS33" s="733" t="s">
        <v>250</v>
      </c>
      <c r="AT33" s="733"/>
      <c r="AU33" s="733"/>
      <c r="AV33" s="733"/>
      <c r="AW33" s="733"/>
      <c r="AX33" s="733">
        <v>8</v>
      </c>
      <c r="AY33" s="733"/>
      <c r="AZ33" s="733"/>
      <c r="BA33" s="733"/>
    </row>
    <row r="34" spans="1:53" ht="20.25" customHeight="1" x14ac:dyDescent="0.25">
      <c r="A34" s="715">
        <v>3</v>
      </c>
      <c r="B34" s="715"/>
      <c r="C34" s="732">
        <v>2</v>
      </c>
      <c r="D34" s="732"/>
      <c r="E34" s="715">
        <v>35</v>
      </c>
      <c r="F34" s="715"/>
      <c r="G34" s="715">
        <v>2</v>
      </c>
      <c r="H34" s="715"/>
      <c r="I34" s="715"/>
      <c r="J34" s="715">
        <v>2</v>
      </c>
      <c r="K34" s="715"/>
      <c r="L34" s="715"/>
      <c r="M34" s="715"/>
      <c r="N34" s="715"/>
      <c r="O34" s="715"/>
      <c r="P34" s="715"/>
      <c r="Q34" s="708"/>
      <c r="R34" s="715"/>
      <c r="S34" s="715"/>
      <c r="T34" s="715">
        <v>11</v>
      </c>
      <c r="U34" s="731"/>
      <c r="V34" s="731"/>
      <c r="W34" s="715">
        <f>E34+G34+J34+N34+Q34+T34+C34</f>
        <v>52</v>
      </c>
      <c r="X34" s="731"/>
      <c r="Y34" s="731"/>
      <c r="Z34" s="654"/>
      <c r="AA34" s="744" t="s">
        <v>103</v>
      </c>
      <c r="AB34" s="745"/>
      <c r="AC34" s="745"/>
      <c r="AD34" s="745"/>
      <c r="AE34" s="745"/>
      <c r="AF34" s="745"/>
      <c r="AG34" s="746"/>
      <c r="AH34" s="735">
        <v>8</v>
      </c>
      <c r="AI34" s="736"/>
      <c r="AJ34" s="737"/>
      <c r="AK34" s="735">
        <v>4</v>
      </c>
      <c r="AL34" s="736"/>
      <c r="AM34" s="737"/>
      <c r="AN34" s="655"/>
      <c r="AO34" s="715"/>
      <c r="AP34" s="715"/>
      <c r="AQ34" s="715"/>
      <c r="AR34" s="715"/>
      <c r="AS34" s="733"/>
      <c r="AT34" s="733"/>
      <c r="AU34" s="733"/>
      <c r="AV34" s="733"/>
      <c r="AW34" s="733"/>
      <c r="AX34" s="733"/>
      <c r="AY34" s="733"/>
      <c r="AZ34" s="733"/>
      <c r="BA34" s="733"/>
    </row>
    <row r="35" spans="1:53" ht="18.75" x14ac:dyDescent="0.25">
      <c r="A35" s="715">
        <v>4</v>
      </c>
      <c r="B35" s="715"/>
      <c r="C35" s="732">
        <v>2</v>
      </c>
      <c r="D35" s="732"/>
      <c r="E35" s="715">
        <v>27</v>
      </c>
      <c r="F35" s="715"/>
      <c r="G35" s="715">
        <v>3</v>
      </c>
      <c r="H35" s="715"/>
      <c r="I35" s="715"/>
      <c r="J35" s="715">
        <v>4</v>
      </c>
      <c r="K35" s="715"/>
      <c r="L35" s="715"/>
      <c r="M35" s="715"/>
      <c r="N35" s="715">
        <v>2</v>
      </c>
      <c r="O35" s="715"/>
      <c r="P35" s="715"/>
      <c r="Q35" s="733">
        <v>2</v>
      </c>
      <c r="R35" s="715"/>
      <c r="S35" s="715"/>
      <c r="T35" s="734">
        <v>2</v>
      </c>
      <c r="U35" s="715"/>
      <c r="V35" s="715"/>
      <c r="W35" s="715">
        <f>E35+G35+J35+N35+Q35+T35+C35</f>
        <v>42</v>
      </c>
      <c r="X35" s="731"/>
      <c r="Y35" s="731"/>
      <c r="Z35" s="654"/>
      <c r="AA35" s="747"/>
      <c r="AB35" s="748"/>
      <c r="AC35" s="748"/>
      <c r="AD35" s="748"/>
      <c r="AE35" s="748"/>
      <c r="AF35" s="748"/>
      <c r="AG35" s="749"/>
      <c r="AH35" s="738"/>
      <c r="AI35" s="739"/>
      <c r="AJ35" s="740"/>
      <c r="AK35" s="738"/>
      <c r="AL35" s="739"/>
      <c r="AM35" s="740"/>
      <c r="AN35" s="656"/>
      <c r="AO35" s="715"/>
      <c r="AP35" s="715"/>
      <c r="AQ35" s="715"/>
      <c r="AR35" s="715"/>
      <c r="AS35" s="733"/>
      <c r="AT35" s="733"/>
      <c r="AU35" s="733"/>
      <c r="AV35" s="733"/>
      <c r="AW35" s="733"/>
      <c r="AX35" s="733"/>
      <c r="AY35" s="733"/>
      <c r="AZ35" s="733"/>
      <c r="BA35" s="733"/>
    </row>
    <row r="36" spans="1:53" ht="20.25" customHeight="1" x14ac:dyDescent="0.25">
      <c r="A36" s="753" t="s">
        <v>22</v>
      </c>
      <c r="B36" s="754"/>
      <c r="C36" s="755">
        <f>SUM(C32:D35)</f>
        <v>8</v>
      </c>
      <c r="D36" s="756"/>
      <c r="E36" s="715">
        <f>SUM(D32:F35)</f>
        <v>132</v>
      </c>
      <c r="F36" s="715"/>
      <c r="G36" s="715">
        <f>SUM(G32:I35)</f>
        <v>9</v>
      </c>
      <c r="H36" s="715"/>
      <c r="I36" s="715"/>
      <c r="J36" s="713">
        <f>SUM(J32:M35)</f>
        <v>10</v>
      </c>
      <c r="K36" s="713"/>
      <c r="L36" s="713"/>
      <c r="M36" s="713"/>
      <c r="N36" s="713">
        <f>SUM(N32:P35)</f>
        <v>2</v>
      </c>
      <c r="O36" s="713"/>
      <c r="P36" s="713"/>
      <c r="Q36" s="733">
        <f>SUM(Q32:S35)</f>
        <v>2</v>
      </c>
      <c r="R36" s="715"/>
      <c r="S36" s="715"/>
      <c r="T36" s="715">
        <f>SUM(T32:V35)</f>
        <v>35</v>
      </c>
      <c r="U36" s="731"/>
      <c r="V36" s="731"/>
      <c r="W36" s="715">
        <f>SUM(W32:Y35)</f>
        <v>198</v>
      </c>
      <c r="X36" s="731"/>
      <c r="Y36" s="731"/>
      <c r="Z36" s="654"/>
      <c r="AA36" s="750"/>
      <c r="AB36" s="751"/>
      <c r="AC36" s="751"/>
      <c r="AD36" s="751"/>
      <c r="AE36" s="751"/>
      <c r="AF36" s="751"/>
      <c r="AG36" s="752"/>
      <c r="AH36" s="741"/>
      <c r="AI36" s="742"/>
      <c r="AJ36" s="743"/>
      <c r="AK36" s="741"/>
      <c r="AL36" s="742"/>
      <c r="AM36" s="743"/>
      <c r="AN36" s="657"/>
      <c r="AO36" s="715"/>
      <c r="AP36" s="715"/>
      <c r="AQ36" s="715"/>
      <c r="AR36" s="715"/>
      <c r="AS36" s="733"/>
      <c r="AT36" s="733"/>
      <c r="AU36" s="733"/>
      <c r="AV36" s="733"/>
      <c r="AW36" s="733"/>
      <c r="AX36" s="733"/>
      <c r="AY36" s="733"/>
      <c r="AZ36" s="733"/>
      <c r="BA36" s="733"/>
    </row>
    <row r="37" spans="1:53" ht="0.75" customHeight="1" x14ac:dyDescent="0.25"/>
    <row r="38" spans="1:53" hidden="1" x14ac:dyDescent="0.25"/>
  </sheetData>
  <mergeCells count="111">
    <mergeCell ref="AO33:AR36"/>
    <mergeCell ref="AS33:AW36"/>
    <mergeCell ref="AX33:BA36"/>
    <mergeCell ref="Q34:S34"/>
    <mergeCell ref="AK33:AM33"/>
    <mergeCell ref="AK34:AM36"/>
    <mergeCell ref="AA34:AG36"/>
    <mergeCell ref="A36:B36"/>
    <mergeCell ref="AH34:AJ36"/>
    <mergeCell ref="A35:B35"/>
    <mergeCell ref="E35:F35"/>
    <mergeCell ref="G35:I35"/>
    <mergeCell ref="J35:M35"/>
    <mergeCell ref="C36:D36"/>
    <mergeCell ref="E36:F36"/>
    <mergeCell ref="G36:I36"/>
    <mergeCell ref="J36:M36"/>
    <mergeCell ref="N36:P36"/>
    <mergeCell ref="Q36:S36"/>
    <mergeCell ref="T34:V34"/>
    <mergeCell ref="W34:Y34"/>
    <mergeCell ref="C35:D35"/>
    <mergeCell ref="T36:V36"/>
    <mergeCell ref="W36:Y36"/>
    <mergeCell ref="W35:Y35"/>
    <mergeCell ref="J34:M34"/>
    <mergeCell ref="N34:P34"/>
    <mergeCell ref="AK32:AM32"/>
    <mergeCell ref="A33:B33"/>
    <mergeCell ref="C33:D33"/>
    <mergeCell ref="E33:F33"/>
    <mergeCell ref="G33:I33"/>
    <mergeCell ref="J33:M33"/>
    <mergeCell ref="N33:P33"/>
    <mergeCell ref="Q33:S33"/>
    <mergeCell ref="N35:P35"/>
    <mergeCell ref="Q35:S35"/>
    <mergeCell ref="T35:V35"/>
    <mergeCell ref="A34:B34"/>
    <mergeCell ref="C34:D34"/>
    <mergeCell ref="E34:F34"/>
    <mergeCell ref="G34:I34"/>
    <mergeCell ref="W32:Y32"/>
    <mergeCell ref="AA32:AG32"/>
    <mergeCell ref="AH32:AJ32"/>
    <mergeCell ref="T33:V33"/>
    <mergeCell ref="W33:Y33"/>
    <mergeCell ref="AA33:AG33"/>
    <mergeCell ref="AH33:AJ33"/>
    <mergeCell ref="A32:B32"/>
    <mergeCell ref="C32:D32"/>
    <mergeCell ref="A29:B31"/>
    <mergeCell ref="C29:D31"/>
    <mergeCell ref="E29:F31"/>
    <mergeCell ref="G29:I31"/>
    <mergeCell ref="J29:M31"/>
    <mergeCell ref="N29:P31"/>
    <mergeCell ref="T29:V31"/>
    <mergeCell ref="E32:F32"/>
    <mergeCell ref="G32:I32"/>
    <mergeCell ref="J32:M32"/>
    <mergeCell ref="N32:P32"/>
    <mergeCell ref="Q32:S32"/>
    <mergeCell ref="T32:V32"/>
    <mergeCell ref="Q29:S31"/>
    <mergeCell ref="AX29:BA32"/>
    <mergeCell ref="AA31:AG31"/>
    <mergeCell ref="AH31:AJ31"/>
    <mergeCell ref="AK31:AM31"/>
    <mergeCell ref="A7:O7"/>
    <mergeCell ref="P7:AL7"/>
    <mergeCell ref="AN7:BA7"/>
    <mergeCell ref="P8:AL8"/>
    <mergeCell ref="AN8:BA10"/>
    <mergeCell ref="P9:AL9"/>
    <mergeCell ref="W29:Y31"/>
    <mergeCell ref="AA29:AG30"/>
    <mergeCell ref="AH29:AJ30"/>
    <mergeCell ref="AK29:AM30"/>
    <mergeCell ref="AO29:AR32"/>
    <mergeCell ref="AS29:AW32"/>
    <mergeCell ref="S17:W17"/>
    <mergeCell ref="X17:AA17"/>
    <mergeCell ref="AB17:AE17"/>
    <mergeCell ref="AS22:AW22"/>
    <mergeCell ref="A25:AU25"/>
    <mergeCell ref="AA27:AM27"/>
    <mergeCell ref="AO27:BA27"/>
    <mergeCell ref="AX17:BA17"/>
    <mergeCell ref="P10:AM10"/>
    <mergeCell ref="AO17:AR17"/>
    <mergeCell ref="AS17:AW17"/>
    <mergeCell ref="P11:AM11"/>
    <mergeCell ref="A15:BA15"/>
    <mergeCell ref="A17:A18"/>
    <mergeCell ref="B17:E17"/>
    <mergeCell ref="F17:I17"/>
    <mergeCell ref="J17:M17"/>
    <mergeCell ref="N17:R17"/>
    <mergeCell ref="AJ17:AN17"/>
    <mergeCell ref="AF17:AI17"/>
    <mergeCell ref="AN3:BA4"/>
    <mergeCell ref="A4:O4"/>
    <mergeCell ref="P5:AM5"/>
    <mergeCell ref="A6:O6"/>
    <mergeCell ref="AO6:BA6"/>
    <mergeCell ref="A1:O1"/>
    <mergeCell ref="P1:AM1"/>
    <mergeCell ref="A2:O2"/>
    <mergeCell ref="A3:O3"/>
    <mergeCell ref="P3:AM3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882" t="s">
        <v>51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914" t="s">
        <v>52</v>
      </c>
      <c r="Q1" s="914"/>
      <c r="R1" s="914"/>
      <c r="S1" s="914"/>
      <c r="T1" s="914"/>
      <c r="U1" s="914"/>
      <c r="V1" s="914"/>
      <c r="W1" s="914"/>
      <c r="X1" s="914"/>
      <c r="Y1" s="914"/>
      <c r="Z1" s="914"/>
      <c r="AA1" s="914"/>
      <c r="AB1" s="914"/>
      <c r="AC1" s="914"/>
      <c r="AD1" s="914"/>
      <c r="AE1" s="914"/>
      <c r="AF1" s="914"/>
      <c r="AG1" s="914"/>
      <c r="AH1" s="914"/>
      <c r="AI1" s="914"/>
      <c r="AJ1" s="914"/>
      <c r="AK1" s="914"/>
      <c r="AL1" s="914"/>
      <c r="AM1" s="914"/>
      <c r="AN1" s="10"/>
    </row>
    <row r="2" spans="1:53" ht="30" x14ac:dyDescent="0.4">
      <c r="A2" s="882" t="s">
        <v>53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882" t="s">
        <v>54</v>
      </c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915" t="s">
        <v>55</v>
      </c>
      <c r="Q3" s="915"/>
      <c r="R3" s="915"/>
      <c r="S3" s="915"/>
      <c r="T3" s="915"/>
      <c r="U3" s="915"/>
      <c r="V3" s="915"/>
      <c r="W3" s="915"/>
      <c r="X3" s="915"/>
      <c r="Y3" s="915"/>
      <c r="Z3" s="915"/>
      <c r="AA3" s="915"/>
      <c r="AB3" s="915"/>
      <c r="AC3" s="915"/>
      <c r="AD3" s="915"/>
      <c r="AE3" s="915"/>
      <c r="AF3" s="915"/>
      <c r="AG3" s="915"/>
      <c r="AH3" s="915"/>
      <c r="AI3" s="915"/>
      <c r="AJ3" s="915"/>
      <c r="AK3" s="915"/>
      <c r="AL3" s="915"/>
      <c r="AM3" s="915"/>
      <c r="AN3" s="880" t="s">
        <v>217</v>
      </c>
      <c r="AO3" s="880"/>
      <c r="AP3" s="880"/>
      <c r="AQ3" s="880"/>
      <c r="AR3" s="880"/>
      <c r="AS3" s="880"/>
      <c r="AT3" s="880"/>
      <c r="AU3" s="880"/>
      <c r="AV3" s="880"/>
      <c r="AW3" s="880"/>
      <c r="AX3" s="880"/>
      <c r="AY3" s="880"/>
      <c r="AZ3" s="880"/>
      <c r="BA3" s="880"/>
    </row>
    <row r="4" spans="1:53" ht="30.75" x14ac:dyDescent="0.45">
      <c r="A4" s="881" t="s">
        <v>56</v>
      </c>
      <c r="B4" s="882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880"/>
      <c r="AO4" s="880"/>
      <c r="AP4" s="880"/>
      <c r="AQ4" s="880"/>
      <c r="AR4" s="880"/>
      <c r="AS4" s="880"/>
      <c r="AT4" s="880"/>
      <c r="AU4" s="880"/>
      <c r="AV4" s="880"/>
      <c r="AW4" s="880"/>
      <c r="AX4" s="880"/>
      <c r="AY4" s="880"/>
      <c r="AZ4" s="880"/>
      <c r="BA4" s="880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912" t="s">
        <v>57</v>
      </c>
      <c r="Q5" s="913"/>
      <c r="R5" s="913"/>
      <c r="S5" s="913"/>
      <c r="T5" s="913"/>
      <c r="U5" s="913"/>
      <c r="V5" s="913"/>
      <c r="W5" s="913"/>
      <c r="X5" s="913"/>
      <c r="Y5" s="913"/>
      <c r="Z5" s="913"/>
      <c r="AA5" s="913"/>
      <c r="AB5" s="913"/>
      <c r="AC5" s="913"/>
      <c r="AD5" s="913"/>
      <c r="AE5" s="913"/>
      <c r="AF5" s="913"/>
      <c r="AG5" s="913"/>
      <c r="AH5" s="913"/>
      <c r="AI5" s="913"/>
      <c r="AJ5" s="913"/>
      <c r="AK5" s="913"/>
      <c r="AL5" s="913"/>
      <c r="AM5" s="913"/>
    </row>
    <row r="6" spans="1:53" s="16" customFormat="1" ht="27.75" x14ac:dyDescent="0.4">
      <c r="A6" s="882" t="s">
        <v>58</v>
      </c>
      <c r="B6" s="882"/>
      <c r="C6" s="882"/>
      <c r="D6" s="882"/>
      <c r="E6" s="882"/>
      <c r="F6" s="882"/>
      <c r="G6" s="882"/>
      <c r="H6" s="882"/>
      <c r="I6" s="882"/>
      <c r="J6" s="882"/>
      <c r="K6" s="882"/>
      <c r="L6" s="882"/>
      <c r="M6" s="882"/>
      <c r="N6" s="882"/>
      <c r="O6" s="882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910"/>
      <c r="AP6" s="910"/>
      <c r="AQ6" s="910"/>
      <c r="AR6" s="910"/>
      <c r="AS6" s="910"/>
      <c r="AT6" s="910"/>
      <c r="AU6" s="910"/>
      <c r="AV6" s="910"/>
      <c r="AW6" s="910"/>
      <c r="AX6" s="910"/>
      <c r="AY6" s="910"/>
      <c r="AZ6" s="910"/>
      <c r="BA6" s="910"/>
    </row>
    <row r="7" spans="1:53" s="16" customFormat="1" ht="27.75" x14ac:dyDescent="0.4">
      <c r="A7" s="882" t="s">
        <v>59</v>
      </c>
      <c r="B7" s="882"/>
      <c r="C7" s="882"/>
      <c r="D7" s="882"/>
      <c r="E7" s="882"/>
      <c r="F7" s="882"/>
      <c r="G7" s="882"/>
      <c r="H7" s="882"/>
      <c r="I7" s="882"/>
      <c r="J7" s="882"/>
      <c r="K7" s="882"/>
      <c r="L7" s="882"/>
      <c r="M7" s="882"/>
      <c r="N7" s="882"/>
      <c r="O7" s="882"/>
      <c r="P7" s="883" t="s">
        <v>60</v>
      </c>
      <c r="Q7" s="883"/>
      <c r="R7" s="883"/>
      <c r="S7" s="883"/>
      <c r="T7" s="883"/>
      <c r="U7" s="883"/>
      <c r="V7" s="883"/>
      <c r="W7" s="883"/>
      <c r="X7" s="883"/>
      <c r="Y7" s="883"/>
      <c r="Z7" s="883"/>
      <c r="AA7" s="883"/>
      <c r="AB7" s="883"/>
      <c r="AC7" s="883"/>
      <c r="AD7" s="883"/>
      <c r="AE7" s="883"/>
      <c r="AF7" s="883"/>
      <c r="AG7" s="883"/>
      <c r="AH7" s="883"/>
      <c r="AI7" s="883"/>
      <c r="AJ7" s="883"/>
      <c r="AK7" s="883"/>
      <c r="AL7" s="883"/>
      <c r="AM7" s="17"/>
      <c r="AN7" s="908" t="s">
        <v>61</v>
      </c>
      <c r="AO7" s="909"/>
      <c r="AP7" s="909"/>
      <c r="AQ7" s="909"/>
      <c r="AR7" s="909"/>
      <c r="AS7" s="909"/>
      <c r="AT7" s="909"/>
      <c r="AU7" s="909"/>
      <c r="AV7" s="909"/>
      <c r="AW7" s="909"/>
      <c r="AX7" s="909"/>
      <c r="AY7" s="909"/>
      <c r="AZ7" s="909"/>
      <c r="BA7" s="909"/>
    </row>
    <row r="8" spans="1:53" s="16" customFormat="1" ht="26.25" x14ac:dyDescent="0.4">
      <c r="P8" s="883" t="s">
        <v>62</v>
      </c>
      <c r="Q8" s="883"/>
      <c r="R8" s="883"/>
      <c r="S8" s="883"/>
      <c r="T8" s="883"/>
      <c r="U8" s="883"/>
      <c r="V8" s="883"/>
      <c r="W8" s="883"/>
      <c r="X8" s="883"/>
      <c r="Y8" s="883"/>
      <c r="Z8" s="883"/>
      <c r="AA8" s="883"/>
      <c r="AB8" s="883"/>
      <c r="AC8" s="883"/>
      <c r="AD8" s="883"/>
      <c r="AE8" s="883"/>
      <c r="AF8" s="883"/>
      <c r="AG8" s="883"/>
      <c r="AH8" s="883"/>
      <c r="AI8" s="883"/>
      <c r="AJ8" s="883"/>
      <c r="AK8" s="883"/>
      <c r="AL8" s="883"/>
      <c r="AM8" s="17"/>
      <c r="AN8" s="884" t="s">
        <v>63</v>
      </c>
      <c r="AO8" s="884"/>
      <c r="AP8" s="884"/>
      <c r="AQ8" s="884"/>
      <c r="AR8" s="884"/>
      <c r="AS8" s="884"/>
      <c r="AT8" s="884"/>
      <c r="AU8" s="884"/>
      <c r="AV8" s="884"/>
      <c r="AW8" s="884"/>
      <c r="AX8" s="884"/>
      <c r="AY8" s="884"/>
      <c r="AZ8" s="884"/>
      <c r="BA8" s="884"/>
    </row>
    <row r="9" spans="1:53" s="16" customFormat="1" ht="26.25" x14ac:dyDescent="0.4">
      <c r="P9" s="883" t="s">
        <v>218</v>
      </c>
      <c r="Q9" s="883"/>
      <c r="R9" s="883"/>
      <c r="S9" s="883"/>
      <c r="T9" s="883"/>
      <c r="U9" s="883"/>
      <c r="V9" s="883"/>
      <c r="W9" s="883"/>
      <c r="X9" s="883"/>
      <c r="Y9" s="883"/>
      <c r="Z9" s="883"/>
      <c r="AA9" s="883"/>
      <c r="AB9" s="883"/>
      <c r="AC9" s="883"/>
      <c r="AD9" s="883"/>
      <c r="AE9" s="883"/>
      <c r="AF9" s="883"/>
      <c r="AG9" s="883"/>
      <c r="AH9" s="883"/>
      <c r="AI9" s="883"/>
      <c r="AJ9" s="883"/>
      <c r="AK9" s="883"/>
      <c r="AL9" s="883"/>
      <c r="AM9" s="17"/>
      <c r="AN9" s="884"/>
      <c r="AO9" s="884"/>
      <c r="AP9" s="884"/>
      <c r="AQ9" s="884"/>
      <c r="AR9" s="884"/>
      <c r="AS9" s="884"/>
      <c r="AT9" s="884"/>
      <c r="AU9" s="884"/>
      <c r="AV9" s="884"/>
      <c r="AW9" s="884"/>
      <c r="AX9" s="884"/>
      <c r="AY9" s="884"/>
      <c r="AZ9" s="884"/>
      <c r="BA9" s="884"/>
    </row>
    <row r="10" spans="1:53" s="16" customFormat="1" ht="25.5" x14ac:dyDescent="0.35">
      <c r="P10" s="885" t="s">
        <v>64</v>
      </c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  <c r="AK10" s="886"/>
      <c r="AL10" s="887"/>
      <c r="AM10" s="887"/>
      <c r="AN10" s="884"/>
      <c r="AO10" s="884"/>
      <c r="AP10" s="884"/>
      <c r="AQ10" s="884"/>
      <c r="AR10" s="884"/>
      <c r="AS10" s="884"/>
      <c r="AT10" s="884"/>
      <c r="AU10" s="884"/>
      <c r="AV10" s="884"/>
      <c r="AW10" s="884"/>
      <c r="AX10" s="884"/>
      <c r="AY10" s="884"/>
      <c r="AZ10" s="884"/>
      <c r="BA10" s="884"/>
    </row>
    <row r="11" spans="1:53" s="16" customFormat="1" ht="26.25" x14ac:dyDescent="0.4">
      <c r="P11" s="885" t="s">
        <v>219</v>
      </c>
      <c r="Q11" s="885"/>
      <c r="R11" s="885"/>
      <c r="S11" s="885"/>
      <c r="T11" s="885"/>
      <c r="U11" s="885"/>
      <c r="V11" s="885"/>
      <c r="W11" s="885"/>
      <c r="X11" s="885"/>
      <c r="Y11" s="885"/>
      <c r="Z11" s="885"/>
      <c r="AA11" s="885"/>
      <c r="AB11" s="885"/>
      <c r="AC11" s="885"/>
      <c r="AD11" s="885"/>
      <c r="AE11" s="885"/>
      <c r="AF11" s="885"/>
      <c r="AG11" s="885"/>
      <c r="AH11" s="885"/>
      <c r="AI11" s="885"/>
      <c r="AJ11" s="885"/>
      <c r="AK11" s="885"/>
      <c r="AL11" s="885"/>
      <c r="AM11" s="885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891" t="s">
        <v>65</v>
      </c>
      <c r="B15" s="891"/>
      <c r="C15" s="891"/>
      <c r="D15" s="891"/>
      <c r="E15" s="891"/>
      <c r="F15" s="891"/>
      <c r="G15" s="891"/>
      <c r="H15" s="891"/>
      <c r="I15" s="891"/>
      <c r="J15" s="891"/>
      <c r="K15" s="891"/>
      <c r="L15" s="891"/>
      <c r="M15" s="891"/>
      <c r="N15" s="891"/>
      <c r="O15" s="891"/>
      <c r="P15" s="891"/>
      <c r="Q15" s="891"/>
      <c r="R15" s="891"/>
      <c r="S15" s="891"/>
      <c r="T15" s="891"/>
      <c r="U15" s="891"/>
      <c r="V15" s="891"/>
      <c r="W15" s="891"/>
      <c r="X15" s="891"/>
      <c r="Y15" s="891"/>
      <c r="Z15" s="891"/>
      <c r="AA15" s="891"/>
      <c r="AB15" s="891"/>
      <c r="AC15" s="891"/>
      <c r="AD15" s="891"/>
      <c r="AE15" s="891"/>
      <c r="AF15" s="891"/>
      <c r="AG15" s="891"/>
      <c r="AH15" s="891"/>
      <c r="AI15" s="891"/>
      <c r="AJ15" s="891"/>
      <c r="AK15" s="891"/>
      <c r="AL15" s="891"/>
      <c r="AM15" s="891"/>
      <c r="AN15" s="891"/>
      <c r="AO15" s="891"/>
      <c r="AP15" s="891"/>
      <c r="AQ15" s="891"/>
      <c r="AR15" s="891"/>
      <c r="AS15" s="891"/>
      <c r="AT15" s="891"/>
      <c r="AU15" s="891"/>
      <c r="AV15" s="891"/>
      <c r="AW15" s="891"/>
      <c r="AX15" s="891"/>
      <c r="AY15" s="891"/>
      <c r="AZ15" s="891"/>
      <c r="BA15" s="891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903" t="s">
        <v>66</v>
      </c>
      <c r="B17" s="888" t="s">
        <v>67</v>
      </c>
      <c r="C17" s="889"/>
      <c r="D17" s="889"/>
      <c r="E17" s="890"/>
      <c r="F17" s="888" t="s">
        <v>68</v>
      </c>
      <c r="G17" s="889"/>
      <c r="H17" s="889"/>
      <c r="I17" s="890"/>
      <c r="J17" s="873" t="s">
        <v>69</v>
      </c>
      <c r="K17" s="874"/>
      <c r="L17" s="874"/>
      <c r="M17" s="874"/>
      <c r="N17" s="873" t="s">
        <v>70</v>
      </c>
      <c r="O17" s="874"/>
      <c r="P17" s="874"/>
      <c r="Q17" s="874"/>
      <c r="R17" s="892"/>
      <c r="S17" s="873" t="s">
        <v>71</v>
      </c>
      <c r="T17" s="911"/>
      <c r="U17" s="911"/>
      <c r="V17" s="911"/>
      <c r="W17" s="892"/>
      <c r="X17" s="873" t="s">
        <v>72</v>
      </c>
      <c r="Y17" s="874"/>
      <c r="Z17" s="874"/>
      <c r="AA17" s="892"/>
      <c r="AB17" s="888" t="s">
        <v>73</v>
      </c>
      <c r="AC17" s="889"/>
      <c r="AD17" s="889"/>
      <c r="AE17" s="890"/>
      <c r="AF17" s="888" t="s">
        <v>74</v>
      </c>
      <c r="AG17" s="889"/>
      <c r="AH17" s="889"/>
      <c r="AI17" s="890"/>
      <c r="AJ17" s="873" t="s">
        <v>75</v>
      </c>
      <c r="AK17" s="911"/>
      <c r="AL17" s="911"/>
      <c r="AM17" s="911"/>
      <c r="AN17" s="892"/>
      <c r="AO17" s="873" t="s">
        <v>76</v>
      </c>
      <c r="AP17" s="874"/>
      <c r="AQ17" s="874"/>
      <c r="AR17" s="874"/>
      <c r="AS17" s="905" t="s">
        <v>77</v>
      </c>
      <c r="AT17" s="906"/>
      <c r="AU17" s="906"/>
      <c r="AV17" s="906"/>
      <c r="AW17" s="907"/>
      <c r="AX17" s="873" t="s">
        <v>78</v>
      </c>
      <c r="AY17" s="874"/>
      <c r="AZ17" s="874"/>
      <c r="BA17" s="892"/>
    </row>
    <row r="18" spans="1:53" s="1" customFormat="1" ht="16.5" thickBot="1" x14ac:dyDescent="0.3">
      <c r="A18" s="904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79</v>
      </c>
      <c r="C19" s="30" t="s">
        <v>79</v>
      </c>
      <c r="D19" s="30" t="s">
        <v>79</v>
      </c>
      <c r="E19" s="31" t="s">
        <v>79</v>
      </c>
      <c r="F19" s="29" t="s">
        <v>79</v>
      </c>
      <c r="G19" s="30" t="s">
        <v>79</v>
      </c>
      <c r="H19" s="30" t="s">
        <v>79</v>
      </c>
      <c r="I19" s="31" t="s">
        <v>79</v>
      </c>
      <c r="J19" s="29" t="s">
        <v>79</v>
      </c>
      <c r="K19" s="30" t="s">
        <v>79</v>
      </c>
      <c r="L19" s="30" t="s">
        <v>79</v>
      </c>
      <c r="M19" s="31" t="s">
        <v>79</v>
      </c>
      <c r="N19" s="29" t="s">
        <v>79</v>
      </c>
      <c r="O19" s="30" t="s">
        <v>79</v>
      </c>
      <c r="P19" s="30" t="s">
        <v>79</v>
      </c>
      <c r="Q19" s="30" t="s">
        <v>80</v>
      </c>
      <c r="R19" s="31" t="s">
        <v>80</v>
      </c>
      <c r="S19" s="29" t="s">
        <v>81</v>
      </c>
      <c r="T19" s="30" t="s">
        <v>81</v>
      </c>
      <c r="U19" s="30" t="s">
        <v>79</v>
      </c>
      <c r="V19" s="30" t="s">
        <v>79</v>
      </c>
      <c r="W19" s="31" t="s">
        <v>79</v>
      </c>
      <c r="X19" s="29" t="s">
        <v>79</v>
      </c>
      <c r="Y19" s="30" t="s">
        <v>79</v>
      </c>
      <c r="Z19" s="30" t="s">
        <v>79</v>
      </c>
      <c r="AA19" s="31" t="s">
        <v>79</v>
      </c>
      <c r="AB19" s="29" t="s">
        <v>79</v>
      </c>
      <c r="AC19" s="30" t="s">
        <v>79</v>
      </c>
      <c r="AD19" s="30" t="s">
        <v>12</v>
      </c>
      <c r="AE19" s="32" t="s">
        <v>12</v>
      </c>
      <c r="AF19" s="29" t="s">
        <v>12</v>
      </c>
      <c r="AG19" s="30" t="s">
        <v>79</v>
      </c>
      <c r="AH19" s="30" t="s">
        <v>79</v>
      </c>
      <c r="AI19" s="31" t="s">
        <v>79</v>
      </c>
      <c r="AJ19" s="30" t="s">
        <v>79</v>
      </c>
      <c r="AK19" s="30" t="s">
        <v>79</v>
      </c>
      <c r="AL19" s="30" t="s">
        <v>79</v>
      </c>
      <c r="AM19" s="30" t="s">
        <v>79</v>
      </c>
      <c r="AN19" s="31" t="s">
        <v>79</v>
      </c>
      <c r="AO19" s="33" t="s">
        <v>79</v>
      </c>
      <c r="AP19" s="30" t="s">
        <v>80</v>
      </c>
      <c r="AQ19" s="30" t="s">
        <v>80</v>
      </c>
      <c r="AR19" s="31" t="s">
        <v>81</v>
      </c>
      <c r="AS19" s="29" t="s">
        <v>81</v>
      </c>
      <c r="AT19" s="30" t="s">
        <v>81</v>
      </c>
      <c r="AU19" s="30" t="s">
        <v>81</v>
      </c>
      <c r="AV19" s="30" t="s">
        <v>81</v>
      </c>
      <c r="AW19" s="31" t="s">
        <v>81</v>
      </c>
      <c r="AX19" s="33" t="s">
        <v>81</v>
      </c>
      <c r="AY19" s="30" t="s">
        <v>81</v>
      </c>
      <c r="AZ19" s="30" t="s">
        <v>81</v>
      </c>
      <c r="BA19" s="31" t="s">
        <v>81</v>
      </c>
    </row>
    <row r="20" spans="1:53" ht="18.75" x14ac:dyDescent="0.3">
      <c r="A20" s="34">
        <v>2</v>
      </c>
      <c r="B20" s="35" t="s">
        <v>79</v>
      </c>
      <c r="C20" s="36" t="s">
        <v>79</v>
      </c>
      <c r="D20" s="36" t="s">
        <v>79</v>
      </c>
      <c r="E20" s="37" t="s">
        <v>79</v>
      </c>
      <c r="F20" s="35" t="s">
        <v>79</v>
      </c>
      <c r="G20" s="36" t="s">
        <v>79</v>
      </c>
      <c r="H20" s="36" t="s">
        <v>79</v>
      </c>
      <c r="I20" s="37" t="s">
        <v>79</v>
      </c>
      <c r="J20" s="35" t="s">
        <v>79</v>
      </c>
      <c r="K20" s="36" t="s">
        <v>79</v>
      </c>
      <c r="L20" s="36" t="s">
        <v>79</v>
      </c>
      <c r="M20" s="37" t="s">
        <v>79</v>
      </c>
      <c r="N20" s="35" t="s">
        <v>79</v>
      </c>
      <c r="O20" s="36" t="s">
        <v>79</v>
      </c>
      <c r="P20" s="36" t="s">
        <v>79</v>
      </c>
      <c r="Q20" s="36" t="s">
        <v>80</v>
      </c>
      <c r="R20" s="37" t="s">
        <v>80</v>
      </c>
      <c r="S20" s="35" t="s">
        <v>81</v>
      </c>
      <c r="T20" s="36" t="s">
        <v>81</v>
      </c>
      <c r="U20" s="36" t="s">
        <v>79</v>
      </c>
      <c r="V20" s="36" t="s">
        <v>79</v>
      </c>
      <c r="W20" s="37" t="s">
        <v>79</v>
      </c>
      <c r="X20" s="35" t="s">
        <v>79</v>
      </c>
      <c r="Y20" s="36" t="s">
        <v>79</v>
      </c>
      <c r="Z20" s="36" t="s">
        <v>79</v>
      </c>
      <c r="AA20" s="37" t="s">
        <v>79</v>
      </c>
      <c r="AB20" s="35" t="s">
        <v>79</v>
      </c>
      <c r="AC20" s="36" t="s">
        <v>79</v>
      </c>
      <c r="AD20" s="36" t="s">
        <v>12</v>
      </c>
      <c r="AE20" s="38" t="s">
        <v>12</v>
      </c>
      <c r="AF20" s="35" t="s">
        <v>12</v>
      </c>
      <c r="AG20" s="36" t="s">
        <v>79</v>
      </c>
      <c r="AH20" s="36" t="s">
        <v>79</v>
      </c>
      <c r="AI20" s="38" t="s">
        <v>79</v>
      </c>
      <c r="AJ20" s="35" t="s">
        <v>79</v>
      </c>
      <c r="AK20" s="36" t="s">
        <v>79</v>
      </c>
      <c r="AL20" s="36" t="s">
        <v>79</v>
      </c>
      <c r="AM20" s="36" t="s">
        <v>79</v>
      </c>
      <c r="AN20" s="37" t="s">
        <v>79</v>
      </c>
      <c r="AO20" s="39" t="s">
        <v>79</v>
      </c>
      <c r="AP20" s="36" t="s">
        <v>80</v>
      </c>
      <c r="AQ20" s="36" t="s">
        <v>80</v>
      </c>
      <c r="AR20" s="37" t="s">
        <v>81</v>
      </c>
      <c r="AS20" s="40" t="s">
        <v>81</v>
      </c>
      <c r="AT20" s="41" t="s">
        <v>81</v>
      </c>
      <c r="AU20" s="36" t="s">
        <v>81</v>
      </c>
      <c r="AV20" s="36" t="s">
        <v>81</v>
      </c>
      <c r="AW20" s="37" t="s">
        <v>81</v>
      </c>
      <c r="AX20" s="42" t="s">
        <v>81</v>
      </c>
      <c r="AY20" s="36" t="s">
        <v>81</v>
      </c>
      <c r="AZ20" s="36" t="s">
        <v>81</v>
      </c>
      <c r="BA20" s="37" t="s">
        <v>81</v>
      </c>
    </row>
    <row r="21" spans="1:53" ht="18.75" x14ac:dyDescent="0.3">
      <c r="A21" s="34">
        <v>3</v>
      </c>
      <c r="B21" s="35" t="s">
        <v>79</v>
      </c>
      <c r="C21" s="36" t="s">
        <v>79</v>
      </c>
      <c r="D21" s="36" t="s">
        <v>79</v>
      </c>
      <c r="E21" s="37" t="s">
        <v>79</v>
      </c>
      <c r="F21" s="35" t="s">
        <v>79</v>
      </c>
      <c r="G21" s="36" t="s">
        <v>79</v>
      </c>
      <c r="H21" s="36" t="s">
        <v>79</v>
      </c>
      <c r="I21" s="37" t="s">
        <v>79</v>
      </c>
      <c r="J21" s="35" t="s">
        <v>79</v>
      </c>
      <c r="K21" s="36" t="s">
        <v>79</v>
      </c>
      <c r="L21" s="36" t="s">
        <v>79</v>
      </c>
      <c r="M21" s="37" t="s">
        <v>79</v>
      </c>
      <c r="N21" s="35" t="s">
        <v>79</v>
      </c>
      <c r="O21" s="36" t="s">
        <v>79</v>
      </c>
      <c r="P21" s="36" t="s">
        <v>79</v>
      </c>
      <c r="Q21" s="36" t="s">
        <v>80</v>
      </c>
      <c r="R21" s="37" t="s">
        <v>80</v>
      </c>
      <c r="S21" s="35" t="s">
        <v>81</v>
      </c>
      <c r="T21" s="36" t="s">
        <v>81</v>
      </c>
      <c r="U21" s="36" t="s">
        <v>79</v>
      </c>
      <c r="V21" s="36" t="s">
        <v>79</v>
      </c>
      <c r="W21" s="37" t="s">
        <v>79</v>
      </c>
      <c r="X21" s="35" t="s">
        <v>79</v>
      </c>
      <c r="Y21" s="36" t="s">
        <v>79</v>
      </c>
      <c r="Z21" s="36" t="s">
        <v>79</v>
      </c>
      <c r="AA21" s="37" t="s">
        <v>79</v>
      </c>
      <c r="AB21" s="35" t="s">
        <v>79</v>
      </c>
      <c r="AC21" s="36" t="s">
        <v>79</v>
      </c>
      <c r="AD21" s="36" t="s">
        <v>12</v>
      </c>
      <c r="AE21" s="38" t="s">
        <v>12</v>
      </c>
      <c r="AF21" s="35" t="s">
        <v>12</v>
      </c>
      <c r="AG21" s="36" t="s">
        <v>79</v>
      </c>
      <c r="AH21" s="36" t="s">
        <v>79</v>
      </c>
      <c r="AI21" s="38" t="s">
        <v>79</v>
      </c>
      <c r="AJ21" s="35" t="s">
        <v>79</v>
      </c>
      <c r="AK21" s="36" t="s">
        <v>79</v>
      </c>
      <c r="AL21" s="36" t="s">
        <v>79</v>
      </c>
      <c r="AM21" s="36" t="s">
        <v>79</v>
      </c>
      <c r="AN21" s="37" t="s">
        <v>79</v>
      </c>
      <c r="AO21" s="39" t="s">
        <v>79</v>
      </c>
      <c r="AP21" s="36" t="s">
        <v>80</v>
      </c>
      <c r="AQ21" s="36" t="s">
        <v>80</v>
      </c>
      <c r="AR21" s="37" t="s">
        <v>81</v>
      </c>
      <c r="AS21" s="35" t="s">
        <v>81</v>
      </c>
      <c r="AT21" s="36" t="s">
        <v>81</v>
      </c>
      <c r="AU21" s="36" t="s">
        <v>81</v>
      </c>
      <c r="AV21" s="36" t="s">
        <v>81</v>
      </c>
      <c r="AW21" s="37" t="s">
        <v>81</v>
      </c>
      <c r="AX21" s="39" t="s">
        <v>81</v>
      </c>
      <c r="AY21" s="36" t="s">
        <v>81</v>
      </c>
      <c r="AZ21" s="36" t="s">
        <v>81</v>
      </c>
      <c r="BA21" s="37" t="s">
        <v>81</v>
      </c>
    </row>
    <row r="22" spans="1:53" ht="19.5" thickBot="1" x14ac:dyDescent="0.35">
      <c r="A22" s="43">
        <v>4</v>
      </c>
      <c r="B22" s="44" t="s">
        <v>79</v>
      </c>
      <c r="C22" s="45" t="s">
        <v>79</v>
      </c>
      <c r="D22" s="45" t="s">
        <v>79</v>
      </c>
      <c r="E22" s="46" t="s">
        <v>79</v>
      </c>
      <c r="F22" s="44" t="s">
        <v>79</v>
      </c>
      <c r="G22" s="45" t="s">
        <v>79</v>
      </c>
      <c r="H22" s="45" t="s">
        <v>79</v>
      </c>
      <c r="I22" s="46" t="s">
        <v>79</v>
      </c>
      <c r="J22" s="44" t="s">
        <v>79</v>
      </c>
      <c r="K22" s="45" t="s">
        <v>79</v>
      </c>
      <c r="L22" s="45" t="s">
        <v>79</v>
      </c>
      <c r="M22" s="46" t="s">
        <v>79</v>
      </c>
      <c r="N22" s="44" t="s">
        <v>79</v>
      </c>
      <c r="O22" s="45" t="s">
        <v>79</v>
      </c>
      <c r="P22" s="45" t="s">
        <v>79</v>
      </c>
      <c r="Q22" s="45" t="s">
        <v>80</v>
      </c>
      <c r="R22" s="46" t="s">
        <v>80</v>
      </c>
      <c r="S22" s="44" t="s">
        <v>81</v>
      </c>
      <c r="T22" s="45" t="s">
        <v>81</v>
      </c>
      <c r="U22" s="45" t="s">
        <v>79</v>
      </c>
      <c r="V22" s="45" t="s">
        <v>79</v>
      </c>
      <c r="W22" s="46" t="s">
        <v>79</v>
      </c>
      <c r="X22" s="44" t="s">
        <v>79</v>
      </c>
      <c r="Y22" s="45" t="s">
        <v>79</v>
      </c>
      <c r="Z22" s="45" t="s">
        <v>79</v>
      </c>
      <c r="AA22" s="47" t="s">
        <v>79</v>
      </c>
      <c r="AB22" s="44" t="s">
        <v>79</v>
      </c>
      <c r="AC22" s="45" t="s">
        <v>79</v>
      </c>
      <c r="AD22" s="45" t="s">
        <v>79</v>
      </c>
      <c r="AE22" s="47" t="s">
        <v>79</v>
      </c>
      <c r="AF22" s="44" t="s">
        <v>79</v>
      </c>
      <c r="AG22" s="45" t="s">
        <v>79</v>
      </c>
      <c r="AH22" s="45" t="s">
        <v>80</v>
      </c>
      <c r="AI22" s="47" t="s">
        <v>80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82</v>
      </c>
      <c r="AO22" s="48" t="s">
        <v>82</v>
      </c>
      <c r="AP22" s="45" t="s">
        <v>83</v>
      </c>
      <c r="AQ22" s="45" t="s">
        <v>83</v>
      </c>
      <c r="AR22" s="46"/>
      <c r="AS22" s="725"/>
      <c r="AT22" s="875"/>
      <c r="AU22" s="875"/>
      <c r="AV22" s="875"/>
      <c r="AW22" s="876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84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877" t="s">
        <v>85</v>
      </c>
      <c r="B27" s="877"/>
      <c r="C27" s="877"/>
      <c r="D27" s="877"/>
      <c r="E27" s="877"/>
      <c r="F27" s="877"/>
      <c r="G27" s="877"/>
      <c r="H27" s="877"/>
      <c r="I27" s="877"/>
      <c r="J27" s="851"/>
      <c r="K27" s="851"/>
      <c r="L27" s="851"/>
      <c r="M27" s="851"/>
      <c r="N27" s="851"/>
      <c r="O27" s="851"/>
      <c r="P27" s="851"/>
      <c r="Q27" s="851"/>
      <c r="R27" s="851"/>
      <c r="S27" s="851"/>
      <c r="T27" s="851"/>
      <c r="U27" s="851"/>
      <c r="V27" s="851"/>
      <c r="W27" s="851"/>
      <c r="X27" s="851"/>
      <c r="Y27" s="851"/>
      <c r="Z27" s="851"/>
      <c r="AA27" s="851"/>
      <c r="AB27" s="851"/>
      <c r="AC27" s="851"/>
      <c r="AD27" s="851"/>
      <c r="AE27" s="851"/>
      <c r="AF27" s="851"/>
      <c r="AG27" s="851"/>
      <c r="AH27" s="851"/>
      <c r="AI27" s="851"/>
      <c r="AJ27" s="851"/>
      <c r="AK27" s="851"/>
      <c r="AL27" s="851"/>
      <c r="AM27" s="851"/>
      <c r="AN27" s="851"/>
      <c r="AO27" s="851"/>
      <c r="AP27" s="851"/>
      <c r="AQ27" s="851"/>
      <c r="AR27" s="851"/>
      <c r="AS27" s="851"/>
      <c r="AT27" s="851"/>
      <c r="AU27" s="851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86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858" t="s">
        <v>87</v>
      </c>
      <c r="AB29" s="858"/>
      <c r="AC29" s="858"/>
      <c r="AD29" s="858"/>
      <c r="AE29" s="858"/>
      <c r="AF29" s="858"/>
      <c r="AG29" s="858"/>
      <c r="AH29" s="858"/>
      <c r="AI29" s="858"/>
      <c r="AJ29" s="858"/>
      <c r="AK29" s="858"/>
      <c r="AL29" s="858"/>
      <c r="AM29" s="858"/>
      <c r="AN29" s="59"/>
      <c r="AO29" s="858" t="s">
        <v>88</v>
      </c>
      <c r="AP29" s="858"/>
      <c r="AQ29" s="858"/>
      <c r="AR29" s="858"/>
      <c r="AS29" s="858"/>
      <c r="AT29" s="858"/>
      <c r="AU29" s="858"/>
      <c r="AV29" s="858"/>
      <c r="AW29" s="858"/>
      <c r="AX29" s="858"/>
      <c r="AY29" s="858"/>
      <c r="AZ29" s="858"/>
      <c r="BA29" s="858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902" t="s">
        <v>66</v>
      </c>
      <c r="B31" s="832"/>
      <c r="C31" s="867" t="s">
        <v>89</v>
      </c>
      <c r="D31" s="831"/>
      <c r="E31" s="831"/>
      <c r="F31" s="832"/>
      <c r="G31" s="893" t="s">
        <v>90</v>
      </c>
      <c r="H31" s="894"/>
      <c r="I31" s="895"/>
      <c r="J31" s="830" t="s">
        <v>91</v>
      </c>
      <c r="K31" s="831"/>
      <c r="L31" s="831"/>
      <c r="M31" s="832"/>
      <c r="N31" s="839" t="s">
        <v>92</v>
      </c>
      <c r="O31" s="840"/>
      <c r="P31" s="841"/>
      <c r="Q31" s="830" t="s">
        <v>93</v>
      </c>
      <c r="R31" s="848"/>
      <c r="S31" s="849"/>
      <c r="T31" s="830" t="s">
        <v>94</v>
      </c>
      <c r="U31" s="831"/>
      <c r="V31" s="832"/>
      <c r="W31" s="830" t="s">
        <v>95</v>
      </c>
      <c r="X31" s="831"/>
      <c r="Y31" s="832"/>
      <c r="Z31" s="56"/>
      <c r="AA31" s="862" t="s">
        <v>96</v>
      </c>
      <c r="AB31" s="863"/>
      <c r="AC31" s="863"/>
      <c r="AD31" s="863"/>
      <c r="AE31" s="863"/>
      <c r="AF31" s="786"/>
      <c r="AG31" s="787"/>
      <c r="AH31" s="856" t="s">
        <v>97</v>
      </c>
      <c r="AI31" s="866"/>
      <c r="AJ31" s="866"/>
      <c r="AK31" s="867" t="s">
        <v>98</v>
      </c>
      <c r="AL31" s="868"/>
      <c r="AM31" s="869"/>
      <c r="AN31" s="63"/>
      <c r="AO31" s="878" t="s">
        <v>99</v>
      </c>
      <c r="AP31" s="879"/>
      <c r="AQ31" s="879"/>
      <c r="AR31" s="879"/>
      <c r="AS31" s="839" t="s">
        <v>100</v>
      </c>
      <c r="AT31" s="840"/>
      <c r="AU31" s="840"/>
      <c r="AV31" s="840"/>
      <c r="AW31" s="841"/>
      <c r="AX31" s="856" t="s">
        <v>97</v>
      </c>
      <c r="AY31" s="856"/>
      <c r="AZ31" s="856"/>
      <c r="BA31" s="857"/>
    </row>
    <row r="32" spans="1:53" ht="15.75" customHeight="1" x14ac:dyDescent="0.25">
      <c r="A32" s="833"/>
      <c r="B32" s="835"/>
      <c r="C32" s="833"/>
      <c r="D32" s="834"/>
      <c r="E32" s="834"/>
      <c r="F32" s="835"/>
      <c r="G32" s="896"/>
      <c r="H32" s="897"/>
      <c r="I32" s="898"/>
      <c r="J32" s="833"/>
      <c r="K32" s="834"/>
      <c r="L32" s="834"/>
      <c r="M32" s="835"/>
      <c r="N32" s="842"/>
      <c r="O32" s="843"/>
      <c r="P32" s="844"/>
      <c r="Q32" s="850"/>
      <c r="R32" s="851"/>
      <c r="S32" s="852"/>
      <c r="T32" s="833"/>
      <c r="U32" s="834"/>
      <c r="V32" s="835"/>
      <c r="W32" s="833"/>
      <c r="X32" s="834"/>
      <c r="Y32" s="835"/>
      <c r="Z32" s="56"/>
      <c r="AA32" s="864"/>
      <c r="AB32" s="865"/>
      <c r="AC32" s="865"/>
      <c r="AD32" s="865"/>
      <c r="AE32" s="865"/>
      <c r="AF32" s="789"/>
      <c r="AG32" s="790"/>
      <c r="AH32" s="866"/>
      <c r="AI32" s="866"/>
      <c r="AJ32" s="866"/>
      <c r="AK32" s="870"/>
      <c r="AL32" s="871"/>
      <c r="AM32" s="872"/>
      <c r="AN32" s="63"/>
      <c r="AO32" s="879"/>
      <c r="AP32" s="879"/>
      <c r="AQ32" s="879"/>
      <c r="AR32" s="879"/>
      <c r="AS32" s="842"/>
      <c r="AT32" s="843"/>
      <c r="AU32" s="843"/>
      <c r="AV32" s="843"/>
      <c r="AW32" s="844"/>
      <c r="AX32" s="856"/>
      <c r="AY32" s="856"/>
      <c r="AZ32" s="856"/>
      <c r="BA32" s="857"/>
    </row>
    <row r="33" spans="1:53" ht="21" x14ac:dyDescent="0.25">
      <c r="A33" s="836"/>
      <c r="B33" s="838"/>
      <c r="C33" s="836"/>
      <c r="D33" s="837"/>
      <c r="E33" s="837"/>
      <c r="F33" s="838"/>
      <c r="G33" s="899"/>
      <c r="H33" s="900"/>
      <c r="I33" s="901"/>
      <c r="J33" s="836"/>
      <c r="K33" s="837"/>
      <c r="L33" s="837"/>
      <c r="M33" s="838"/>
      <c r="N33" s="845"/>
      <c r="O33" s="846"/>
      <c r="P33" s="847"/>
      <c r="Q33" s="853"/>
      <c r="R33" s="854"/>
      <c r="S33" s="855"/>
      <c r="T33" s="836"/>
      <c r="U33" s="837"/>
      <c r="V33" s="838"/>
      <c r="W33" s="836"/>
      <c r="X33" s="837"/>
      <c r="Y33" s="838"/>
      <c r="Z33" s="56"/>
      <c r="AA33" s="764" t="s">
        <v>101</v>
      </c>
      <c r="AB33" s="826"/>
      <c r="AC33" s="826"/>
      <c r="AD33" s="826"/>
      <c r="AE33" s="826"/>
      <c r="AF33" s="799"/>
      <c r="AG33" s="800"/>
      <c r="AH33" s="859">
        <v>2</v>
      </c>
      <c r="AI33" s="860"/>
      <c r="AJ33" s="861"/>
      <c r="AK33" s="770">
        <v>3</v>
      </c>
      <c r="AL33" s="770"/>
      <c r="AM33" s="770"/>
      <c r="AN33" s="63"/>
      <c r="AO33" s="879"/>
      <c r="AP33" s="879"/>
      <c r="AQ33" s="879"/>
      <c r="AR33" s="879"/>
      <c r="AS33" s="842"/>
      <c r="AT33" s="843"/>
      <c r="AU33" s="843"/>
      <c r="AV33" s="843"/>
      <c r="AW33" s="844"/>
      <c r="AX33" s="856"/>
      <c r="AY33" s="856"/>
      <c r="AZ33" s="856"/>
      <c r="BA33" s="857"/>
    </row>
    <row r="34" spans="1:53" ht="21" x14ac:dyDescent="0.3">
      <c r="A34" s="824">
        <v>1</v>
      </c>
      <c r="B34" s="825"/>
      <c r="C34" s="761">
        <f>COUNTIF($B19:$AO19,$B$19)</f>
        <v>33</v>
      </c>
      <c r="D34" s="793"/>
      <c r="E34" s="793"/>
      <c r="F34" s="794"/>
      <c r="G34" s="761">
        <v>4</v>
      </c>
      <c r="H34" s="793"/>
      <c r="I34" s="794"/>
      <c r="J34" s="761">
        <v>3</v>
      </c>
      <c r="K34" s="793"/>
      <c r="L34" s="793"/>
      <c r="M34" s="794"/>
      <c r="N34" s="761"/>
      <c r="O34" s="793"/>
      <c r="P34" s="794"/>
      <c r="Q34" s="810"/>
      <c r="R34" s="781"/>
      <c r="S34" s="782"/>
      <c r="T34" s="761">
        <v>12</v>
      </c>
      <c r="U34" s="762"/>
      <c r="V34" s="829"/>
      <c r="W34" s="761">
        <f>C34+G34+J34+N34+Q34+T34</f>
        <v>52</v>
      </c>
      <c r="X34" s="762"/>
      <c r="Y34" s="763"/>
      <c r="Z34" s="56"/>
      <c r="AA34" s="764" t="s">
        <v>215</v>
      </c>
      <c r="AB34" s="826"/>
      <c r="AC34" s="826"/>
      <c r="AD34" s="826"/>
      <c r="AE34" s="826"/>
      <c r="AF34" s="827"/>
      <c r="AG34" s="828"/>
      <c r="AH34" s="859">
        <v>4</v>
      </c>
      <c r="AI34" s="860"/>
      <c r="AJ34" s="861"/>
      <c r="AK34" s="770">
        <v>3</v>
      </c>
      <c r="AL34" s="770"/>
      <c r="AM34" s="770"/>
      <c r="AN34" s="63"/>
      <c r="AO34" s="879"/>
      <c r="AP34" s="879"/>
      <c r="AQ34" s="879"/>
      <c r="AR34" s="879"/>
      <c r="AS34" s="845"/>
      <c r="AT34" s="846"/>
      <c r="AU34" s="846"/>
      <c r="AV34" s="846"/>
      <c r="AW34" s="847"/>
      <c r="AX34" s="856"/>
      <c r="AY34" s="856"/>
      <c r="AZ34" s="856"/>
      <c r="BA34" s="857"/>
    </row>
    <row r="35" spans="1:53" ht="21" x14ac:dyDescent="0.3">
      <c r="A35" s="791">
        <v>2</v>
      </c>
      <c r="B35" s="792"/>
      <c r="C35" s="761">
        <f>COUNTIF($B20:$AO20,$B$19)</f>
        <v>33</v>
      </c>
      <c r="D35" s="793"/>
      <c r="E35" s="793"/>
      <c r="F35" s="794"/>
      <c r="G35" s="777">
        <v>4</v>
      </c>
      <c r="H35" s="778"/>
      <c r="I35" s="779"/>
      <c r="J35" s="777">
        <v>3</v>
      </c>
      <c r="K35" s="778"/>
      <c r="L35" s="778"/>
      <c r="M35" s="779"/>
      <c r="N35" s="777"/>
      <c r="O35" s="778"/>
      <c r="P35" s="779"/>
      <c r="Q35" s="810"/>
      <c r="R35" s="781"/>
      <c r="S35" s="782"/>
      <c r="T35" s="777">
        <v>12</v>
      </c>
      <c r="U35" s="811"/>
      <c r="V35" s="812"/>
      <c r="W35" s="761">
        <f>C35+G35+J35+N35+Q35+T35</f>
        <v>52</v>
      </c>
      <c r="X35" s="762"/>
      <c r="Y35" s="763"/>
      <c r="Z35" s="56"/>
      <c r="AA35" s="764" t="s">
        <v>216</v>
      </c>
      <c r="AB35" s="765"/>
      <c r="AC35" s="765"/>
      <c r="AD35" s="765"/>
      <c r="AE35" s="765"/>
      <c r="AF35" s="765"/>
      <c r="AG35" s="766"/>
      <c r="AH35" s="767">
        <v>6</v>
      </c>
      <c r="AI35" s="768"/>
      <c r="AJ35" s="769"/>
      <c r="AK35" s="770">
        <v>3</v>
      </c>
      <c r="AL35" s="770"/>
      <c r="AM35" s="770"/>
      <c r="AN35" s="63"/>
      <c r="AO35" s="767" t="s">
        <v>43</v>
      </c>
      <c r="AP35" s="768"/>
      <c r="AQ35" s="768"/>
      <c r="AR35" s="769"/>
      <c r="AS35" s="760" t="s">
        <v>102</v>
      </c>
      <c r="AT35" s="760"/>
      <c r="AU35" s="760"/>
      <c r="AV35" s="760"/>
      <c r="AW35" s="760"/>
      <c r="AX35" s="813">
        <v>8</v>
      </c>
      <c r="AY35" s="813"/>
      <c r="AZ35" s="813"/>
      <c r="BA35" s="813"/>
    </row>
    <row r="36" spans="1:53" ht="21" x14ac:dyDescent="0.3">
      <c r="A36" s="791">
        <v>3</v>
      </c>
      <c r="B36" s="792"/>
      <c r="C36" s="761">
        <f>COUNTIF($B21:$AO21,$B$19)</f>
        <v>33</v>
      </c>
      <c r="D36" s="793"/>
      <c r="E36" s="793"/>
      <c r="F36" s="794"/>
      <c r="G36" s="777">
        <v>4</v>
      </c>
      <c r="H36" s="778"/>
      <c r="I36" s="779"/>
      <c r="J36" s="777">
        <v>3</v>
      </c>
      <c r="K36" s="778"/>
      <c r="L36" s="778"/>
      <c r="M36" s="779"/>
      <c r="N36" s="777"/>
      <c r="O36" s="778"/>
      <c r="P36" s="779"/>
      <c r="Q36" s="810"/>
      <c r="R36" s="781"/>
      <c r="S36" s="782"/>
      <c r="T36" s="777">
        <v>12</v>
      </c>
      <c r="U36" s="811"/>
      <c r="V36" s="812"/>
      <c r="W36" s="761">
        <f>C36+G36+J36+N36+Q36+T36</f>
        <v>52</v>
      </c>
      <c r="X36" s="762"/>
      <c r="Y36" s="763"/>
      <c r="Z36" s="56"/>
      <c r="AA36" s="785" t="s">
        <v>103</v>
      </c>
      <c r="AB36" s="786"/>
      <c r="AC36" s="786"/>
      <c r="AD36" s="786"/>
      <c r="AE36" s="786"/>
      <c r="AF36" s="786"/>
      <c r="AG36" s="787"/>
      <c r="AH36" s="767">
        <v>8</v>
      </c>
      <c r="AI36" s="771"/>
      <c r="AJ36" s="772"/>
      <c r="AK36" s="770">
        <v>4</v>
      </c>
      <c r="AL36" s="776"/>
      <c r="AM36" s="776"/>
      <c r="AN36" s="63"/>
      <c r="AO36" s="817"/>
      <c r="AP36" s="818"/>
      <c r="AQ36" s="818"/>
      <c r="AR36" s="819"/>
      <c r="AS36" s="760"/>
      <c r="AT36" s="760"/>
      <c r="AU36" s="760"/>
      <c r="AV36" s="760"/>
      <c r="AW36" s="760"/>
      <c r="AX36" s="813"/>
      <c r="AY36" s="813"/>
      <c r="AZ36" s="813"/>
      <c r="BA36" s="813"/>
    </row>
    <row r="37" spans="1:53" ht="21" x14ac:dyDescent="0.3">
      <c r="A37" s="791">
        <v>4</v>
      </c>
      <c r="B37" s="792"/>
      <c r="C37" s="761">
        <v>28</v>
      </c>
      <c r="D37" s="793"/>
      <c r="E37" s="793"/>
      <c r="F37" s="794"/>
      <c r="G37" s="777">
        <v>4</v>
      </c>
      <c r="H37" s="778"/>
      <c r="I37" s="779"/>
      <c r="J37" s="777">
        <v>4</v>
      </c>
      <c r="K37" s="778"/>
      <c r="L37" s="778"/>
      <c r="M37" s="779"/>
      <c r="N37" s="777">
        <v>2</v>
      </c>
      <c r="O37" s="778"/>
      <c r="P37" s="779"/>
      <c r="Q37" s="780">
        <v>2</v>
      </c>
      <c r="R37" s="781"/>
      <c r="S37" s="782"/>
      <c r="T37" s="823">
        <v>2</v>
      </c>
      <c r="U37" s="811"/>
      <c r="V37" s="812"/>
      <c r="W37" s="761">
        <f>C37+G37+J37+N37+Q37+T37</f>
        <v>42</v>
      </c>
      <c r="X37" s="762"/>
      <c r="Y37" s="763"/>
      <c r="Z37" s="56"/>
      <c r="AA37" s="788"/>
      <c r="AB37" s="789"/>
      <c r="AC37" s="789"/>
      <c r="AD37" s="789"/>
      <c r="AE37" s="789"/>
      <c r="AF37" s="789"/>
      <c r="AG37" s="790"/>
      <c r="AH37" s="773"/>
      <c r="AI37" s="774"/>
      <c r="AJ37" s="775"/>
      <c r="AK37" s="776"/>
      <c r="AL37" s="776"/>
      <c r="AM37" s="776"/>
      <c r="AN37" s="64"/>
      <c r="AO37" s="817"/>
      <c r="AP37" s="818"/>
      <c r="AQ37" s="818"/>
      <c r="AR37" s="819"/>
      <c r="AS37" s="760"/>
      <c r="AT37" s="760"/>
      <c r="AU37" s="760"/>
      <c r="AV37" s="760"/>
      <c r="AW37" s="760"/>
      <c r="AX37" s="813"/>
      <c r="AY37" s="813"/>
      <c r="AZ37" s="813"/>
      <c r="BA37" s="813"/>
    </row>
    <row r="38" spans="1:53" ht="21" x14ac:dyDescent="0.25">
      <c r="A38" s="801" t="s">
        <v>22</v>
      </c>
      <c r="B38" s="802"/>
      <c r="C38" s="803">
        <f>SUM(C34:F37)</f>
        <v>127</v>
      </c>
      <c r="D38" s="804"/>
      <c r="E38" s="804"/>
      <c r="F38" s="805"/>
      <c r="G38" s="795">
        <f>SUM(G34:I37)</f>
        <v>16</v>
      </c>
      <c r="H38" s="806"/>
      <c r="I38" s="802"/>
      <c r="J38" s="807">
        <f>SUM(J34:M37)</f>
        <v>13</v>
      </c>
      <c r="K38" s="808"/>
      <c r="L38" s="808"/>
      <c r="M38" s="809"/>
      <c r="N38" s="807">
        <f>SUM(N34:P37)</f>
        <v>2</v>
      </c>
      <c r="O38" s="808"/>
      <c r="P38" s="809"/>
      <c r="Q38" s="814">
        <f>SUM(Q34:S37)</f>
        <v>2</v>
      </c>
      <c r="R38" s="815"/>
      <c r="S38" s="816"/>
      <c r="T38" s="795">
        <f>SUM(T34:V37)</f>
        <v>38</v>
      </c>
      <c r="U38" s="796"/>
      <c r="V38" s="797"/>
      <c r="W38" s="795">
        <f>SUM(W34:Y37)</f>
        <v>198</v>
      </c>
      <c r="X38" s="796"/>
      <c r="Y38" s="797"/>
      <c r="Z38" s="56"/>
      <c r="AA38" s="798" t="s">
        <v>42</v>
      </c>
      <c r="AB38" s="799"/>
      <c r="AC38" s="799"/>
      <c r="AD38" s="799"/>
      <c r="AE38" s="799"/>
      <c r="AF38" s="799"/>
      <c r="AG38" s="800"/>
      <c r="AH38" s="757">
        <v>8</v>
      </c>
      <c r="AI38" s="758"/>
      <c r="AJ38" s="759"/>
      <c r="AK38" s="757">
        <v>2</v>
      </c>
      <c r="AL38" s="783"/>
      <c r="AM38" s="784"/>
      <c r="AN38" s="65"/>
      <c r="AO38" s="820"/>
      <c r="AP38" s="821"/>
      <c r="AQ38" s="821"/>
      <c r="AR38" s="822"/>
      <c r="AS38" s="760"/>
      <c r="AT38" s="760"/>
      <c r="AU38" s="760"/>
      <c r="AV38" s="760"/>
      <c r="AW38" s="760"/>
      <c r="AX38" s="813"/>
      <c r="AY38" s="813"/>
      <c r="AZ38" s="813"/>
      <c r="BA38" s="813"/>
    </row>
  </sheetData>
  <mergeCells count="108">
    <mergeCell ref="P5:AM5"/>
    <mergeCell ref="A6:O6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7:O7"/>
    <mergeCell ref="AB17:AE17"/>
    <mergeCell ref="AF17:AI17"/>
    <mergeCell ref="A15:BA15"/>
    <mergeCell ref="AX17:BA17"/>
    <mergeCell ref="A17:A18"/>
    <mergeCell ref="B17:E17"/>
    <mergeCell ref="F17:I17"/>
    <mergeCell ref="AS17:AW17"/>
    <mergeCell ref="AO17:AR17"/>
    <mergeCell ref="P7:AL7"/>
    <mergeCell ref="AN7:BA7"/>
    <mergeCell ref="AO6:BA6"/>
    <mergeCell ref="N17:R17"/>
    <mergeCell ref="S17:W17"/>
    <mergeCell ref="AJ17:AN17"/>
    <mergeCell ref="P11:AM11"/>
    <mergeCell ref="X17:AA17"/>
    <mergeCell ref="J17:M17"/>
    <mergeCell ref="AS22:AW22"/>
    <mergeCell ref="A27:AU27"/>
    <mergeCell ref="AO31:AR34"/>
    <mergeCell ref="G34:I34"/>
    <mergeCell ref="J34:M34"/>
    <mergeCell ref="N34:P34"/>
    <mergeCell ref="Q34:S34"/>
    <mergeCell ref="AO29:BA29"/>
    <mergeCell ref="AS31:AW34"/>
    <mergeCell ref="G31:I33"/>
    <mergeCell ref="A31:B33"/>
    <mergeCell ref="C31:F33"/>
    <mergeCell ref="J31:M33"/>
    <mergeCell ref="N31:P33"/>
    <mergeCell ref="W31:Y33"/>
    <mergeCell ref="W34:Y34"/>
    <mergeCell ref="Q31:S33"/>
    <mergeCell ref="T31:V33"/>
    <mergeCell ref="AX31:BA34"/>
    <mergeCell ref="AA29:AM29"/>
    <mergeCell ref="AA33:AG33"/>
    <mergeCell ref="AH33:AJ33"/>
    <mergeCell ref="AA31:AG32"/>
    <mergeCell ref="AH31:AJ32"/>
    <mergeCell ref="AK31:AM32"/>
    <mergeCell ref="AK33:AM33"/>
    <mergeCell ref="AK34:AM34"/>
    <mergeCell ref="AH34:AJ34"/>
    <mergeCell ref="AX35:BA38"/>
    <mergeCell ref="N38:P38"/>
    <mergeCell ref="Q38:S38"/>
    <mergeCell ref="AO35:AR38"/>
    <mergeCell ref="T37:V37"/>
    <mergeCell ref="T38:V38"/>
    <mergeCell ref="A34:B34"/>
    <mergeCell ref="C34:F34"/>
    <mergeCell ref="J35:M35"/>
    <mergeCell ref="Q35:S35"/>
    <mergeCell ref="T35:V35"/>
    <mergeCell ref="AA34:AG34"/>
    <mergeCell ref="N35:P35"/>
    <mergeCell ref="A35:B35"/>
    <mergeCell ref="C35:F35"/>
    <mergeCell ref="G35:I35"/>
    <mergeCell ref="T34:V34"/>
    <mergeCell ref="A37:B37"/>
    <mergeCell ref="C37:F37"/>
    <mergeCell ref="J36:M36"/>
    <mergeCell ref="W38:Y38"/>
    <mergeCell ref="AA38:AG38"/>
    <mergeCell ref="A38:B38"/>
    <mergeCell ref="C38:F38"/>
    <mergeCell ref="G38:I38"/>
    <mergeCell ref="J38:M38"/>
    <mergeCell ref="A36:B36"/>
    <mergeCell ref="C36:F36"/>
    <mergeCell ref="G36:I36"/>
    <mergeCell ref="G37:I37"/>
    <mergeCell ref="J37:M37"/>
    <mergeCell ref="N36:P36"/>
    <mergeCell ref="Q36:S36"/>
    <mergeCell ref="W36:Y36"/>
    <mergeCell ref="T36:V36"/>
    <mergeCell ref="AH38:AJ38"/>
    <mergeCell ref="AS35:AW38"/>
    <mergeCell ref="W35:Y35"/>
    <mergeCell ref="AA35:AG35"/>
    <mergeCell ref="AH35:AJ35"/>
    <mergeCell ref="AK35:AM35"/>
    <mergeCell ref="AH36:AJ37"/>
    <mergeCell ref="AK36:AM37"/>
    <mergeCell ref="N37:P37"/>
    <mergeCell ref="Q37:S37"/>
    <mergeCell ref="AK38:AM38"/>
    <mergeCell ref="W37:Y37"/>
    <mergeCell ref="AA36:AG37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view="pageBreakPreview" zoomScale="85" zoomScaleNormal="85" workbookViewId="0">
      <selection activeCell="AE133" sqref="AE133"/>
    </sheetView>
  </sheetViews>
  <sheetFormatPr defaultRowHeight="15.75" x14ac:dyDescent="0.25"/>
  <cols>
    <col min="1" max="1" width="11.28515625" style="403" customWidth="1"/>
    <col min="2" max="2" width="44.140625" style="68" customWidth="1"/>
    <col min="3" max="3" width="6.7109375" style="405" customWidth="1"/>
    <col min="4" max="4" width="12" style="406" customWidth="1"/>
    <col min="5" max="5" width="7.28515625" style="406" customWidth="1"/>
    <col min="6" max="6" width="6.42578125" style="405" customWidth="1"/>
    <col min="7" max="7" width="7.42578125" style="405" customWidth="1"/>
    <col min="8" max="8" width="9.85546875" style="405" customWidth="1"/>
    <col min="9" max="9" width="8.7109375" style="68" customWidth="1"/>
    <col min="10" max="10" width="8" style="68" customWidth="1"/>
    <col min="11" max="11" width="7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7" style="68" customWidth="1"/>
    <col min="18" max="18" width="3.85546875" style="68" hidden="1" customWidth="1"/>
    <col min="19" max="19" width="5.7109375" style="68" customWidth="1"/>
    <col min="20" max="20" width="5.5703125" style="68" customWidth="1"/>
    <col min="21" max="21" width="3.85546875" style="68" hidden="1" customWidth="1"/>
    <col min="22" max="22" width="7.7109375" style="68" customWidth="1"/>
    <col min="23" max="23" width="6.42578125" style="68" customWidth="1"/>
    <col min="24" max="24" width="7.85546875" style="68" customWidth="1"/>
    <col min="25" max="28" width="0" style="68" hidden="1" customWidth="1"/>
    <col min="29" max="29" width="0.140625" style="68" customWidth="1"/>
    <col min="30" max="30" width="10.85546875" style="68" customWidth="1"/>
    <col min="31" max="16384" width="9.140625" style="68"/>
  </cols>
  <sheetData>
    <row r="1" spans="1:29" s="66" customFormat="1" ht="18.75" customHeight="1" thickBot="1" x14ac:dyDescent="0.3">
      <c r="A1" s="1004" t="s">
        <v>255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</row>
    <row r="2" spans="1:29" s="66" customFormat="1" x14ac:dyDescent="0.25">
      <c r="A2" s="1006" t="s">
        <v>104</v>
      </c>
      <c r="B2" s="1009" t="s">
        <v>105</v>
      </c>
      <c r="C2" s="1012" t="s">
        <v>106</v>
      </c>
      <c r="D2" s="1013"/>
      <c r="E2" s="1013"/>
      <c r="F2" s="1014"/>
      <c r="G2" s="1015" t="s">
        <v>107</v>
      </c>
      <c r="H2" s="1018" t="s">
        <v>108</v>
      </c>
      <c r="I2" s="1019"/>
      <c r="J2" s="1019"/>
      <c r="K2" s="1019"/>
      <c r="L2" s="1019"/>
      <c r="M2" s="1020"/>
      <c r="N2" s="989" t="s">
        <v>247</v>
      </c>
      <c r="O2" s="990"/>
      <c r="P2" s="990"/>
      <c r="Q2" s="990"/>
      <c r="R2" s="990"/>
      <c r="S2" s="990"/>
      <c r="T2" s="990"/>
      <c r="U2" s="990"/>
      <c r="V2" s="990"/>
      <c r="W2" s="990"/>
      <c r="X2" s="991"/>
    </row>
    <row r="3" spans="1:29" s="66" customFormat="1" ht="16.5" thickBot="1" x14ac:dyDescent="0.3">
      <c r="A3" s="1007"/>
      <c r="B3" s="1010"/>
      <c r="C3" s="1034" t="s">
        <v>109</v>
      </c>
      <c r="D3" s="1002" t="s">
        <v>110</v>
      </c>
      <c r="E3" s="1036" t="s">
        <v>111</v>
      </c>
      <c r="F3" s="1037"/>
      <c r="G3" s="1016"/>
      <c r="H3" s="977" t="s">
        <v>5</v>
      </c>
      <c r="I3" s="1024" t="s">
        <v>112</v>
      </c>
      <c r="J3" s="1025"/>
      <c r="K3" s="1025"/>
      <c r="L3" s="1026"/>
      <c r="M3" s="998" t="s">
        <v>113</v>
      </c>
      <c r="N3" s="992"/>
      <c r="O3" s="993"/>
      <c r="P3" s="993"/>
      <c r="Q3" s="993"/>
      <c r="R3" s="993"/>
      <c r="S3" s="993"/>
      <c r="T3" s="993"/>
      <c r="U3" s="993"/>
      <c r="V3" s="993"/>
      <c r="W3" s="993"/>
      <c r="X3" s="994"/>
    </row>
    <row r="4" spans="1:29" s="66" customFormat="1" ht="16.5" thickBot="1" x14ac:dyDescent="0.3">
      <c r="A4" s="1007"/>
      <c r="B4" s="1010"/>
      <c r="C4" s="1034"/>
      <c r="D4" s="1002"/>
      <c r="E4" s="1002" t="s">
        <v>114</v>
      </c>
      <c r="F4" s="975" t="s">
        <v>115</v>
      </c>
      <c r="G4" s="1016"/>
      <c r="H4" s="978"/>
      <c r="I4" s="1021" t="s">
        <v>22</v>
      </c>
      <c r="J4" s="1021" t="s">
        <v>116</v>
      </c>
      <c r="K4" s="1021" t="s">
        <v>117</v>
      </c>
      <c r="L4" s="1021" t="s">
        <v>118</v>
      </c>
      <c r="M4" s="999"/>
      <c r="N4" s="995" t="s">
        <v>119</v>
      </c>
      <c r="O4" s="996"/>
      <c r="P4" s="997"/>
      <c r="Q4" s="995" t="s">
        <v>120</v>
      </c>
      <c r="R4" s="996"/>
      <c r="S4" s="997"/>
      <c r="T4" s="995" t="s">
        <v>121</v>
      </c>
      <c r="U4" s="996"/>
      <c r="V4" s="997"/>
      <c r="W4" s="995" t="s">
        <v>122</v>
      </c>
      <c r="X4" s="997"/>
    </row>
    <row r="5" spans="1:29" s="66" customFormat="1" ht="16.5" thickBot="1" x14ac:dyDescent="0.3">
      <c r="A5" s="1007"/>
      <c r="B5" s="1010"/>
      <c r="C5" s="1034"/>
      <c r="D5" s="1002"/>
      <c r="E5" s="1002"/>
      <c r="F5" s="975"/>
      <c r="G5" s="1016"/>
      <c r="H5" s="978"/>
      <c r="I5" s="1022"/>
      <c r="J5" s="1022"/>
      <c r="K5" s="1022"/>
      <c r="L5" s="1022"/>
      <c r="M5" s="999"/>
      <c r="N5" s="148">
        <v>1</v>
      </c>
      <c r="O5" s="149" t="s">
        <v>123</v>
      </c>
      <c r="P5" s="150" t="s">
        <v>124</v>
      </c>
      <c r="Q5" s="148">
        <v>3</v>
      </c>
      <c r="R5" s="149" t="s">
        <v>125</v>
      </c>
      <c r="S5" s="151" t="s">
        <v>126</v>
      </c>
      <c r="T5" s="152">
        <v>5</v>
      </c>
      <c r="U5" s="149" t="s">
        <v>127</v>
      </c>
      <c r="V5" s="151" t="s">
        <v>128</v>
      </c>
      <c r="W5" s="148">
        <v>7</v>
      </c>
      <c r="X5" s="151">
        <v>8</v>
      </c>
    </row>
    <row r="6" spans="1:29" s="66" customFormat="1" ht="16.5" thickBot="1" x14ac:dyDescent="0.3">
      <c r="A6" s="1007"/>
      <c r="B6" s="1010"/>
      <c r="C6" s="1034"/>
      <c r="D6" s="1002"/>
      <c r="E6" s="1002"/>
      <c r="F6" s="975"/>
      <c r="G6" s="1016"/>
      <c r="H6" s="978"/>
      <c r="I6" s="1022"/>
      <c r="J6" s="1022"/>
      <c r="K6" s="1022"/>
      <c r="L6" s="1022"/>
      <c r="M6" s="1000"/>
      <c r="N6" s="971" t="s">
        <v>129</v>
      </c>
      <c r="O6" s="972"/>
      <c r="P6" s="973"/>
      <c r="Q6" s="973"/>
      <c r="R6" s="973"/>
      <c r="S6" s="973"/>
      <c r="T6" s="973"/>
      <c r="U6" s="973"/>
      <c r="V6" s="973"/>
      <c r="W6" s="973"/>
      <c r="X6" s="974"/>
    </row>
    <row r="7" spans="1:29" s="66" customFormat="1" ht="16.5" thickBot="1" x14ac:dyDescent="0.3">
      <c r="A7" s="1008"/>
      <c r="B7" s="1011"/>
      <c r="C7" s="1035"/>
      <c r="D7" s="1003"/>
      <c r="E7" s="1003"/>
      <c r="F7" s="976"/>
      <c r="G7" s="1017"/>
      <c r="H7" s="979"/>
      <c r="I7" s="1023"/>
      <c r="J7" s="1023"/>
      <c r="K7" s="1023"/>
      <c r="L7" s="1023"/>
      <c r="M7" s="1001"/>
      <c r="N7" s="153">
        <v>15</v>
      </c>
      <c r="O7" s="154">
        <v>9</v>
      </c>
      <c r="P7" s="155">
        <v>9</v>
      </c>
      <c r="Q7" s="153">
        <v>15</v>
      </c>
      <c r="R7" s="154">
        <v>9</v>
      </c>
      <c r="S7" s="155">
        <v>9</v>
      </c>
      <c r="T7" s="153">
        <v>15</v>
      </c>
      <c r="U7" s="154">
        <v>9</v>
      </c>
      <c r="V7" s="155">
        <v>9</v>
      </c>
      <c r="W7" s="153">
        <v>15</v>
      </c>
      <c r="X7" s="155">
        <v>13</v>
      </c>
    </row>
    <row r="8" spans="1:29" s="66" customFormat="1" ht="16.5" thickBot="1" x14ac:dyDescent="0.3">
      <c r="A8" s="156">
        <v>1</v>
      </c>
      <c r="B8" s="157">
        <v>2</v>
      </c>
      <c r="C8" s="158">
        <v>3</v>
      </c>
      <c r="D8" s="156">
        <v>4</v>
      </c>
      <c r="E8" s="156">
        <v>5</v>
      </c>
      <c r="F8" s="156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56">
        <v>12</v>
      </c>
      <c r="M8" s="159">
        <v>13</v>
      </c>
      <c r="N8" s="148">
        <v>14</v>
      </c>
      <c r="O8" s="160">
        <v>15</v>
      </c>
      <c r="P8" s="148">
        <v>16</v>
      </c>
      <c r="Q8" s="160">
        <v>17</v>
      </c>
      <c r="R8" s="148">
        <v>18</v>
      </c>
      <c r="S8" s="160">
        <v>19</v>
      </c>
      <c r="T8" s="148">
        <v>20</v>
      </c>
      <c r="U8" s="160">
        <v>21</v>
      </c>
      <c r="V8" s="148">
        <v>22</v>
      </c>
      <c r="W8" s="160">
        <v>23</v>
      </c>
      <c r="X8" s="157">
        <v>24</v>
      </c>
      <c r="Y8" s="159">
        <v>25</v>
      </c>
      <c r="Z8" s="156">
        <v>26</v>
      </c>
      <c r="AA8" s="159">
        <v>27</v>
      </c>
      <c r="AB8" s="156">
        <v>28</v>
      </c>
      <c r="AC8" s="159">
        <v>29</v>
      </c>
    </row>
    <row r="9" spans="1:29" s="66" customFormat="1" ht="16.5" thickBot="1" x14ac:dyDescent="0.3">
      <c r="A9" s="985" t="s">
        <v>130</v>
      </c>
      <c r="B9" s="986"/>
      <c r="C9" s="987"/>
      <c r="D9" s="987"/>
      <c r="E9" s="987"/>
      <c r="F9" s="987"/>
      <c r="G9" s="987"/>
      <c r="H9" s="987"/>
      <c r="I9" s="987"/>
      <c r="J9" s="987"/>
      <c r="K9" s="987"/>
      <c r="L9" s="987"/>
      <c r="M9" s="987"/>
      <c r="N9" s="986"/>
      <c r="O9" s="986"/>
      <c r="P9" s="986"/>
      <c r="Q9" s="986"/>
      <c r="R9" s="986"/>
      <c r="S9" s="986"/>
      <c r="T9" s="986"/>
      <c r="U9" s="986"/>
      <c r="V9" s="986"/>
      <c r="W9" s="986"/>
      <c r="X9" s="988"/>
    </row>
    <row r="10" spans="1:29" s="66" customFormat="1" ht="16.5" thickBot="1" x14ac:dyDescent="0.3">
      <c r="A10" s="1027" t="s">
        <v>131</v>
      </c>
      <c r="B10" s="922"/>
      <c r="C10" s="922"/>
      <c r="D10" s="922"/>
      <c r="E10" s="922"/>
      <c r="F10" s="922"/>
      <c r="G10" s="922"/>
      <c r="H10" s="922"/>
      <c r="I10" s="922"/>
      <c r="J10" s="922"/>
      <c r="K10" s="922"/>
      <c r="L10" s="922"/>
      <c r="M10" s="922"/>
      <c r="N10" s="922"/>
      <c r="O10" s="922"/>
      <c r="P10" s="922"/>
      <c r="Q10" s="922"/>
      <c r="R10" s="922"/>
      <c r="S10" s="922"/>
      <c r="T10" s="922"/>
      <c r="U10" s="922"/>
      <c r="V10" s="922"/>
      <c r="W10" s="922"/>
      <c r="X10" s="922"/>
    </row>
    <row r="11" spans="1:29" s="67" customFormat="1" x14ac:dyDescent="0.25">
      <c r="A11" s="161" t="s">
        <v>132</v>
      </c>
      <c r="B11" s="162" t="s">
        <v>15</v>
      </c>
      <c r="C11" s="163"/>
      <c r="D11" s="164"/>
      <c r="E11" s="165"/>
      <c r="F11" s="166"/>
      <c r="G11" s="167">
        <f>G12+G13+G14+G15</f>
        <v>12</v>
      </c>
      <c r="H11" s="168">
        <f>SUM(H12:H15)</f>
        <v>360</v>
      </c>
      <c r="I11" s="169">
        <f>SUM(I12:I15)</f>
        <v>16</v>
      </c>
      <c r="J11" s="170"/>
      <c r="K11" s="170"/>
      <c r="L11" s="171" t="s">
        <v>243</v>
      </c>
      <c r="M11" s="172">
        <f>SUM(M12:M15)</f>
        <v>344</v>
      </c>
      <c r="N11" s="173"/>
      <c r="O11" s="93"/>
      <c r="P11" s="174"/>
      <c r="Q11" s="175"/>
      <c r="R11" s="176"/>
      <c r="S11" s="174"/>
      <c r="T11" s="173"/>
      <c r="U11" s="176"/>
      <c r="V11" s="174"/>
      <c r="W11" s="173"/>
      <c r="X11" s="174"/>
    </row>
    <row r="12" spans="1:29" s="67" customFormat="1" x14ac:dyDescent="0.25">
      <c r="A12" s="177" t="s">
        <v>133</v>
      </c>
      <c r="B12" s="178" t="s">
        <v>15</v>
      </c>
      <c r="C12" s="179"/>
      <c r="D12" s="180">
        <v>1</v>
      </c>
      <c r="E12" s="181"/>
      <c r="F12" s="182"/>
      <c r="G12" s="183">
        <v>3</v>
      </c>
      <c r="H12" s="184">
        <f t="shared" ref="H12:H19" si="0">G12*30</f>
        <v>90</v>
      </c>
      <c r="I12" s="185">
        <v>4</v>
      </c>
      <c r="J12" s="186"/>
      <c r="K12" s="186"/>
      <c r="L12" s="80" t="s">
        <v>226</v>
      </c>
      <c r="M12" s="187">
        <f>H12-I12</f>
        <v>86</v>
      </c>
      <c r="N12" s="188" t="s">
        <v>226</v>
      </c>
      <c r="O12" s="189"/>
      <c r="P12" s="190"/>
      <c r="Q12" s="191"/>
      <c r="R12" s="192"/>
      <c r="S12" s="190"/>
      <c r="T12" s="193"/>
      <c r="U12" s="192"/>
      <c r="V12" s="190"/>
      <c r="W12" s="193"/>
      <c r="X12" s="190"/>
    </row>
    <row r="13" spans="1:29" s="67" customFormat="1" x14ac:dyDescent="0.25">
      <c r="A13" s="177" t="s">
        <v>134</v>
      </c>
      <c r="B13" s="178" t="s">
        <v>15</v>
      </c>
      <c r="C13" s="179"/>
      <c r="D13" s="180">
        <v>2</v>
      </c>
      <c r="E13" s="181"/>
      <c r="F13" s="182"/>
      <c r="G13" s="183">
        <v>3</v>
      </c>
      <c r="H13" s="184">
        <f t="shared" si="0"/>
        <v>90</v>
      </c>
      <c r="I13" s="185">
        <v>4</v>
      </c>
      <c r="J13" s="186"/>
      <c r="K13" s="186"/>
      <c r="L13" s="80" t="s">
        <v>226</v>
      </c>
      <c r="M13" s="194">
        <v>86</v>
      </c>
      <c r="N13" s="81"/>
      <c r="O13" s="80" t="s">
        <v>226</v>
      </c>
      <c r="P13" s="195" t="s">
        <v>226</v>
      </c>
      <c r="Q13" s="191"/>
      <c r="R13" s="192"/>
      <c r="S13" s="190"/>
      <c r="T13" s="193"/>
      <c r="U13" s="192"/>
      <c r="V13" s="190"/>
      <c r="W13" s="193"/>
      <c r="X13" s="190"/>
    </row>
    <row r="14" spans="1:29" s="67" customFormat="1" x14ac:dyDescent="0.25">
      <c r="A14" s="177" t="s">
        <v>135</v>
      </c>
      <c r="B14" s="178" t="s">
        <v>15</v>
      </c>
      <c r="C14" s="179"/>
      <c r="D14" s="180">
        <v>3</v>
      </c>
      <c r="E14" s="196"/>
      <c r="F14" s="182"/>
      <c r="G14" s="183">
        <v>3</v>
      </c>
      <c r="H14" s="184">
        <f t="shared" si="0"/>
        <v>90</v>
      </c>
      <c r="I14" s="185">
        <f>[1]семестровка!F51</f>
        <v>4</v>
      </c>
      <c r="J14" s="186"/>
      <c r="K14" s="186"/>
      <c r="L14" s="80" t="str">
        <f>[1]семестровка!S51</f>
        <v>4/0</v>
      </c>
      <c r="M14" s="194">
        <f>H14-I14</f>
        <v>86</v>
      </c>
      <c r="N14" s="193"/>
      <c r="O14" s="186"/>
      <c r="P14" s="190"/>
      <c r="Q14" s="197" t="str">
        <f>[1]семестровка!T51</f>
        <v>4/0</v>
      </c>
      <c r="R14" s="192"/>
      <c r="S14" s="190"/>
      <c r="T14" s="193"/>
      <c r="U14" s="192"/>
      <c r="V14" s="190"/>
      <c r="W14" s="198"/>
      <c r="X14" s="199"/>
    </row>
    <row r="15" spans="1:29" s="67" customFormat="1" x14ac:dyDescent="0.25">
      <c r="A15" s="177" t="s">
        <v>136</v>
      </c>
      <c r="B15" s="178" t="s">
        <v>15</v>
      </c>
      <c r="C15" s="200"/>
      <c r="D15" s="201" t="s">
        <v>289</v>
      </c>
      <c r="E15" s="202"/>
      <c r="F15" s="203"/>
      <c r="G15" s="204">
        <v>3</v>
      </c>
      <c r="H15" s="184">
        <f t="shared" si="0"/>
        <v>90</v>
      </c>
      <c r="I15" s="205">
        <f>[1]семестровка!F71</f>
        <v>4</v>
      </c>
      <c r="J15" s="206"/>
      <c r="K15" s="206"/>
      <c r="L15" s="207" t="str">
        <f>[1]семестровка!S71</f>
        <v>4/0</v>
      </c>
      <c r="M15" s="194">
        <f>H15-I15</f>
        <v>86</v>
      </c>
      <c r="N15" s="208"/>
      <c r="O15" s="206"/>
      <c r="P15" s="209"/>
      <c r="Q15" s="210"/>
      <c r="R15" s="211">
        <v>3</v>
      </c>
      <c r="S15" s="212" t="str">
        <f>[1]семестровка!T71</f>
        <v>4/0</v>
      </c>
      <c r="T15" s="208"/>
      <c r="U15" s="211"/>
      <c r="V15" s="209"/>
      <c r="W15" s="208"/>
      <c r="X15" s="209"/>
    </row>
    <row r="16" spans="1:29" s="67" customFormat="1" ht="15.75" hidden="1" customHeight="1" x14ac:dyDescent="0.25">
      <c r="A16" s="213" t="s">
        <v>239</v>
      </c>
      <c r="B16" s="214" t="s">
        <v>275</v>
      </c>
      <c r="C16" s="179"/>
      <c r="D16" s="215" t="s">
        <v>252</v>
      </c>
      <c r="E16" s="196"/>
      <c r="F16" s="216"/>
      <c r="G16" s="217">
        <v>2</v>
      </c>
      <c r="H16" s="218">
        <f t="shared" si="0"/>
        <v>60</v>
      </c>
      <c r="I16" s="219"/>
      <c r="J16" s="220"/>
      <c r="K16" s="220"/>
      <c r="L16" s="220"/>
      <c r="M16" s="221"/>
      <c r="N16" s="208"/>
      <c r="O16" s="206"/>
      <c r="P16" s="209"/>
      <c r="Q16" s="210"/>
      <c r="R16" s="211"/>
      <c r="S16" s="209"/>
      <c r="T16" s="208"/>
      <c r="U16" s="211"/>
      <c r="V16" s="209"/>
      <c r="W16" s="208"/>
      <c r="X16" s="209"/>
    </row>
    <row r="17" spans="1:24" ht="15.75" hidden="1" customHeight="1" x14ac:dyDescent="0.25">
      <c r="A17" s="213" t="s">
        <v>240</v>
      </c>
      <c r="B17" s="214" t="s">
        <v>274</v>
      </c>
      <c r="C17" s="179"/>
      <c r="D17" s="215" t="s">
        <v>252</v>
      </c>
      <c r="E17" s="196"/>
      <c r="F17" s="216"/>
      <c r="G17" s="217">
        <v>4</v>
      </c>
      <c r="H17" s="218">
        <f t="shared" si="0"/>
        <v>120</v>
      </c>
      <c r="I17" s="222"/>
      <c r="J17" s="36"/>
      <c r="K17" s="36"/>
      <c r="L17" s="36"/>
      <c r="M17" s="103"/>
      <c r="N17" s="193"/>
      <c r="O17" s="186"/>
      <c r="P17" s="190"/>
      <c r="Q17" s="191"/>
      <c r="R17" s="192"/>
      <c r="S17" s="190"/>
      <c r="T17" s="223"/>
      <c r="U17" s="224"/>
      <c r="V17" s="225"/>
      <c r="W17" s="223"/>
      <c r="X17" s="225"/>
    </row>
    <row r="18" spans="1:24" ht="15.75" hidden="1" customHeight="1" x14ac:dyDescent="0.25">
      <c r="A18" s="213" t="s">
        <v>137</v>
      </c>
      <c r="B18" s="214" t="s">
        <v>17</v>
      </c>
      <c r="C18" s="179">
        <v>1</v>
      </c>
      <c r="D18" s="215"/>
      <c r="E18" s="196"/>
      <c r="F18" s="216"/>
      <c r="G18" s="217">
        <v>6</v>
      </c>
      <c r="H18" s="218">
        <f t="shared" si="0"/>
        <v>180</v>
      </c>
      <c r="I18" s="222"/>
      <c r="J18" s="36"/>
      <c r="K18" s="36"/>
      <c r="L18" s="36"/>
      <c r="M18" s="103"/>
      <c r="N18" s="193"/>
      <c r="O18" s="186"/>
      <c r="P18" s="190"/>
      <c r="Q18" s="191"/>
      <c r="R18" s="192"/>
      <c r="S18" s="190"/>
      <c r="T18" s="223"/>
      <c r="U18" s="224"/>
      <c r="V18" s="225"/>
      <c r="W18" s="223"/>
      <c r="X18" s="225"/>
    </row>
    <row r="19" spans="1:24" ht="15.75" hidden="1" customHeight="1" x14ac:dyDescent="0.25">
      <c r="A19" s="213" t="s">
        <v>138</v>
      </c>
      <c r="B19" s="214" t="s">
        <v>19</v>
      </c>
      <c r="C19" s="179">
        <v>1</v>
      </c>
      <c r="D19" s="179"/>
      <c r="E19" s="226"/>
      <c r="F19" s="227"/>
      <c r="G19" s="217">
        <v>6</v>
      </c>
      <c r="H19" s="218">
        <f t="shared" si="0"/>
        <v>180</v>
      </c>
      <c r="I19" s="222"/>
      <c r="J19" s="36"/>
      <c r="K19" s="36"/>
      <c r="L19" s="36"/>
      <c r="M19" s="103"/>
      <c r="N19" s="193"/>
      <c r="O19" s="186"/>
      <c r="P19" s="190"/>
      <c r="Q19" s="191"/>
      <c r="R19" s="192"/>
      <c r="S19" s="190"/>
      <c r="T19" s="223"/>
      <c r="U19" s="224"/>
      <c r="V19" s="225"/>
      <c r="W19" s="223"/>
      <c r="X19" s="225"/>
    </row>
    <row r="20" spans="1:24" ht="15.75" hidden="1" customHeight="1" x14ac:dyDescent="0.25">
      <c r="A20" s="228"/>
      <c r="B20" s="229"/>
      <c r="C20" s="200"/>
      <c r="D20" s="230"/>
      <c r="E20" s="231"/>
      <c r="F20" s="232"/>
      <c r="G20" s="233"/>
      <c r="H20" s="234"/>
      <c r="I20" s="222"/>
      <c r="J20" s="36"/>
      <c r="K20" s="36"/>
      <c r="L20" s="36"/>
      <c r="M20" s="103"/>
      <c r="N20" s="193"/>
      <c r="O20" s="186"/>
      <c r="P20" s="190"/>
      <c r="Q20" s="210"/>
      <c r="R20" s="211"/>
      <c r="S20" s="190"/>
      <c r="T20" s="223"/>
      <c r="U20" s="224"/>
      <c r="V20" s="225"/>
      <c r="W20" s="223"/>
      <c r="X20" s="225"/>
    </row>
    <row r="21" spans="1:24" ht="15.75" hidden="1" customHeight="1" x14ac:dyDescent="0.25">
      <c r="A21" s="228"/>
      <c r="B21" s="229"/>
      <c r="C21" s="200"/>
      <c r="D21" s="180"/>
      <c r="E21" s="231"/>
      <c r="F21" s="232"/>
      <c r="G21" s="233"/>
      <c r="H21" s="234"/>
      <c r="I21" s="235"/>
      <c r="J21" s="36"/>
      <c r="K21" s="36"/>
      <c r="L21" s="36"/>
      <c r="M21" s="103"/>
      <c r="N21" s="193"/>
      <c r="O21" s="186"/>
      <c r="P21" s="190"/>
      <c r="Q21" s="191"/>
      <c r="R21" s="192"/>
      <c r="S21" s="190"/>
      <c r="T21" s="236"/>
      <c r="U21" s="237"/>
      <c r="V21" s="238"/>
      <c r="W21" s="236"/>
      <c r="X21" s="225"/>
    </row>
    <row r="22" spans="1:24" s="67" customFormat="1" ht="15.75" hidden="1" customHeight="1" x14ac:dyDescent="0.25">
      <c r="A22" s="228"/>
      <c r="B22" s="229"/>
      <c r="C22" s="200"/>
      <c r="D22" s="230"/>
      <c r="E22" s="239"/>
      <c r="F22" s="232"/>
      <c r="G22" s="233"/>
      <c r="H22" s="234"/>
      <c r="I22" s="240"/>
      <c r="J22" s="241"/>
      <c r="K22" s="241"/>
      <c r="L22" s="241"/>
      <c r="M22" s="242"/>
      <c r="N22" s="193"/>
      <c r="O22" s="186"/>
      <c r="P22" s="190"/>
      <c r="Q22" s="191"/>
      <c r="R22" s="192"/>
      <c r="S22" s="190"/>
      <c r="T22" s="193"/>
      <c r="U22" s="192"/>
      <c r="V22" s="190"/>
      <c r="W22" s="193"/>
      <c r="X22" s="243"/>
    </row>
    <row r="23" spans="1:24" s="67" customFormat="1" x14ac:dyDescent="0.25">
      <c r="A23" s="244" t="s">
        <v>239</v>
      </c>
      <c r="B23" s="214" t="s">
        <v>275</v>
      </c>
      <c r="C23" s="200"/>
      <c r="D23" s="230">
        <v>1</v>
      </c>
      <c r="E23" s="239"/>
      <c r="F23" s="232"/>
      <c r="G23" s="245">
        <v>2</v>
      </c>
      <c r="H23" s="246">
        <v>60</v>
      </c>
      <c r="I23" s="219">
        <v>4</v>
      </c>
      <c r="J23" s="241" t="s">
        <v>226</v>
      </c>
      <c r="K23" s="241"/>
      <c r="L23" s="241"/>
      <c r="M23" s="242">
        <f>H23-I23</f>
        <v>56</v>
      </c>
      <c r="N23" s="193" t="s">
        <v>226</v>
      </c>
      <c r="O23" s="186"/>
      <c r="P23" s="199"/>
      <c r="Q23" s="191"/>
      <c r="R23" s="192"/>
      <c r="S23" s="190"/>
      <c r="T23" s="193"/>
      <c r="U23" s="192"/>
      <c r="V23" s="190"/>
      <c r="W23" s="193"/>
      <c r="X23" s="243"/>
    </row>
    <row r="24" spans="1:24" s="67" customFormat="1" x14ac:dyDescent="0.25">
      <c r="A24" s="244" t="s">
        <v>240</v>
      </c>
      <c r="B24" s="214" t="s">
        <v>373</v>
      </c>
      <c r="C24" s="200"/>
      <c r="D24" s="247" t="s">
        <v>252</v>
      </c>
      <c r="E24" s="239"/>
      <c r="F24" s="232"/>
      <c r="G24" s="245">
        <v>4</v>
      </c>
      <c r="H24" s="246">
        <v>120</v>
      </c>
      <c r="I24" s="219">
        <v>8</v>
      </c>
      <c r="J24" s="241" t="s">
        <v>227</v>
      </c>
      <c r="K24" s="241"/>
      <c r="L24" s="241"/>
      <c r="M24" s="242">
        <f t="shared" ref="M24:M37" si="1">H24-I24</f>
        <v>112</v>
      </c>
      <c r="N24" s="193" t="s">
        <v>227</v>
      </c>
      <c r="O24" s="186"/>
      <c r="P24" s="190"/>
      <c r="Q24" s="191"/>
      <c r="R24" s="192"/>
      <c r="S24" s="190"/>
      <c r="T24" s="193"/>
      <c r="U24" s="192"/>
      <c r="V24" s="190"/>
      <c r="W24" s="193"/>
      <c r="X24" s="243"/>
    </row>
    <row r="25" spans="1:24" s="67" customFormat="1" ht="36" customHeight="1" x14ac:dyDescent="0.25">
      <c r="A25" s="244" t="s">
        <v>137</v>
      </c>
      <c r="B25" s="214" t="s">
        <v>17</v>
      </c>
      <c r="C25" s="248">
        <v>1</v>
      </c>
      <c r="D25" s="179"/>
      <c r="E25" s="249"/>
      <c r="F25" s="250"/>
      <c r="G25" s="251">
        <v>6</v>
      </c>
      <c r="H25" s="252">
        <f t="shared" ref="H25:H36" si="2">G25*30</f>
        <v>180</v>
      </c>
      <c r="I25" s="240">
        <v>8</v>
      </c>
      <c r="J25" s="241" t="s">
        <v>227</v>
      </c>
      <c r="K25" s="241"/>
      <c r="L25" s="241"/>
      <c r="M25" s="242">
        <f t="shared" si="1"/>
        <v>172</v>
      </c>
      <c r="N25" s="253" t="s">
        <v>227</v>
      </c>
      <c r="O25" s="254"/>
      <c r="P25" s="255"/>
      <c r="Q25" s="256"/>
      <c r="R25" s="257"/>
      <c r="S25" s="255"/>
      <c r="T25" s="253"/>
      <c r="U25" s="257"/>
      <c r="V25" s="255"/>
      <c r="W25" s="253"/>
      <c r="X25" s="258"/>
    </row>
    <row r="26" spans="1:24" s="69" customFormat="1" x14ac:dyDescent="0.25">
      <c r="A26" s="244" t="s">
        <v>138</v>
      </c>
      <c r="B26" s="214" t="s">
        <v>19</v>
      </c>
      <c r="C26" s="248">
        <v>1</v>
      </c>
      <c r="D26" s="179"/>
      <c r="E26" s="249"/>
      <c r="F26" s="250"/>
      <c r="G26" s="251">
        <v>6</v>
      </c>
      <c r="H26" s="252">
        <f t="shared" si="2"/>
        <v>180</v>
      </c>
      <c r="I26" s="240">
        <v>20</v>
      </c>
      <c r="J26" s="241" t="s">
        <v>228</v>
      </c>
      <c r="K26" s="241"/>
      <c r="L26" s="259" t="s">
        <v>229</v>
      </c>
      <c r="M26" s="242">
        <f t="shared" si="1"/>
        <v>160</v>
      </c>
      <c r="N26" s="260" t="s">
        <v>230</v>
      </c>
      <c r="O26" s="261">
        <v>2</v>
      </c>
      <c r="P26" s="262"/>
      <c r="Q26" s="263"/>
      <c r="R26" s="264"/>
      <c r="S26" s="262"/>
      <c r="T26" s="260"/>
      <c r="U26" s="264"/>
      <c r="V26" s="262"/>
      <c r="W26" s="260"/>
      <c r="X26" s="255"/>
    </row>
    <row r="27" spans="1:24" s="67" customFormat="1" x14ac:dyDescent="0.25">
      <c r="A27" s="213" t="s">
        <v>290</v>
      </c>
      <c r="B27" s="265" t="s">
        <v>273</v>
      </c>
      <c r="C27" s="200"/>
      <c r="D27" s="180">
        <v>1</v>
      </c>
      <c r="E27" s="231"/>
      <c r="F27" s="232"/>
      <c r="G27" s="245">
        <v>4</v>
      </c>
      <c r="H27" s="266">
        <f t="shared" si="2"/>
        <v>120</v>
      </c>
      <c r="I27" s="240">
        <v>16</v>
      </c>
      <c r="J27" s="259" t="s">
        <v>227</v>
      </c>
      <c r="K27" s="259" t="s">
        <v>229</v>
      </c>
      <c r="L27" s="259"/>
      <c r="M27" s="242">
        <f t="shared" si="1"/>
        <v>104</v>
      </c>
      <c r="N27" s="260" t="s">
        <v>233</v>
      </c>
      <c r="O27" s="261">
        <v>3</v>
      </c>
      <c r="P27" s="262"/>
      <c r="Q27" s="263"/>
      <c r="R27" s="264"/>
      <c r="S27" s="262"/>
      <c r="T27" s="260"/>
      <c r="U27" s="264"/>
      <c r="V27" s="262"/>
      <c r="W27" s="260"/>
      <c r="X27" s="255"/>
    </row>
    <row r="28" spans="1:24" s="67" customFormat="1" x14ac:dyDescent="0.25">
      <c r="A28" s="213" t="s">
        <v>140</v>
      </c>
      <c r="B28" s="265" t="s">
        <v>272</v>
      </c>
      <c r="C28" s="179">
        <v>1</v>
      </c>
      <c r="D28" s="179"/>
      <c r="E28" s="226"/>
      <c r="F28" s="227"/>
      <c r="G28" s="217">
        <v>5</v>
      </c>
      <c r="H28" s="252">
        <f t="shared" si="2"/>
        <v>150</v>
      </c>
      <c r="I28" s="240">
        <v>12</v>
      </c>
      <c r="J28" s="259" t="s">
        <v>227</v>
      </c>
      <c r="K28" s="259"/>
      <c r="L28" s="259" t="s">
        <v>231</v>
      </c>
      <c r="M28" s="242">
        <f t="shared" si="1"/>
        <v>138</v>
      </c>
      <c r="N28" s="260" t="s">
        <v>232</v>
      </c>
      <c r="O28" s="261"/>
      <c r="P28" s="267"/>
      <c r="Q28" s="263"/>
      <c r="R28" s="264"/>
      <c r="S28" s="262"/>
      <c r="T28" s="260"/>
      <c r="U28" s="264"/>
      <c r="V28" s="262"/>
      <c r="W28" s="260"/>
      <c r="X28" s="255"/>
    </row>
    <row r="29" spans="1:24" s="67" customFormat="1" x14ac:dyDescent="0.25">
      <c r="A29" s="213" t="s">
        <v>141</v>
      </c>
      <c r="B29" s="265" t="s">
        <v>251</v>
      </c>
      <c r="C29" s="179"/>
      <c r="D29" s="179">
        <v>2</v>
      </c>
      <c r="E29" s="226"/>
      <c r="F29" s="227"/>
      <c r="G29" s="217">
        <v>6</v>
      </c>
      <c r="H29" s="252">
        <f t="shared" si="2"/>
        <v>180</v>
      </c>
      <c r="I29" s="240">
        <v>4</v>
      </c>
      <c r="J29" s="259" t="s">
        <v>226</v>
      </c>
      <c r="K29" s="259"/>
      <c r="L29" s="259"/>
      <c r="M29" s="242">
        <f t="shared" si="1"/>
        <v>176</v>
      </c>
      <c r="N29" s="260"/>
      <c r="O29" s="261">
        <v>4</v>
      </c>
      <c r="P29" s="262" t="s">
        <v>226</v>
      </c>
      <c r="Q29" s="263"/>
      <c r="R29" s="264"/>
      <c r="S29" s="262"/>
      <c r="T29" s="260"/>
      <c r="U29" s="264"/>
      <c r="V29" s="262"/>
      <c r="W29" s="260"/>
      <c r="X29" s="255"/>
    </row>
    <row r="30" spans="1:24" s="67" customFormat="1" ht="31.5" x14ac:dyDescent="0.25">
      <c r="A30" s="244" t="s">
        <v>142</v>
      </c>
      <c r="B30" s="214" t="s">
        <v>139</v>
      </c>
      <c r="C30" s="248"/>
      <c r="D30" s="179">
        <v>2</v>
      </c>
      <c r="E30" s="249"/>
      <c r="F30" s="250"/>
      <c r="G30" s="251">
        <v>3</v>
      </c>
      <c r="H30" s="252">
        <f t="shared" si="2"/>
        <v>90</v>
      </c>
      <c r="I30" s="219">
        <v>4</v>
      </c>
      <c r="J30" s="259"/>
      <c r="K30" s="259"/>
      <c r="L30" s="259" t="s">
        <v>226</v>
      </c>
      <c r="M30" s="242">
        <f t="shared" si="1"/>
        <v>86</v>
      </c>
      <c r="N30" s="260"/>
      <c r="O30" s="261"/>
      <c r="P30" s="262" t="s">
        <v>226</v>
      </c>
      <c r="Q30" s="263"/>
      <c r="R30" s="264"/>
      <c r="S30" s="262"/>
      <c r="T30" s="260"/>
      <c r="U30" s="264"/>
      <c r="V30" s="262"/>
      <c r="W30" s="260"/>
      <c r="X30" s="255"/>
    </row>
    <row r="31" spans="1:24" s="67" customFormat="1" x14ac:dyDescent="0.25">
      <c r="A31" s="213" t="s">
        <v>143</v>
      </c>
      <c r="B31" s="214" t="s">
        <v>26</v>
      </c>
      <c r="C31" s="248">
        <v>2</v>
      </c>
      <c r="D31" s="179"/>
      <c r="E31" s="226"/>
      <c r="F31" s="250"/>
      <c r="G31" s="217">
        <v>3</v>
      </c>
      <c r="H31" s="252">
        <f t="shared" si="2"/>
        <v>90</v>
      </c>
      <c r="I31" s="240">
        <v>4</v>
      </c>
      <c r="J31" s="259" t="s">
        <v>226</v>
      </c>
      <c r="K31" s="259"/>
      <c r="L31" s="259"/>
      <c r="M31" s="242">
        <f t="shared" si="1"/>
        <v>86</v>
      </c>
      <c r="N31" s="260"/>
      <c r="O31" s="261"/>
      <c r="P31" s="262" t="s">
        <v>226</v>
      </c>
      <c r="Q31" s="263"/>
      <c r="R31" s="264"/>
      <c r="S31" s="262"/>
      <c r="T31" s="260"/>
      <c r="U31" s="264"/>
      <c r="V31" s="262"/>
      <c r="W31" s="260"/>
      <c r="X31" s="255"/>
    </row>
    <row r="32" spans="1:24" s="67" customFormat="1" x14ac:dyDescent="0.25">
      <c r="A32" s="244" t="s">
        <v>144</v>
      </c>
      <c r="B32" s="265" t="s">
        <v>146</v>
      </c>
      <c r="C32" s="248">
        <v>2</v>
      </c>
      <c r="D32" s="179"/>
      <c r="E32" s="226"/>
      <c r="F32" s="250"/>
      <c r="G32" s="251">
        <v>6</v>
      </c>
      <c r="H32" s="252">
        <f t="shared" si="2"/>
        <v>180</v>
      </c>
      <c r="I32" s="240">
        <v>20</v>
      </c>
      <c r="J32" s="259" t="s">
        <v>232</v>
      </c>
      <c r="K32" s="259"/>
      <c r="L32" s="259" t="s">
        <v>229</v>
      </c>
      <c r="M32" s="242">
        <f t="shared" si="1"/>
        <v>160</v>
      </c>
      <c r="N32" s="260"/>
      <c r="O32" s="261"/>
      <c r="P32" s="262" t="s">
        <v>234</v>
      </c>
      <c r="Q32" s="263"/>
      <c r="R32" s="264"/>
      <c r="S32" s="262"/>
      <c r="T32" s="260"/>
      <c r="U32" s="264"/>
      <c r="V32" s="262"/>
      <c r="W32" s="260"/>
      <c r="X32" s="255"/>
    </row>
    <row r="33" spans="1:32" s="67" customFormat="1" ht="30.75" customHeight="1" x14ac:dyDescent="0.25">
      <c r="A33" s="244" t="s">
        <v>145</v>
      </c>
      <c r="B33" s="675" t="s">
        <v>198</v>
      </c>
      <c r="C33" s="268">
        <v>2</v>
      </c>
      <c r="D33" s="269"/>
      <c r="E33" s="270"/>
      <c r="F33" s="271"/>
      <c r="G33" s="251">
        <v>6</v>
      </c>
      <c r="H33" s="272">
        <f t="shared" si="2"/>
        <v>180</v>
      </c>
      <c r="I33" s="240">
        <v>12</v>
      </c>
      <c r="J33" s="259" t="s">
        <v>227</v>
      </c>
      <c r="K33" s="259"/>
      <c r="L33" s="259" t="s">
        <v>226</v>
      </c>
      <c r="M33" s="242">
        <f t="shared" si="1"/>
        <v>168</v>
      </c>
      <c r="N33" s="260"/>
      <c r="O33" s="261">
        <v>4</v>
      </c>
      <c r="P33" s="262" t="s">
        <v>228</v>
      </c>
      <c r="Q33" s="263"/>
      <c r="R33" s="264"/>
      <c r="S33" s="262"/>
      <c r="T33" s="260"/>
      <c r="U33" s="264"/>
      <c r="V33" s="262"/>
      <c r="W33" s="260"/>
      <c r="X33" s="255"/>
    </row>
    <row r="34" spans="1:32" s="67" customFormat="1" x14ac:dyDescent="0.25">
      <c r="A34" s="213" t="s">
        <v>253</v>
      </c>
      <c r="B34" s="265" t="s">
        <v>278</v>
      </c>
      <c r="C34" s="248"/>
      <c r="D34" s="179">
        <v>3</v>
      </c>
      <c r="E34" s="249"/>
      <c r="F34" s="250"/>
      <c r="G34" s="217">
        <v>4</v>
      </c>
      <c r="H34" s="252">
        <f t="shared" si="2"/>
        <v>120</v>
      </c>
      <c r="I34" s="219">
        <v>8</v>
      </c>
      <c r="J34" s="259" t="s">
        <v>226</v>
      </c>
      <c r="K34" s="259"/>
      <c r="L34" s="259" t="s">
        <v>226</v>
      </c>
      <c r="M34" s="242">
        <f t="shared" si="1"/>
        <v>112</v>
      </c>
      <c r="N34" s="260"/>
      <c r="O34" s="261"/>
      <c r="P34" s="262"/>
      <c r="Q34" s="273" t="s">
        <v>227</v>
      </c>
      <c r="R34" s="136"/>
      <c r="S34" s="274"/>
      <c r="T34" s="275"/>
      <c r="U34" s="136"/>
      <c r="V34" s="274"/>
      <c r="W34" s="275"/>
      <c r="X34" s="276"/>
    </row>
    <row r="35" spans="1:32" s="67" customFormat="1" x14ac:dyDescent="0.25">
      <c r="A35" s="661" t="s">
        <v>254</v>
      </c>
      <c r="B35" s="413" t="s">
        <v>372</v>
      </c>
      <c r="C35" s="248">
        <v>3</v>
      </c>
      <c r="D35" s="179"/>
      <c r="E35" s="249"/>
      <c r="F35" s="250"/>
      <c r="G35" s="217">
        <v>4</v>
      </c>
      <c r="H35" s="668">
        <f t="shared" si="2"/>
        <v>120</v>
      </c>
      <c r="I35" s="219">
        <v>12</v>
      </c>
      <c r="J35" s="259" t="s">
        <v>227</v>
      </c>
      <c r="K35" s="259"/>
      <c r="L35" s="259" t="s">
        <v>231</v>
      </c>
      <c r="M35" s="242">
        <f t="shared" si="1"/>
        <v>108</v>
      </c>
      <c r="N35" s="260"/>
      <c r="O35" s="261"/>
      <c r="P35" s="262"/>
      <c r="Q35" s="273" t="s">
        <v>232</v>
      </c>
      <c r="R35" s="136"/>
      <c r="S35" s="274"/>
      <c r="T35" s="275"/>
      <c r="U35" s="136"/>
      <c r="V35" s="274"/>
      <c r="W35" s="275"/>
      <c r="X35" s="276"/>
    </row>
    <row r="36" spans="1:32" s="67" customFormat="1" x14ac:dyDescent="0.25">
      <c r="A36" s="660" t="s">
        <v>287</v>
      </c>
      <c r="B36" s="265" t="s">
        <v>375</v>
      </c>
      <c r="C36" s="662"/>
      <c r="D36" s="663">
        <v>3</v>
      </c>
      <c r="E36" s="664"/>
      <c r="F36" s="665"/>
      <c r="G36" s="666">
        <v>3</v>
      </c>
      <c r="H36" s="667">
        <f t="shared" si="2"/>
        <v>90</v>
      </c>
      <c r="I36" s="219">
        <v>4</v>
      </c>
      <c r="J36" s="259" t="s">
        <v>226</v>
      </c>
      <c r="K36" s="259"/>
      <c r="L36" s="259"/>
      <c r="M36" s="242">
        <f t="shared" si="1"/>
        <v>86</v>
      </c>
      <c r="N36" s="260"/>
      <c r="O36" s="261"/>
      <c r="P36" s="262"/>
      <c r="Q36" s="273" t="s">
        <v>226</v>
      </c>
      <c r="R36" s="136"/>
      <c r="S36" s="274"/>
      <c r="T36" s="275"/>
      <c r="U36" s="136"/>
      <c r="V36" s="274"/>
      <c r="W36" s="275"/>
      <c r="X36" s="276"/>
    </row>
    <row r="37" spans="1:32" s="67" customFormat="1" ht="16.5" thickBot="1" x14ac:dyDescent="0.3">
      <c r="A37" s="213" t="s">
        <v>288</v>
      </c>
      <c r="B37" s="277" t="s">
        <v>279</v>
      </c>
      <c r="C37" s="278"/>
      <c r="D37" s="279">
        <v>3</v>
      </c>
      <c r="E37" s="280"/>
      <c r="F37" s="281"/>
      <c r="G37" s="282">
        <v>3</v>
      </c>
      <c r="H37" s="283">
        <f>[1]семестровка!E131</f>
        <v>90</v>
      </c>
      <c r="I37" s="284">
        <f>[1]семестровка!F131</f>
        <v>8</v>
      </c>
      <c r="J37" s="285" t="s">
        <v>227</v>
      </c>
      <c r="K37" s="285"/>
      <c r="L37" s="285"/>
      <c r="M37" s="286">
        <f t="shared" si="1"/>
        <v>82</v>
      </c>
      <c r="N37" s="287"/>
      <c r="O37" s="288"/>
      <c r="P37" s="289"/>
      <c r="Q37" s="273" t="s">
        <v>227</v>
      </c>
      <c r="R37" s="136"/>
      <c r="S37" s="274"/>
      <c r="T37" s="275"/>
      <c r="U37" s="136"/>
      <c r="V37" s="274"/>
      <c r="W37" s="275"/>
      <c r="X37" s="276"/>
    </row>
    <row r="38" spans="1:32" s="66" customFormat="1" ht="16.5" customHeight="1" thickBot="1" x14ac:dyDescent="0.3">
      <c r="A38" s="1028" t="s">
        <v>271</v>
      </c>
      <c r="B38" s="1029"/>
      <c r="C38" s="1029"/>
      <c r="D38" s="1029"/>
      <c r="E38" s="1029"/>
      <c r="F38" s="1030"/>
      <c r="G38" s="120">
        <f>G11+G23+G24+G25+G26+G27+G28+G29+G30+G31+G32+G33+G34+G35+G36+G37</f>
        <v>77</v>
      </c>
      <c r="H38" s="120">
        <f>H11+H23+H24+H25+H26+H27+H28+H29+H30+H31+H32+H33+H34+H35+H36+H37</f>
        <v>2310</v>
      </c>
      <c r="I38" s="137">
        <f>I11+I23+I24+I25+I26+I27+I28+I29+I30+I31+I32+I33+I34+I35+I36+I37</f>
        <v>160</v>
      </c>
      <c r="J38" s="121">
        <v>100</v>
      </c>
      <c r="K38" s="121">
        <v>8</v>
      </c>
      <c r="L38" s="121">
        <v>52</v>
      </c>
      <c r="M38" s="121">
        <f>M11+M23+M24+M25+M26+M27+M28+M29+M30+M31+M32+M33+M34+M35+M36+M37</f>
        <v>2150</v>
      </c>
      <c r="N38" s="370" t="s">
        <v>291</v>
      </c>
      <c r="O38" s="370"/>
      <c r="P38" s="370" t="s">
        <v>292</v>
      </c>
      <c r="Q38" s="670" t="s">
        <v>293</v>
      </c>
      <c r="R38" s="670"/>
      <c r="S38" s="670" t="s">
        <v>226</v>
      </c>
      <c r="T38" s="670"/>
      <c r="U38" s="670"/>
      <c r="V38" s="670"/>
      <c r="W38" s="670"/>
      <c r="X38" s="670"/>
      <c r="Y38" s="120">
        <f>SUM(Y11:Y37)</f>
        <v>0</v>
      </c>
      <c r="Z38" s="120">
        <f>SUM(Z11:Z37)</f>
        <v>0</v>
      </c>
      <c r="AA38" s="120">
        <f>SUM(AA11:AA37)</f>
        <v>0</v>
      </c>
      <c r="AB38" s="120">
        <f>SUM(AB11:AB37)</f>
        <v>0</v>
      </c>
      <c r="AC38" s="120">
        <f>SUM(AC11:AC37)</f>
        <v>0</v>
      </c>
    </row>
    <row r="39" spans="1:32" ht="16.5" customHeight="1" thickBot="1" x14ac:dyDescent="0.3">
      <c r="A39" s="983" t="s">
        <v>148</v>
      </c>
      <c r="B39" s="983"/>
      <c r="C39" s="983"/>
      <c r="D39" s="983"/>
      <c r="E39" s="983"/>
      <c r="F39" s="983"/>
      <c r="G39" s="983"/>
      <c r="H39" s="983"/>
      <c r="I39" s="983"/>
      <c r="J39" s="983"/>
      <c r="K39" s="983"/>
      <c r="L39" s="983"/>
      <c r="M39" s="983"/>
      <c r="N39" s="984"/>
      <c r="O39" s="984"/>
      <c r="P39" s="984"/>
      <c r="Q39" s="984"/>
      <c r="R39" s="984"/>
      <c r="S39" s="984"/>
      <c r="T39" s="984"/>
      <c r="U39" s="984"/>
      <c r="V39" s="984"/>
      <c r="W39" s="984"/>
      <c r="X39" s="984"/>
    </row>
    <row r="40" spans="1:32" s="73" customFormat="1" ht="16.5" customHeight="1" x14ac:dyDescent="0.25">
      <c r="A40" s="161" t="s">
        <v>149</v>
      </c>
      <c r="B40" s="560" t="s">
        <v>30</v>
      </c>
      <c r="C40" s="561" t="s">
        <v>150</v>
      </c>
      <c r="D40" s="292"/>
      <c r="E40" s="293"/>
      <c r="F40" s="566"/>
      <c r="G40" s="294">
        <v>3</v>
      </c>
      <c r="H40" s="575">
        <f t="shared" ref="H40:H58" si="3">G40*30</f>
        <v>90</v>
      </c>
      <c r="I40" s="572">
        <v>12</v>
      </c>
      <c r="J40" s="295" t="str">
        <f>[1]семестровка!Q55</f>
        <v>8/0</v>
      </c>
      <c r="K40" s="295"/>
      <c r="L40" s="295" t="str">
        <f>[1]семестровка!S55</f>
        <v>0/4</v>
      </c>
      <c r="M40" s="577">
        <f t="shared" ref="M40:M45" si="4">H40-I40</f>
        <v>78</v>
      </c>
      <c r="N40" s="296"/>
      <c r="O40" s="89"/>
      <c r="P40" s="297"/>
      <c r="Q40" s="581" t="str">
        <f>[1]семестровка!T55</f>
        <v>8/4</v>
      </c>
      <c r="R40" s="555"/>
      <c r="S40" s="585"/>
      <c r="T40" s="298"/>
      <c r="U40" s="554"/>
      <c r="V40" s="297"/>
      <c r="W40" s="591"/>
      <c r="X40" s="297"/>
      <c r="AD40" s="456"/>
    </row>
    <row r="41" spans="1:32" s="73" customFormat="1" x14ac:dyDescent="0.25">
      <c r="A41" s="213" t="s">
        <v>151</v>
      </c>
      <c r="B41" s="265" t="s">
        <v>37</v>
      </c>
      <c r="C41" s="562">
        <v>3</v>
      </c>
      <c r="D41" s="179"/>
      <c r="E41" s="249"/>
      <c r="F41" s="242"/>
      <c r="G41" s="299">
        <v>6</v>
      </c>
      <c r="H41" s="179">
        <f t="shared" si="3"/>
        <v>180</v>
      </c>
      <c r="I41" s="573">
        <v>10</v>
      </c>
      <c r="J41" s="259" t="s">
        <v>227</v>
      </c>
      <c r="K41" s="259"/>
      <c r="L41" s="259" t="s">
        <v>235</v>
      </c>
      <c r="M41" s="242">
        <f t="shared" si="4"/>
        <v>170</v>
      </c>
      <c r="N41" s="81"/>
      <c r="O41" s="80"/>
      <c r="P41" s="300"/>
      <c r="Q41" s="197" t="s">
        <v>236</v>
      </c>
      <c r="R41" s="80">
        <v>3</v>
      </c>
      <c r="S41" s="107"/>
      <c r="T41" s="81"/>
      <c r="U41" s="80"/>
      <c r="V41" s="301"/>
      <c r="W41" s="197"/>
      <c r="X41" s="301"/>
      <c r="AD41" s="454"/>
    </row>
    <row r="42" spans="1:32" s="73" customFormat="1" ht="31.5" x14ac:dyDescent="0.25">
      <c r="A42" s="213" t="s">
        <v>152</v>
      </c>
      <c r="B42" s="265" t="s">
        <v>378</v>
      </c>
      <c r="C42" s="562">
        <v>4</v>
      </c>
      <c r="D42" s="179"/>
      <c r="E42" s="249"/>
      <c r="F42" s="242"/>
      <c r="G42" s="299">
        <v>4</v>
      </c>
      <c r="H42" s="179">
        <f t="shared" si="3"/>
        <v>120</v>
      </c>
      <c r="I42" s="573">
        <f>[1]семестровка!F54</f>
        <v>10</v>
      </c>
      <c r="J42" s="259" t="str">
        <f>[1]семестровка!Q54</f>
        <v>8/0</v>
      </c>
      <c r="K42" s="259"/>
      <c r="L42" s="259" t="str">
        <f>[1]семестровка!S54</f>
        <v>0/2</v>
      </c>
      <c r="M42" s="242">
        <f t="shared" si="4"/>
        <v>110</v>
      </c>
      <c r="N42" s="260"/>
      <c r="O42" s="261"/>
      <c r="P42" s="262"/>
      <c r="Q42" s="263"/>
      <c r="R42" s="261"/>
      <c r="S42" s="586" t="s">
        <v>236</v>
      </c>
      <c r="T42" s="260"/>
      <c r="U42" s="261"/>
      <c r="V42" s="262"/>
      <c r="W42" s="263"/>
      <c r="X42" s="262"/>
      <c r="AD42" s="454"/>
    </row>
    <row r="43" spans="1:32" s="73" customFormat="1" ht="31.5" x14ac:dyDescent="0.25">
      <c r="A43" s="213" t="s">
        <v>153</v>
      </c>
      <c r="B43" s="214" t="s">
        <v>300</v>
      </c>
      <c r="C43" s="226"/>
      <c r="D43" s="179">
        <v>4</v>
      </c>
      <c r="E43" s="249"/>
      <c r="F43" s="567"/>
      <c r="G43" s="299">
        <v>4</v>
      </c>
      <c r="H43" s="179">
        <f t="shared" si="3"/>
        <v>120</v>
      </c>
      <c r="I43" s="573">
        <v>4</v>
      </c>
      <c r="J43" s="259"/>
      <c r="K43" s="259"/>
      <c r="L43" s="259" t="s">
        <v>226</v>
      </c>
      <c r="M43" s="242">
        <f t="shared" si="4"/>
        <v>116</v>
      </c>
      <c r="N43" s="260"/>
      <c r="O43" s="261"/>
      <c r="P43" s="262"/>
      <c r="Q43" s="263"/>
      <c r="R43" s="261"/>
      <c r="S43" s="586" t="s">
        <v>226</v>
      </c>
      <c r="T43" s="260"/>
      <c r="U43" s="261"/>
      <c r="V43" s="262"/>
      <c r="W43" s="263"/>
      <c r="X43" s="262"/>
      <c r="AD43" s="454"/>
      <c r="AE43" s="68"/>
      <c r="AF43" s="68"/>
    </row>
    <row r="44" spans="1:32" s="73" customFormat="1" x14ac:dyDescent="0.25">
      <c r="A44" s="213" t="s">
        <v>154</v>
      </c>
      <c r="B44" s="214" t="s">
        <v>280</v>
      </c>
      <c r="C44" s="226">
        <v>4</v>
      </c>
      <c r="D44" s="179"/>
      <c r="E44" s="249"/>
      <c r="F44" s="567"/>
      <c r="G44" s="299">
        <v>4</v>
      </c>
      <c r="H44" s="179">
        <f t="shared" si="3"/>
        <v>120</v>
      </c>
      <c r="I44" s="573">
        <v>8</v>
      </c>
      <c r="J44" s="259" t="str">
        <f>[1]семестровка!Q74</f>
        <v>8/0</v>
      </c>
      <c r="K44" s="259"/>
      <c r="L44" s="259"/>
      <c r="M44" s="242">
        <f t="shared" si="4"/>
        <v>112</v>
      </c>
      <c r="N44" s="260"/>
      <c r="O44" s="261"/>
      <c r="P44" s="262"/>
      <c r="Q44" s="263"/>
      <c r="R44" s="261">
        <v>4</v>
      </c>
      <c r="S44" s="586" t="s">
        <v>227</v>
      </c>
      <c r="T44" s="260"/>
      <c r="U44" s="261"/>
      <c r="V44" s="262"/>
      <c r="W44" s="263"/>
      <c r="X44" s="262"/>
      <c r="AD44" s="454"/>
      <c r="AE44" s="68"/>
      <c r="AF44" s="68"/>
    </row>
    <row r="45" spans="1:32" s="73" customFormat="1" x14ac:dyDescent="0.25">
      <c r="A45" s="213" t="s">
        <v>155</v>
      </c>
      <c r="B45" s="265" t="s">
        <v>379</v>
      </c>
      <c r="C45" s="562">
        <v>4</v>
      </c>
      <c r="D45" s="179"/>
      <c r="E45" s="249"/>
      <c r="F45" s="242"/>
      <c r="G45" s="299">
        <v>4</v>
      </c>
      <c r="H45" s="179">
        <f t="shared" si="3"/>
        <v>120</v>
      </c>
      <c r="I45" s="573">
        <f>[1]семестровка!F75</f>
        <v>8</v>
      </c>
      <c r="J45" s="259" t="s">
        <v>237</v>
      </c>
      <c r="K45" s="259"/>
      <c r="L45" s="259" t="s">
        <v>238</v>
      </c>
      <c r="M45" s="242">
        <f t="shared" si="4"/>
        <v>112</v>
      </c>
      <c r="N45" s="260"/>
      <c r="O45" s="261"/>
      <c r="P45" s="267"/>
      <c r="Q45" s="263"/>
      <c r="R45" s="261">
        <v>3</v>
      </c>
      <c r="S45" s="586" t="str">
        <f>[1]семестровка!T75</f>
        <v>8/0</v>
      </c>
      <c r="T45" s="260"/>
      <c r="U45" s="261"/>
      <c r="V45" s="262"/>
      <c r="W45" s="263"/>
      <c r="X45" s="262"/>
      <c r="AD45" s="454"/>
      <c r="AE45" s="68"/>
      <c r="AF45" s="68"/>
    </row>
    <row r="46" spans="1:32" s="73" customFormat="1" x14ac:dyDescent="0.25">
      <c r="A46" s="213" t="s">
        <v>256</v>
      </c>
      <c r="B46" s="214" t="s">
        <v>382</v>
      </c>
      <c r="C46" s="226">
        <v>5</v>
      </c>
      <c r="D46" s="179"/>
      <c r="E46" s="249"/>
      <c r="F46" s="567"/>
      <c r="G46" s="299">
        <v>4</v>
      </c>
      <c r="H46" s="179">
        <f t="shared" si="3"/>
        <v>120</v>
      </c>
      <c r="I46" s="573">
        <v>8</v>
      </c>
      <c r="J46" s="259" t="s">
        <v>226</v>
      </c>
      <c r="K46" s="259"/>
      <c r="L46" s="259" t="s">
        <v>226</v>
      </c>
      <c r="M46" s="580">
        <v>112</v>
      </c>
      <c r="N46" s="260"/>
      <c r="O46" s="261"/>
      <c r="P46" s="267"/>
      <c r="Q46" s="263"/>
      <c r="R46" s="261"/>
      <c r="S46" s="586"/>
      <c r="T46" s="260" t="s">
        <v>227</v>
      </c>
      <c r="U46" s="261"/>
      <c r="V46" s="262"/>
      <c r="W46" s="263"/>
      <c r="X46" s="262"/>
      <c r="AD46" s="454"/>
      <c r="AE46" s="68"/>
      <c r="AF46" s="68">
        <f>4+2+2+4+2+4+2+4+2+4+6+2+2+2+2+6+4</f>
        <v>54</v>
      </c>
    </row>
    <row r="47" spans="1:32" s="457" customFormat="1" x14ac:dyDescent="0.25">
      <c r="A47" s="213" t="s">
        <v>156</v>
      </c>
      <c r="B47" s="265" t="s">
        <v>385</v>
      </c>
      <c r="C47" s="563">
        <v>5</v>
      </c>
      <c r="D47" s="450"/>
      <c r="E47" s="451"/>
      <c r="F47" s="568"/>
      <c r="G47" s="299">
        <v>4</v>
      </c>
      <c r="H47" s="179">
        <v>120</v>
      </c>
      <c r="I47" s="524">
        <v>8</v>
      </c>
      <c r="J47" s="259" t="s">
        <v>237</v>
      </c>
      <c r="K47" s="259"/>
      <c r="L47" s="259" t="s">
        <v>235</v>
      </c>
      <c r="M47" s="242">
        <v>112</v>
      </c>
      <c r="N47" s="452"/>
      <c r="O47" s="259"/>
      <c r="P47" s="453"/>
      <c r="Q47" s="582"/>
      <c r="R47" s="259"/>
      <c r="S47" s="587"/>
      <c r="T47" s="452" t="s">
        <v>347</v>
      </c>
      <c r="U47" s="259"/>
      <c r="V47" s="453"/>
      <c r="W47" s="582"/>
      <c r="X47" s="453"/>
      <c r="AD47" s="454"/>
      <c r="AE47" s="458"/>
      <c r="AF47" s="458"/>
    </row>
    <row r="48" spans="1:32" s="73" customFormat="1" x14ac:dyDescent="0.25">
      <c r="A48" s="213" t="s">
        <v>158</v>
      </c>
      <c r="B48" s="265" t="s">
        <v>49</v>
      </c>
      <c r="C48" s="562">
        <v>5</v>
      </c>
      <c r="D48" s="179"/>
      <c r="E48" s="249"/>
      <c r="F48" s="242"/>
      <c r="G48" s="299">
        <v>5</v>
      </c>
      <c r="H48" s="179">
        <f t="shared" si="3"/>
        <v>150</v>
      </c>
      <c r="I48" s="573">
        <v>12</v>
      </c>
      <c r="J48" s="259" t="s">
        <v>227</v>
      </c>
      <c r="K48" s="259"/>
      <c r="L48" s="259" t="s">
        <v>231</v>
      </c>
      <c r="M48" s="242">
        <f>H48-I48</f>
        <v>138</v>
      </c>
      <c r="N48" s="260"/>
      <c r="O48" s="261"/>
      <c r="P48" s="267"/>
      <c r="Q48" s="263"/>
      <c r="R48" s="261"/>
      <c r="S48" s="586"/>
      <c r="T48" s="260" t="s">
        <v>232</v>
      </c>
      <c r="U48" s="261"/>
      <c r="V48" s="262"/>
      <c r="W48" s="263"/>
      <c r="X48" s="262"/>
      <c r="AD48" s="454"/>
      <c r="AE48" s="68"/>
      <c r="AF48" s="68"/>
    </row>
    <row r="49" spans="1:32" s="73" customFormat="1" x14ac:dyDescent="0.25">
      <c r="A49" s="213" t="s">
        <v>159</v>
      </c>
      <c r="B49" s="265" t="s">
        <v>384</v>
      </c>
      <c r="C49" s="563"/>
      <c r="D49" s="450" t="s">
        <v>268</v>
      </c>
      <c r="E49" s="451"/>
      <c r="F49" s="568"/>
      <c r="G49" s="299">
        <v>3</v>
      </c>
      <c r="H49" s="179">
        <f t="shared" si="3"/>
        <v>90</v>
      </c>
      <c r="I49" s="573">
        <v>8</v>
      </c>
      <c r="J49" s="259" t="s">
        <v>237</v>
      </c>
      <c r="K49" s="259"/>
      <c r="L49" s="259" t="s">
        <v>238</v>
      </c>
      <c r="M49" s="242">
        <f>H49-I49</f>
        <v>82</v>
      </c>
      <c r="N49" s="260"/>
      <c r="O49" s="261"/>
      <c r="P49" s="267"/>
      <c r="Q49" s="263"/>
      <c r="R49" s="261"/>
      <c r="S49" s="586"/>
      <c r="T49" s="260" t="s">
        <v>227</v>
      </c>
      <c r="U49" s="261"/>
      <c r="V49" s="262"/>
      <c r="W49" s="263"/>
      <c r="X49" s="262"/>
      <c r="AD49" s="454"/>
      <c r="AE49" s="68"/>
      <c r="AF49" s="68"/>
    </row>
    <row r="50" spans="1:32" s="457" customFormat="1" x14ac:dyDescent="0.25">
      <c r="A50" s="213" t="s">
        <v>161</v>
      </c>
      <c r="B50" s="214" t="s">
        <v>418</v>
      </c>
      <c r="C50" s="563"/>
      <c r="D50" s="450"/>
      <c r="E50" s="451"/>
      <c r="F50" s="568"/>
      <c r="G50" s="299">
        <v>6</v>
      </c>
      <c r="H50" s="179">
        <f t="shared" si="3"/>
        <v>180</v>
      </c>
      <c r="I50" s="573">
        <v>12</v>
      </c>
      <c r="J50" s="259" t="s">
        <v>227</v>
      </c>
      <c r="K50" s="259"/>
      <c r="L50" s="259" t="s">
        <v>226</v>
      </c>
      <c r="M50" s="578">
        <f>H50-I50</f>
        <v>168</v>
      </c>
      <c r="N50" s="452"/>
      <c r="O50" s="259"/>
      <c r="P50" s="584"/>
      <c r="Q50" s="582"/>
      <c r="R50" s="259"/>
      <c r="S50" s="587"/>
      <c r="T50" s="452"/>
      <c r="U50" s="259"/>
      <c r="V50" s="453"/>
      <c r="W50" s="582"/>
      <c r="X50" s="453"/>
      <c r="AD50" s="454"/>
      <c r="AE50" s="458"/>
      <c r="AF50" s="458"/>
    </row>
    <row r="51" spans="1:32" s="73" customFormat="1" x14ac:dyDescent="0.25">
      <c r="A51" s="177" t="s">
        <v>212</v>
      </c>
      <c r="B51" s="178" t="s">
        <v>36</v>
      </c>
      <c r="C51" s="564">
        <v>5</v>
      </c>
      <c r="D51" s="305"/>
      <c r="E51" s="306"/>
      <c r="F51" s="569"/>
      <c r="G51" s="299">
        <v>5</v>
      </c>
      <c r="H51" s="179">
        <f t="shared" si="3"/>
        <v>150</v>
      </c>
      <c r="I51" s="438">
        <v>8</v>
      </c>
      <c r="J51" s="261" t="s">
        <v>227</v>
      </c>
      <c r="K51" s="261"/>
      <c r="L51" s="261"/>
      <c r="M51" s="447">
        <v>142</v>
      </c>
      <c r="N51" s="260"/>
      <c r="O51" s="261"/>
      <c r="P51" s="262"/>
      <c r="Q51" s="263"/>
      <c r="R51" s="261"/>
      <c r="S51" s="586"/>
      <c r="T51" s="260" t="s">
        <v>227</v>
      </c>
      <c r="U51" s="261"/>
      <c r="V51" s="262"/>
      <c r="W51" s="263"/>
      <c r="X51" s="262"/>
      <c r="AD51" s="459"/>
      <c r="AE51" s="68"/>
      <c r="AF51" s="68"/>
    </row>
    <row r="52" spans="1:32" s="73" customFormat="1" x14ac:dyDescent="0.25">
      <c r="A52" s="177" t="s">
        <v>213</v>
      </c>
      <c r="B52" s="178" t="s">
        <v>386</v>
      </c>
      <c r="C52" s="564"/>
      <c r="D52" s="308"/>
      <c r="E52" s="455"/>
      <c r="F52" s="569" t="s">
        <v>157</v>
      </c>
      <c r="G52" s="307">
        <v>1</v>
      </c>
      <c r="H52" s="310">
        <f>G52*30</f>
        <v>30</v>
      </c>
      <c r="I52" s="574">
        <v>4</v>
      </c>
      <c r="J52" s="261"/>
      <c r="K52" s="261"/>
      <c r="L52" s="261" t="s">
        <v>226</v>
      </c>
      <c r="M52" s="447">
        <f>H52-I52</f>
        <v>26</v>
      </c>
      <c r="N52" s="260"/>
      <c r="O52" s="261"/>
      <c r="P52" s="262"/>
      <c r="Q52" s="263"/>
      <c r="R52" s="261"/>
      <c r="S52" s="588"/>
      <c r="T52" s="260" t="s">
        <v>226</v>
      </c>
      <c r="U52" s="261"/>
      <c r="V52" s="262"/>
      <c r="W52" s="263"/>
      <c r="X52" s="262"/>
      <c r="AD52" s="459"/>
      <c r="AE52" s="68"/>
      <c r="AF52" s="68"/>
    </row>
    <row r="53" spans="1:32" s="457" customFormat="1" x14ac:dyDescent="0.25">
      <c r="A53" s="213" t="s">
        <v>162</v>
      </c>
      <c r="B53" s="214" t="s">
        <v>388</v>
      </c>
      <c r="C53" s="226"/>
      <c r="D53" s="179"/>
      <c r="E53" s="249"/>
      <c r="F53" s="567"/>
      <c r="G53" s="299">
        <f>G54+G55</f>
        <v>5</v>
      </c>
      <c r="H53" s="576">
        <f>H54+H55</f>
        <v>150</v>
      </c>
      <c r="I53" s="524">
        <v>12</v>
      </c>
      <c r="J53" s="259" t="s">
        <v>237</v>
      </c>
      <c r="K53" s="259"/>
      <c r="L53" s="259" t="s">
        <v>237</v>
      </c>
      <c r="M53" s="578">
        <f>H53-I53</f>
        <v>138</v>
      </c>
      <c r="N53" s="452"/>
      <c r="O53" s="259"/>
      <c r="P53" s="453"/>
      <c r="Q53" s="582"/>
      <c r="R53" s="259"/>
      <c r="S53" s="589"/>
      <c r="T53" s="452"/>
      <c r="U53" s="259"/>
      <c r="V53" s="453"/>
      <c r="W53" s="582"/>
      <c r="X53" s="453"/>
      <c r="AD53" s="454"/>
      <c r="AE53" s="458"/>
      <c r="AF53" s="458"/>
    </row>
    <row r="54" spans="1:32" s="73" customFormat="1" x14ac:dyDescent="0.25">
      <c r="A54" s="558" t="s">
        <v>419</v>
      </c>
      <c r="B54" s="448" t="s">
        <v>388</v>
      </c>
      <c r="C54" s="257">
        <v>6</v>
      </c>
      <c r="D54" s="310"/>
      <c r="E54" s="256"/>
      <c r="F54" s="363"/>
      <c r="G54" s="307">
        <v>4</v>
      </c>
      <c r="H54" s="310">
        <f>G54*30</f>
        <v>120</v>
      </c>
      <c r="I54" s="574">
        <v>8</v>
      </c>
      <c r="J54" s="261" t="s">
        <v>237</v>
      </c>
      <c r="K54" s="261"/>
      <c r="L54" s="261" t="s">
        <v>238</v>
      </c>
      <c r="M54" s="447">
        <v>112</v>
      </c>
      <c r="N54" s="260"/>
      <c r="O54" s="261"/>
      <c r="P54" s="262"/>
      <c r="Q54" s="263"/>
      <c r="R54" s="261"/>
      <c r="S54" s="588"/>
      <c r="T54" s="260"/>
      <c r="U54" s="261"/>
      <c r="V54" s="262" t="s">
        <v>227</v>
      </c>
      <c r="W54" s="263"/>
      <c r="X54" s="262"/>
      <c r="AD54" s="459"/>
      <c r="AE54" s="68"/>
      <c r="AF54" s="68"/>
    </row>
    <row r="55" spans="1:32" s="73" customFormat="1" ht="31.5" x14ac:dyDescent="0.25">
      <c r="A55" s="558" t="s">
        <v>420</v>
      </c>
      <c r="B55" s="448" t="s">
        <v>394</v>
      </c>
      <c r="C55" s="257"/>
      <c r="D55" s="310"/>
      <c r="E55" s="256"/>
      <c r="F55" s="363" t="s">
        <v>147</v>
      </c>
      <c r="G55" s="307">
        <v>1</v>
      </c>
      <c r="H55" s="310">
        <v>30</v>
      </c>
      <c r="I55" s="574">
        <v>4</v>
      </c>
      <c r="J55" s="261"/>
      <c r="K55" s="261"/>
      <c r="L55" s="261" t="s">
        <v>226</v>
      </c>
      <c r="M55" s="447">
        <v>26</v>
      </c>
      <c r="N55" s="260"/>
      <c r="O55" s="261"/>
      <c r="P55" s="262"/>
      <c r="Q55" s="263"/>
      <c r="R55" s="261"/>
      <c r="S55" s="588"/>
      <c r="T55" s="260"/>
      <c r="U55" s="261"/>
      <c r="V55" s="262"/>
      <c r="W55" s="263" t="s">
        <v>226</v>
      </c>
      <c r="X55" s="262"/>
      <c r="AD55" s="459"/>
      <c r="AE55" s="68"/>
      <c r="AF55" s="68"/>
    </row>
    <row r="56" spans="1:32" s="73" customFormat="1" x14ac:dyDescent="0.25">
      <c r="A56" s="213" t="s">
        <v>163</v>
      </c>
      <c r="B56" s="214" t="s">
        <v>389</v>
      </c>
      <c r="C56" s="226">
        <v>6</v>
      </c>
      <c r="D56" s="179"/>
      <c r="E56" s="249"/>
      <c r="F56" s="567"/>
      <c r="G56" s="299">
        <v>4</v>
      </c>
      <c r="H56" s="179">
        <f t="shared" si="3"/>
        <v>120</v>
      </c>
      <c r="I56" s="524">
        <v>8</v>
      </c>
      <c r="J56" s="259" t="s">
        <v>237</v>
      </c>
      <c r="K56" s="259"/>
      <c r="L56" s="259" t="s">
        <v>238</v>
      </c>
      <c r="M56" s="580">
        <f>H56-I56</f>
        <v>112</v>
      </c>
      <c r="N56" s="260"/>
      <c r="O56" s="261"/>
      <c r="P56" s="262"/>
      <c r="Q56" s="263"/>
      <c r="R56" s="261"/>
      <c r="S56" s="588"/>
      <c r="T56" s="260"/>
      <c r="U56" s="261"/>
      <c r="V56" s="262" t="s">
        <v>227</v>
      </c>
      <c r="W56" s="263"/>
      <c r="X56" s="262"/>
      <c r="AD56" s="459"/>
      <c r="AE56" s="68"/>
      <c r="AF56" s="68"/>
    </row>
    <row r="57" spans="1:32" s="73" customFormat="1" x14ac:dyDescent="0.25">
      <c r="A57" s="213" t="s">
        <v>164</v>
      </c>
      <c r="B57" s="214" t="s">
        <v>390</v>
      </c>
      <c r="C57" s="226">
        <v>6</v>
      </c>
      <c r="D57" s="179"/>
      <c r="E57" s="249"/>
      <c r="F57" s="567"/>
      <c r="G57" s="299">
        <v>3</v>
      </c>
      <c r="H57" s="179">
        <f t="shared" si="3"/>
        <v>90</v>
      </c>
      <c r="I57" s="524">
        <v>8</v>
      </c>
      <c r="J57" s="259" t="s">
        <v>237</v>
      </c>
      <c r="K57" s="259"/>
      <c r="L57" s="259" t="s">
        <v>238</v>
      </c>
      <c r="M57" s="580">
        <f>H57-I57</f>
        <v>82</v>
      </c>
      <c r="N57" s="260"/>
      <c r="O57" s="261"/>
      <c r="P57" s="262"/>
      <c r="Q57" s="263"/>
      <c r="R57" s="261"/>
      <c r="S57" s="588"/>
      <c r="T57" s="260"/>
      <c r="U57" s="261"/>
      <c r="V57" s="262" t="s">
        <v>227</v>
      </c>
      <c r="W57" s="263"/>
      <c r="X57" s="262"/>
      <c r="AD57" s="459"/>
      <c r="AE57" s="68"/>
      <c r="AF57" s="68"/>
    </row>
    <row r="58" spans="1:32" s="73" customFormat="1" ht="31.5" x14ac:dyDescent="0.25">
      <c r="A58" s="213" t="s">
        <v>294</v>
      </c>
      <c r="B58" s="214" t="s">
        <v>391</v>
      </c>
      <c r="C58" s="226">
        <v>6</v>
      </c>
      <c r="D58" s="179"/>
      <c r="E58" s="249"/>
      <c r="F58" s="567"/>
      <c r="G58" s="299">
        <v>4</v>
      </c>
      <c r="H58" s="179">
        <f t="shared" si="3"/>
        <v>120</v>
      </c>
      <c r="I58" s="524">
        <v>8</v>
      </c>
      <c r="J58" s="259" t="s">
        <v>237</v>
      </c>
      <c r="K58" s="259"/>
      <c r="L58" s="259" t="s">
        <v>238</v>
      </c>
      <c r="M58" s="580">
        <f>H58-I58</f>
        <v>112</v>
      </c>
      <c r="N58" s="260"/>
      <c r="O58" s="261"/>
      <c r="P58" s="262"/>
      <c r="Q58" s="263"/>
      <c r="R58" s="261"/>
      <c r="S58" s="588"/>
      <c r="T58" s="260"/>
      <c r="U58" s="261"/>
      <c r="V58" s="262" t="s">
        <v>227</v>
      </c>
      <c r="W58" s="263"/>
      <c r="X58" s="262"/>
      <c r="AD58" s="459"/>
      <c r="AE58" s="68"/>
      <c r="AF58" s="68"/>
    </row>
    <row r="59" spans="1:32" s="73" customFormat="1" x14ac:dyDescent="0.25">
      <c r="A59" s="213" t="s">
        <v>295</v>
      </c>
      <c r="B59" s="214" t="s">
        <v>393</v>
      </c>
      <c r="C59" s="563">
        <v>7</v>
      </c>
      <c r="D59" s="450"/>
      <c r="E59" s="451"/>
      <c r="F59" s="568"/>
      <c r="G59" s="299">
        <v>5</v>
      </c>
      <c r="H59" s="179">
        <v>150</v>
      </c>
      <c r="I59" s="524">
        <v>8</v>
      </c>
      <c r="J59" s="259" t="s">
        <v>237</v>
      </c>
      <c r="K59" s="259"/>
      <c r="L59" s="259" t="s">
        <v>238</v>
      </c>
      <c r="M59" s="580">
        <v>142</v>
      </c>
      <c r="N59" s="452"/>
      <c r="O59" s="259"/>
      <c r="P59" s="453"/>
      <c r="Q59" s="582"/>
      <c r="R59" s="259"/>
      <c r="S59" s="589"/>
      <c r="T59" s="452"/>
      <c r="U59" s="259"/>
      <c r="V59" s="453"/>
      <c r="W59" s="582" t="s">
        <v>227</v>
      </c>
      <c r="X59" s="453"/>
      <c r="AD59" s="459"/>
      <c r="AE59" s="68"/>
      <c r="AF59" s="68"/>
    </row>
    <row r="60" spans="1:32" s="457" customFormat="1" x14ac:dyDescent="0.25">
      <c r="A60" s="213" t="s">
        <v>296</v>
      </c>
      <c r="B60" s="214" t="s">
        <v>421</v>
      </c>
      <c r="C60" s="226"/>
      <c r="D60" s="179"/>
      <c r="E60" s="249"/>
      <c r="F60" s="567"/>
      <c r="G60" s="299">
        <v>5</v>
      </c>
      <c r="H60" s="179">
        <v>150</v>
      </c>
      <c r="I60" s="524">
        <v>12</v>
      </c>
      <c r="J60" s="259" t="s">
        <v>237</v>
      </c>
      <c r="K60" s="259"/>
      <c r="L60" s="259" t="s">
        <v>237</v>
      </c>
      <c r="M60" s="580">
        <v>138</v>
      </c>
      <c r="N60" s="452"/>
      <c r="O60" s="259"/>
      <c r="P60" s="453"/>
      <c r="Q60" s="582"/>
      <c r="R60" s="259"/>
      <c r="S60" s="589"/>
      <c r="T60" s="452"/>
      <c r="U60" s="259">
        <v>3</v>
      </c>
      <c r="V60" s="453"/>
      <c r="W60" s="582"/>
      <c r="X60" s="453"/>
      <c r="AD60" s="454"/>
      <c r="AE60" s="458"/>
      <c r="AF60" s="458"/>
    </row>
    <row r="61" spans="1:32" s="73" customFormat="1" x14ac:dyDescent="0.25">
      <c r="A61" s="558" t="s">
        <v>297</v>
      </c>
      <c r="B61" s="448" t="s">
        <v>421</v>
      </c>
      <c r="C61" s="257">
        <v>7</v>
      </c>
      <c r="D61" s="310"/>
      <c r="E61" s="256"/>
      <c r="F61" s="570"/>
      <c r="G61" s="307">
        <v>4</v>
      </c>
      <c r="H61" s="179">
        <v>120</v>
      </c>
      <c r="I61" s="574">
        <v>8</v>
      </c>
      <c r="J61" s="261" t="s">
        <v>237</v>
      </c>
      <c r="K61" s="261"/>
      <c r="L61" s="261" t="s">
        <v>238</v>
      </c>
      <c r="M61" s="579">
        <v>112</v>
      </c>
      <c r="N61" s="260"/>
      <c r="O61" s="261"/>
      <c r="P61" s="262"/>
      <c r="Q61" s="263"/>
      <c r="R61" s="261"/>
      <c r="S61" s="588"/>
      <c r="T61" s="260"/>
      <c r="U61" s="261"/>
      <c r="V61" s="262"/>
      <c r="W61" s="263" t="s">
        <v>227</v>
      </c>
      <c r="X61" s="262"/>
      <c r="AD61" s="459"/>
      <c r="AE61" s="68"/>
      <c r="AF61" s="68"/>
    </row>
    <row r="62" spans="1:32" s="73" customFormat="1" x14ac:dyDescent="0.25">
      <c r="A62" s="558" t="s">
        <v>298</v>
      </c>
      <c r="B62" s="178" t="s">
        <v>422</v>
      </c>
      <c r="C62" s="564"/>
      <c r="D62" s="308"/>
      <c r="E62" s="455"/>
      <c r="F62" s="569" t="s">
        <v>165</v>
      </c>
      <c r="G62" s="307">
        <v>1</v>
      </c>
      <c r="H62" s="179">
        <v>30</v>
      </c>
      <c r="I62" s="574">
        <v>4</v>
      </c>
      <c r="J62" s="261"/>
      <c r="K62" s="261"/>
      <c r="L62" s="261" t="s">
        <v>226</v>
      </c>
      <c r="M62" s="579">
        <v>26</v>
      </c>
      <c r="N62" s="260"/>
      <c r="O62" s="261"/>
      <c r="P62" s="262"/>
      <c r="Q62" s="263"/>
      <c r="R62" s="261"/>
      <c r="S62" s="588"/>
      <c r="T62" s="260"/>
      <c r="U62" s="261"/>
      <c r="V62" s="262"/>
      <c r="W62" s="263"/>
      <c r="X62" s="262" t="s">
        <v>226</v>
      </c>
      <c r="AD62" s="459"/>
      <c r="AE62" s="68"/>
      <c r="AF62" s="68"/>
    </row>
    <row r="63" spans="1:32" s="73" customFormat="1" ht="32.25" thickBot="1" x14ac:dyDescent="0.3">
      <c r="A63" s="559" t="s">
        <v>299</v>
      </c>
      <c r="B63" s="676" t="s">
        <v>374</v>
      </c>
      <c r="C63" s="565">
        <v>8</v>
      </c>
      <c r="D63" s="461"/>
      <c r="E63" s="462"/>
      <c r="F63" s="571"/>
      <c r="G63" s="463">
        <v>5</v>
      </c>
      <c r="H63" s="279">
        <f>G63*30</f>
        <v>150</v>
      </c>
      <c r="I63" s="672">
        <v>8</v>
      </c>
      <c r="J63" s="285" t="s">
        <v>226</v>
      </c>
      <c r="K63" s="285"/>
      <c r="L63" s="285" t="str">
        <f>семестровка!S152</f>
        <v>4/0</v>
      </c>
      <c r="M63" s="673">
        <f>H63-I63</f>
        <v>142</v>
      </c>
      <c r="N63" s="287"/>
      <c r="O63" s="288"/>
      <c r="P63" s="289"/>
      <c r="Q63" s="583"/>
      <c r="R63" s="288"/>
      <c r="S63" s="590"/>
      <c r="T63" s="287"/>
      <c r="U63" s="288"/>
      <c r="V63" s="289"/>
      <c r="W63" s="583"/>
      <c r="X63" s="289" t="s">
        <v>227</v>
      </c>
      <c r="AD63" s="459"/>
      <c r="AE63" s="68"/>
      <c r="AF63" s="68"/>
    </row>
    <row r="64" spans="1:32" ht="18.75" customHeight="1" thickBot="1" x14ac:dyDescent="0.3">
      <c r="A64" s="938" t="s">
        <v>166</v>
      </c>
      <c r="B64" s="939"/>
      <c r="C64" s="939"/>
      <c r="D64" s="939"/>
      <c r="E64" s="939"/>
      <c r="F64" s="940"/>
      <c r="G64" s="121">
        <f>G40+G41+G42+G43+G44+G45+G46+G47+G48+G49+G50+G53+G56+G57+G58+G59+G60+G63</f>
        <v>78</v>
      </c>
      <c r="H64" s="121">
        <f>H40+H41+H42+H43+H44+H45+H46+H47+H48+H49+H50+H53+H56+H57+H58+H59+H60+H63</f>
        <v>2340</v>
      </c>
      <c r="I64" s="121">
        <f>I40+I41+I42+I43+I44+I45+I46+I47+I48+I49+I50+I53+I56+I57+I58+I59+I60+I63</f>
        <v>164</v>
      </c>
      <c r="J64" s="121">
        <v>110</v>
      </c>
      <c r="K64" s="121"/>
      <c r="L64" s="121">
        <v>54</v>
      </c>
      <c r="M64" s="121">
        <f>H64-I64</f>
        <v>2176</v>
      </c>
      <c r="N64" s="370"/>
      <c r="O64" s="370"/>
      <c r="P64" s="370"/>
      <c r="Q64" s="290" t="s">
        <v>366</v>
      </c>
      <c r="R64" s="290"/>
      <c r="S64" s="290" t="s">
        <v>367</v>
      </c>
      <c r="T64" s="290" t="s">
        <v>348</v>
      </c>
      <c r="U64" s="290"/>
      <c r="V64" s="290" t="s">
        <v>242</v>
      </c>
      <c r="W64" s="290" t="s">
        <v>241</v>
      </c>
      <c r="X64" s="290" t="s">
        <v>228</v>
      </c>
      <c r="Y64" s="120">
        <f>SUM(Y40:Y63)</f>
        <v>0</v>
      </c>
      <c r="Z64" s="120">
        <f>SUM(Z40:Z63)</f>
        <v>0</v>
      </c>
      <c r="AA64" s="120">
        <f>SUM(AA40:AA63)</f>
        <v>0</v>
      </c>
      <c r="AB64" s="120">
        <f>SUM(AB40:AB63)</f>
        <v>0</v>
      </c>
      <c r="AC64" s="120">
        <f>SUM(AC40:AC63)</f>
        <v>0</v>
      </c>
    </row>
    <row r="65" spans="1:25" ht="16.5" hidden="1" thickBot="1" x14ac:dyDescent="0.3">
      <c r="A65" s="980"/>
      <c r="B65" s="981"/>
      <c r="C65" s="981"/>
      <c r="D65" s="981"/>
      <c r="E65" s="981"/>
      <c r="F65" s="981"/>
      <c r="G65" s="981"/>
      <c r="H65" s="981"/>
      <c r="I65" s="958"/>
      <c r="J65" s="958"/>
      <c r="K65" s="958"/>
      <c r="L65" s="958"/>
      <c r="M65" s="958"/>
      <c r="N65" s="981"/>
      <c r="O65" s="981"/>
      <c r="P65" s="981"/>
      <c r="Q65" s="981"/>
      <c r="R65" s="981"/>
      <c r="S65" s="981"/>
      <c r="T65" s="981"/>
      <c r="U65" s="981"/>
      <c r="V65" s="981"/>
      <c r="W65" s="981"/>
      <c r="X65" s="982"/>
    </row>
    <row r="66" spans="1:25" s="66" customFormat="1" hidden="1" x14ac:dyDescent="0.25">
      <c r="A66" s="161"/>
      <c r="B66" s="464"/>
      <c r="C66" s="29"/>
      <c r="D66" s="30"/>
      <c r="E66" s="30"/>
      <c r="F66" s="465"/>
      <c r="G66" s="466"/>
      <c r="H66" s="467"/>
      <c r="I66" s="468"/>
      <c r="J66" s="469"/>
      <c r="K66" s="469"/>
      <c r="L66" s="469"/>
      <c r="M66" s="470"/>
      <c r="N66" s="471"/>
      <c r="O66" s="472"/>
      <c r="P66" s="473"/>
      <c r="Q66" s="474"/>
      <c r="R66" s="475"/>
      <c r="S66" s="473"/>
      <c r="T66" s="474"/>
      <c r="U66" s="475"/>
      <c r="V66" s="473"/>
      <c r="W66" s="474"/>
      <c r="X66" s="473"/>
    </row>
    <row r="67" spans="1:25" s="66" customFormat="1" hidden="1" x14ac:dyDescent="0.25">
      <c r="A67" s="213"/>
      <c r="B67" s="476"/>
      <c r="C67" s="477"/>
      <c r="D67" s="478"/>
      <c r="E67" s="478"/>
      <c r="F67" s="479"/>
      <c r="G67" s="480"/>
      <c r="H67" s="481"/>
      <c r="I67" s="482"/>
      <c r="J67" s="241"/>
      <c r="K67" s="241"/>
      <c r="L67" s="241"/>
      <c r="M67" s="250"/>
      <c r="N67" s="483"/>
      <c r="O67" s="484"/>
      <c r="P67" s="485"/>
      <c r="Q67" s="486"/>
      <c r="R67" s="484"/>
      <c r="S67" s="485"/>
      <c r="T67" s="486"/>
      <c r="U67" s="484"/>
      <c r="V67" s="485"/>
      <c r="W67" s="486"/>
      <c r="X67" s="485"/>
    </row>
    <row r="68" spans="1:25" s="66" customFormat="1" hidden="1" x14ac:dyDescent="0.25">
      <c r="A68" s="213"/>
      <c r="B68" s="487"/>
      <c r="C68" s="35"/>
      <c r="D68" s="36"/>
      <c r="E68" s="36"/>
      <c r="F68" s="488"/>
      <c r="G68" s="489"/>
      <c r="H68" s="481"/>
      <c r="I68" s="482"/>
      <c r="J68" s="241"/>
      <c r="K68" s="241"/>
      <c r="L68" s="241"/>
      <c r="M68" s="250"/>
      <c r="N68" s="483"/>
      <c r="O68" s="484"/>
      <c r="P68" s="485"/>
      <c r="Q68" s="486"/>
      <c r="R68" s="484"/>
      <c r="S68" s="485"/>
      <c r="T68" s="486"/>
      <c r="U68" s="484"/>
      <c r="V68" s="485"/>
      <c r="W68" s="486"/>
      <c r="X68" s="485"/>
    </row>
    <row r="69" spans="1:25" s="66" customFormat="1" ht="16.5" hidden="1" thickBot="1" x14ac:dyDescent="0.3">
      <c r="A69" s="244"/>
      <c r="B69" s="490"/>
      <c r="C69" s="491"/>
      <c r="D69" s="492"/>
      <c r="E69" s="492"/>
      <c r="F69" s="493"/>
      <c r="G69" s="494"/>
      <c r="H69" s="495"/>
      <c r="I69" s="496"/>
      <c r="J69" s="497"/>
      <c r="K69" s="497"/>
      <c r="L69" s="497"/>
      <c r="M69" s="281"/>
      <c r="N69" s="498"/>
      <c r="O69" s="499"/>
      <c r="P69" s="309"/>
      <c r="Q69" s="500"/>
      <c r="R69" s="499"/>
      <c r="S69" s="309"/>
      <c r="T69" s="500"/>
      <c r="U69" s="499"/>
      <c r="V69" s="309"/>
      <c r="W69" s="500"/>
      <c r="X69" s="309"/>
    </row>
    <row r="70" spans="1:25" s="66" customFormat="1" ht="16.5" hidden="1" thickBot="1" x14ac:dyDescent="0.3">
      <c r="A70" s="957"/>
      <c r="B70" s="958"/>
      <c r="C70" s="958"/>
      <c r="D70" s="958"/>
      <c r="E70" s="958"/>
      <c r="F70" s="959"/>
      <c r="G70" s="501"/>
      <c r="H70" s="502"/>
      <c r="I70" s="503"/>
      <c r="J70" s="503"/>
      <c r="K70" s="503"/>
      <c r="L70" s="503"/>
      <c r="M70" s="503"/>
      <c r="N70" s="502"/>
      <c r="O70" s="502"/>
      <c r="P70" s="502"/>
      <c r="Q70" s="502"/>
      <c r="R70" s="502"/>
      <c r="S70" s="502"/>
      <c r="T70" s="502"/>
      <c r="U70" s="502"/>
      <c r="V70" s="502"/>
      <c r="W70" s="502"/>
      <c r="X70" s="502"/>
    </row>
    <row r="71" spans="1:25" ht="16.5" thickBot="1" x14ac:dyDescent="0.3">
      <c r="A71" s="957" t="s">
        <v>259</v>
      </c>
      <c r="B71" s="958"/>
      <c r="C71" s="958"/>
      <c r="D71" s="958"/>
      <c r="E71" s="958"/>
      <c r="F71" s="958"/>
      <c r="G71" s="958"/>
      <c r="H71" s="958"/>
      <c r="I71" s="958"/>
      <c r="J71" s="958"/>
      <c r="K71" s="958"/>
      <c r="L71" s="958"/>
      <c r="M71" s="958"/>
      <c r="N71" s="958"/>
      <c r="O71" s="958"/>
      <c r="P71" s="958"/>
      <c r="Q71" s="958"/>
      <c r="R71" s="958"/>
      <c r="S71" s="958"/>
      <c r="T71" s="958"/>
      <c r="U71" s="958"/>
      <c r="V71" s="958"/>
      <c r="W71" s="958"/>
      <c r="X71" s="959"/>
    </row>
    <row r="72" spans="1:25" x14ac:dyDescent="0.25">
      <c r="A72" s="161" t="s">
        <v>260</v>
      </c>
      <c r="B72" s="464" t="s">
        <v>101</v>
      </c>
      <c r="C72" s="504"/>
      <c r="D72" s="505">
        <v>2</v>
      </c>
      <c r="E72" s="33"/>
      <c r="F72" s="465"/>
      <c r="G72" s="466">
        <v>3</v>
      </c>
      <c r="H72" s="467">
        <f>G72*30</f>
        <v>90</v>
      </c>
      <c r="I72" s="468"/>
      <c r="J72" s="469"/>
      <c r="K72" s="469"/>
      <c r="L72" s="469"/>
      <c r="M72" s="470">
        <f>H72-I72</f>
        <v>90</v>
      </c>
      <c r="N72" s="506"/>
      <c r="O72" s="507">
        <v>1</v>
      </c>
      <c r="P72" s="508"/>
      <c r="Q72" s="509"/>
      <c r="R72" s="510"/>
      <c r="S72" s="508"/>
      <c r="T72" s="511"/>
      <c r="U72" s="510"/>
      <c r="V72" s="508"/>
      <c r="W72" s="511"/>
      <c r="X72" s="508"/>
    </row>
    <row r="73" spans="1:25" ht="31.5" x14ac:dyDescent="0.25">
      <c r="A73" s="213" t="s">
        <v>301</v>
      </c>
      <c r="B73" s="476" t="s">
        <v>403</v>
      </c>
      <c r="C73" s="512"/>
      <c r="D73" s="513" t="s">
        <v>304</v>
      </c>
      <c r="E73" s="514"/>
      <c r="F73" s="479"/>
      <c r="G73" s="480">
        <v>3</v>
      </c>
      <c r="H73" s="481">
        <f>G73*30</f>
        <v>90</v>
      </c>
      <c r="I73" s="482"/>
      <c r="J73" s="241"/>
      <c r="K73" s="241"/>
      <c r="L73" s="241"/>
      <c r="M73" s="250">
        <f>H73-I73</f>
        <v>90</v>
      </c>
      <c r="N73" s="460"/>
      <c r="O73" s="515"/>
      <c r="P73" s="516"/>
      <c r="Q73" s="517"/>
      <c r="R73" s="518"/>
      <c r="S73" s="516"/>
      <c r="T73" s="517"/>
      <c r="U73" s="518"/>
      <c r="V73" s="516"/>
      <c r="W73" s="517"/>
      <c r="X73" s="516"/>
    </row>
    <row r="74" spans="1:25" ht="31.5" x14ac:dyDescent="0.25">
      <c r="A74" s="213" t="s">
        <v>302</v>
      </c>
      <c r="B74" s="487" t="s">
        <v>404</v>
      </c>
      <c r="C74" s="519"/>
      <c r="D74" s="520" t="s">
        <v>160</v>
      </c>
      <c r="E74" s="39"/>
      <c r="F74" s="488"/>
      <c r="G74" s="489">
        <v>3</v>
      </c>
      <c r="H74" s="481">
        <f>G74*30</f>
        <v>90</v>
      </c>
      <c r="I74" s="482"/>
      <c r="J74" s="241"/>
      <c r="K74" s="241"/>
      <c r="L74" s="241"/>
      <c r="M74" s="250">
        <f>H74-I74</f>
        <v>90</v>
      </c>
      <c r="N74" s="460"/>
      <c r="O74" s="515"/>
      <c r="P74" s="516"/>
      <c r="Q74" s="517"/>
      <c r="R74" s="518"/>
      <c r="S74" s="516"/>
      <c r="T74" s="517"/>
      <c r="U74" s="518"/>
      <c r="V74" s="516"/>
      <c r="W74" s="517"/>
      <c r="X74" s="516"/>
    </row>
    <row r="75" spans="1:25" s="66" customFormat="1" ht="16.5" thickBot="1" x14ac:dyDescent="0.3">
      <c r="A75" s="244" t="s">
        <v>303</v>
      </c>
      <c r="B75" s="490" t="s">
        <v>261</v>
      </c>
      <c r="C75" s="521"/>
      <c r="D75" s="522" t="s">
        <v>165</v>
      </c>
      <c r="E75" s="523"/>
      <c r="F75" s="493"/>
      <c r="G75" s="494">
        <v>6</v>
      </c>
      <c r="H75" s="495">
        <f>G75*30</f>
        <v>180</v>
      </c>
      <c r="I75" s="496"/>
      <c r="J75" s="497"/>
      <c r="K75" s="497"/>
      <c r="L75" s="497"/>
      <c r="M75" s="281">
        <f>H75-I75</f>
        <v>180</v>
      </c>
      <c r="N75" s="524"/>
      <c r="O75" s="525"/>
      <c r="P75" s="526"/>
      <c r="Q75" s="527"/>
      <c r="R75" s="528"/>
      <c r="S75" s="526"/>
      <c r="T75" s="527"/>
      <c r="U75" s="528"/>
      <c r="V75" s="526"/>
      <c r="W75" s="527"/>
      <c r="X75" s="526"/>
    </row>
    <row r="76" spans="1:25" s="66" customFormat="1" ht="16.5" thickBot="1" x14ac:dyDescent="0.3">
      <c r="A76" s="1031" t="s">
        <v>262</v>
      </c>
      <c r="B76" s="1032"/>
      <c r="C76" s="1032"/>
      <c r="D76" s="1032"/>
      <c r="E76" s="1032"/>
      <c r="F76" s="1033"/>
      <c r="G76" s="311">
        <f>SUM(G69:G75)</f>
        <v>15</v>
      </c>
      <c r="H76" s="529">
        <f>SUM(H69:H75)</f>
        <v>450</v>
      </c>
      <c r="I76" s="530">
        <f t="shared" ref="I76:X76" si="5">SUM(I69:I75)</f>
        <v>0</v>
      </c>
      <c r="J76" s="530">
        <f t="shared" si="5"/>
        <v>0</v>
      </c>
      <c r="K76" s="530">
        <f t="shared" si="5"/>
        <v>0</v>
      </c>
      <c r="L76" s="530">
        <f t="shared" si="5"/>
        <v>0</v>
      </c>
      <c r="M76" s="530">
        <f t="shared" si="5"/>
        <v>450</v>
      </c>
      <c r="N76" s="529">
        <f t="shared" si="5"/>
        <v>0</v>
      </c>
      <c r="O76" s="531">
        <f t="shared" si="5"/>
        <v>1</v>
      </c>
      <c r="P76" s="529">
        <f t="shared" si="5"/>
        <v>0</v>
      </c>
      <c r="Q76" s="529">
        <f t="shared" si="5"/>
        <v>0</v>
      </c>
      <c r="R76" s="531">
        <f t="shared" si="5"/>
        <v>0</v>
      </c>
      <c r="S76" s="529">
        <f t="shared" si="5"/>
        <v>0</v>
      </c>
      <c r="T76" s="529">
        <f t="shared" si="5"/>
        <v>0</v>
      </c>
      <c r="U76" s="531">
        <f t="shared" si="5"/>
        <v>0</v>
      </c>
      <c r="V76" s="529">
        <f t="shared" si="5"/>
        <v>0</v>
      </c>
      <c r="W76" s="529">
        <f t="shared" si="5"/>
        <v>0</v>
      </c>
      <c r="X76" s="529">
        <f t="shared" si="5"/>
        <v>0</v>
      </c>
    </row>
    <row r="77" spans="1:25" s="66" customFormat="1" ht="16.5" thickBot="1" x14ac:dyDescent="0.3">
      <c r="A77" s="1031" t="s">
        <v>263</v>
      </c>
      <c r="B77" s="1032"/>
      <c r="C77" s="1032"/>
      <c r="D77" s="1032"/>
      <c r="E77" s="1032"/>
      <c r="F77" s="1032"/>
      <c r="G77" s="1032"/>
      <c r="H77" s="1032"/>
      <c r="I77" s="1032"/>
      <c r="J77" s="1032"/>
      <c r="K77" s="1032"/>
      <c r="L77" s="1032"/>
      <c r="M77" s="1032"/>
      <c r="N77" s="1032"/>
      <c r="O77" s="1032"/>
      <c r="P77" s="1032"/>
      <c r="Q77" s="1032"/>
      <c r="R77" s="1032"/>
      <c r="S77" s="1032"/>
      <c r="T77" s="1032"/>
      <c r="U77" s="1032"/>
      <c r="V77" s="1032"/>
      <c r="W77" s="1032"/>
      <c r="X77" s="1033"/>
    </row>
    <row r="78" spans="1:25" s="66" customFormat="1" ht="16.5" thickBot="1" x14ac:dyDescent="0.3">
      <c r="A78" s="291" t="s">
        <v>264</v>
      </c>
      <c r="B78" s="532" t="s">
        <v>250</v>
      </c>
      <c r="C78" s="533">
        <v>8</v>
      </c>
      <c r="D78" s="534"/>
      <c r="E78" s="535"/>
      <c r="F78" s="536"/>
      <c r="G78" s="537">
        <v>6</v>
      </c>
      <c r="H78" s="538">
        <f>G78*30</f>
        <v>180</v>
      </c>
      <c r="I78" s="539"/>
      <c r="J78" s="540"/>
      <c r="K78" s="541"/>
      <c r="L78" s="541"/>
      <c r="M78" s="542">
        <f>H78-I78</f>
        <v>180</v>
      </c>
      <c r="N78" s="543"/>
      <c r="O78" s="544"/>
      <c r="P78" s="545"/>
      <c r="Q78" s="546"/>
      <c r="R78" s="547"/>
      <c r="S78" s="548"/>
      <c r="T78" s="546"/>
      <c r="U78" s="547"/>
      <c r="V78" s="548"/>
      <c r="W78" s="546"/>
      <c r="X78" s="549"/>
    </row>
    <row r="79" spans="1:25" s="66" customFormat="1" ht="16.5" customHeight="1" thickBot="1" x14ac:dyDescent="0.3">
      <c r="A79" s="965" t="s">
        <v>167</v>
      </c>
      <c r="B79" s="966"/>
      <c r="C79" s="966"/>
      <c r="D79" s="966"/>
      <c r="E79" s="966"/>
      <c r="F79" s="967"/>
      <c r="G79" s="550">
        <f>G78</f>
        <v>6</v>
      </c>
      <c r="H79" s="551">
        <f>H78</f>
        <v>180</v>
      </c>
      <c r="I79" s="551">
        <f>I75</f>
        <v>0</v>
      </c>
      <c r="J79" s="551">
        <f>J75</f>
        <v>0</v>
      </c>
      <c r="K79" s="551">
        <f>K75</f>
        <v>0</v>
      </c>
      <c r="L79" s="551">
        <f>L75</f>
        <v>0</v>
      </c>
      <c r="M79" s="551">
        <f>M78</f>
        <v>180</v>
      </c>
      <c r="N79" s="551">
        <f t="shared" ref="N79:X79" si="6">N75</f>
        <v>0</v>
      </c>
      <c r="O79" s="551">
        <f t="shared" si="6"/>
        <v>0</v>
      </c>
      <c r="P79" s="551">
        <f t="shared" si="6"/>
        <v>0</v>
      </c>
      <c r="Q79" s="551">
        <f t="shared" si="6"/>
        <v>0</v>
      </c>
      <c r="R79" s="551">
        <f t="shared" si="6"/>
        <v>0</v>
      </c>
      <c r="S79" s="551">
        <f t="shared" si="6"/>
        <v>0</v>
      </c>
      <c r="T79" s="551">
        <f t="shared" si="6"/>
        <v>0</v>
      </c>
      <c r="U79" s="551">
        <f t="shared" si="6"/>
        <v>0</v>
      </c>
      <c r="V79" s="551">
        <f t="shared" si="6"/>
        <v>0</v>
      </c>
      <c r="W79" s="551">
        <f t="shared" si="6"/>
        <v>0</v>
      </c>
      <c r="X79" s="551">
        <f t="shared" si="6"/>
        <v>0</v>
      </c>
    </row>
    <row r="80" spans="1:25" ht="17.25" customHeight="1" thickBot="1" x14ac:dyDescent="0.3">
      <c r="A80" s="968" t="s">
        <v>168</v>
      </c>
      <c r="B80" s="969"/>
      <c r="C80" s="969"/>
      <c r="D80" s="969"/>
      <c r="E80" s="969"/>
      <c r="F80" s="969"/>
      <c r="G80" s="552">
        <f t="shared" ref="G80:M80" si="7">G38+G64+G76+G79</f>
        <v>176</v>
      </c>
      <c r="H80" s="552">
        <f t="shared" si="7"/>
        <v>5280</v>
      </c>
      <c r="I80" s="552">
        <f t="shared" si="7"/>
        <v>324</v>
      </c>
      <c r="J80" s="552">
        <f>J38+J64+J76+J79</f>
        <v>210</v>
      </c>
      <c r="K80" s="552">
        <v>8</v>
      </c>
      <c r="L80" s="552">
        <f t="shared" si="7"/>
        <v>106</v>
      </c>
      <c r="M80" s="552">
        <f t="shared" si="7"/>
        <v>4956</v>
      </c>
      <c r="N80" s="71" t="s">
        <v>291</v>
      </c>
      <c r="O80" s="71"/>
      <c r="P80" s="71" t="s">
        <v>292</v>
      </c>
      <c r="Q80" s="312" t="s">
        <v>368</v>
      </c>
      <c r="R80" s="312"/>
      <c r="S80" s="312" t="s">
        <v>369</v>
      </c>
      <c r="T80" s="71" t="s">
        <v>348</v>
      </c>
      <c r="U80" s="71"/>
      <c r="V80" s="71" t="s">
        <v>242</v>
      </c>
      <c r="W80" s="312" t="s">
        <v>241</v>
      </c>
      <c r="X80" s="312" t="s">
        <v>228</v>
      </c>
      <c r="Y80" s="66">
        <f>30*G80</f>
        <v>5280</v>
      </c>
    </row>
    <row r="81" spans="1:24" x14ac:dyDescent="0.25">
      <c r="A81" s="952" t="s">
        <v>169</v>
      </c>
      <c r="B81" s="953"/>
      <c r="C81" s="953"/>
      <c r="D81" s="953"/>
      <c r="E81" s="953"/>
      <c r="F81" s="953"/>
      <c r="G81" s="953"/>
      <c r="H81" s="953"/>
      <c r="I81" s="953"/>
      <c r="J81" s="953"/>
      <c r="K81" s="953"/>
      <c r="L81" s="953"/>
      <c r="M81" s="953"/>
      <c r="N81" s="953"/>
      <c r="O81" s="953"/>
      <c r="P81" s="953"/>
      <c r="Q81" s="953"/>
      <c r="R81" s="953"/>
      <c r="S81" s="953"/>
      <c r="T81" s="953"/>
      <c r="U81" s="953"/>
      <c r="V81" s="953"/>
      <c r="W81" s="953"/>
      <c r="X81" s="954"/>
    </row>
    <row r="82" spans="1:24" ht="16.5" thickBot="1" x14ac:dyDescent="0.3">
      <c r="A82" s="920" t="s">
        <v>170</v>
      </c>
      <c r="B82" s="921"/>
      <c r="C82" s="921"/>
      <c r="D82" s="921"/>
      <c r="E82" s="921"/>
      <c r="F82" s="921"/>
      <c r="G82" s="921"/>
      <c r="H82" s="921"/>
      <c r="I82" s="922"/>
      <c r="J82" s="922"/>
      <c r="K82" s="922"/>
      <c r="L82" s="922"/>
      <c r="M82" s="922"/>
      <c r="N82" s="921"/>
      <c r="O82" s="921"/>
      <c r="P82" s="921"/>
      <c r="Q82" s="921"/>
      <c r="R82" s="921"/>
      <c r="S82" s="921"/>
      <c r="T82" s="921"/>
      <c r="U82" s="921"/>
      <c r="V82" s="921"/>
      <c r="W82" s="921"/>
      <c r="X82" s="955"/>
    </row>
    <row r="83" spans="1:24" ht="33" customHeight="1" thickBot="1" x14ac:dyDescent="0.3">
      <c r="A83" s="931" t="s">
        <v>305</v>
      </c>
      <c r="B83" s="960"/>
      <c r="C83" s="416"/>
      <c r="D83" s="313">
        <v>3</v>
      </c>
      <c r="E83" s="314"/>
      <c r="F83" s="315"/>
      <c r="G83" s="313">
        <v>4</v>
      </c>
      <c r="H83" s="416">
        <v>120</v>
      </c>
      <c r="I83" s="316">
        <v>8</v>
      </c>
      <c r="J83" s="317" t="s">
        <v>227</v>
      </c>
      <c r="K83" s="317"/>
      <c r="L83" s="317"/>
      <c r="M83" s="318">
        <f>H83-I83</f>
        <v>112</v>
      </c>
      <c r="N83" s="319"/>
      <c r="O83" s="320"/>
      <c r="P83" s="315"/>
      <c r="Q83" s="321" t="s">
        <v>227</v>
      </c>
      <c r="R83" s="320"/>
      <c r="S83" s="322"/>
      <c r="T83" s="319"/>
      <c r="U83" s="320"/>
      <c r="V83" s="322"/>
      <c r="W83" s="314"/>
      <c r="X83" s="322"/>
    </row>
    <row r="84" spans="1:24" ht="32.25" customHeight="1" thickBot="1" x14ac:dyDescent="0.3">
      <c r="A84" s="961" t="s">
        <v>306</v>
      </c>
      <c r="B84" s="962"/>
      <c r="C84" s="323"/>
      <c r="D84" s="323">
        <v>4</v>
      </c>
      <c r="E84" s="324"/>
      <c r="F84" s="325"/>
      <c r="G84" s="323">
        <v>4</v>
      </c>
      <c r="H84" s="326">
        <v>120</v>
      </c>
      <c r="I84" s="303">
        <v>4</v>
      </c>
      <c r="J84" s="423" t="s">
        <v>226</v>
      </c>
      <c r="K84" s="423"/>
      <c r="L84" s="423"/>
      <c r="M84" s="318">
        <f>H84-I84</f>
        <v>116</v>
      </c>
      <c r="N84" s="327"/>
      <c r="O84" s="328" t="e">
        <f>#REF!</f>
        <v>#REF!</v>
      </c>
      <c r="P84" s="329"/>
      <c r="Q84" s="330"/>
      <c r="R84" s="331" t="e">
        <f>#REF!</f>
        <v>#REF!</v>
      </c>
      <c r="S84" s="332" t="s">
        <v>226</v>
      </c>
      <c r="T84" s="330"/>
      <c r="U84" s="331" t="e">
        <f>#REF!</f>
        <v>#REF!</v>
      </c>
      <c r="V84" s="332"/>
      <c r="W84" s="333"/>
      <c r="X84" s="332"/>
    </row>
    <row r="85" spans="1:24" ht="30" customHeight="1" x14ac:dyDescent="0.25">
      <c r="A85" s="963" t="s">
        <v>307</v>
      </c>
      <c r="B85" s="964"/>
      <c r="C85" s="334"/>
      <c r="D85" s="334">
        <v>5</v>
      </c>
      <c r="E85" s="335"/>
      <c r="F85" s="304"/>
      <c r="G85" s="334">
        <v>4</v>
      </c>
      <c r="H85" s="336">
        <v>120</v>
      </c>
      <c r="I85" s="303">
        <v>4</v>
      </c>
      <c r="J85" s="423"/>
      <c r="K85" s="423"/>
      <c r="L85" s="423" t="s">
        <v>226</v>
      </c>
      <c r="M85" s="318">
        <f>H85-I85</f>
        <v>116</v>
      </c>
      <c r="N85" s="303"/>
      <c r="O85" s="423" t="e">
        <f>#REF!</f>
        <v>#REF!</v>
      </c>
      <c r="P85" s="337"/>
      <c r="Q85" s="338"/>
      <c r="R85" s="339" t="e">
        <f>#REF!</f>
        <v>#REF!</v>
      </c>
      <c r="S85" s="340"/>
      <c r="T85" s="338" t="s">
        <v>226</v>
      </c>
      <c r="U85" s="339" t="e">
        <f>#REF!</f>
        <v>#REF!</v>
      </c>
      <c r="V85" s="340"/>
      <c r="W85" s="341"/>
      <c r="X85" s="340"/>
    </row>
    <row r="86" spans="1:24" ht="30.75" customHeight="1" thickBot="1" x14ac:dyDescent="0.3">
      <c r="A86" s="935" t="s">
        <v>308</v>
      </c>
      <c r="B86" s="936"/>
      <c r="C86" s="342"/>
      <c r="D86" s="342">
        <v>6</v>
      </c>
      <c r="E86" s="343"/>
      <c r="F86" s="422"/>
      <c r="G86" s="342">
        <v>4</v>
      </c>
      <c r="H86" s="344">
        <v>120</v>
      </c>
      <c r="I86" s="303">
        <v>4</v>
      </c>
      <c r="J86" s="423"/>
      <c r="K86" s="423"/>
      <c r="L86" s="423" t="s">
        <v>226</v>
      </c>
      <c r="M86" s="304">
        <f>H86-I86</f>
        <v>116</v>
      </c>
      <c r="N86" s="418"/>
      <c r="O86" s="419" t="e">
        <f>#REF!</f>
        <v>#REF!</v>
      </c>
      <c r="P86" s="345"/>
      <c r="Q86" s="346"/>
      <c r="R86" s="347" t="e">
        <f>#REF!</f>
        <v>#REF!</v>
      </c>
      <c r="S86" s="348"/>
      <c r="T86" s="346"/>
      <c r="U86" s="347" t="e">
        <f>#REF!</f>
        <v>#REF!</v>
      </c>
      <c r="V86" s="348" t="s">
        <v>226</v>
      </c>
      <c r="W86" s="349"/>
      <c r="X86" s="348"/>
    </row>
    <row r="87" spans="1:24" ht="33.75" customHeight="1" x14ac:dyDescent="0.25">
      <c r="A87" s="929" t="s">
        <v>309</v>
      </c>
      <c r="B87" s="930"/>
      <c r="C87" s="350"/>
      <c r="D87" s="350">
        <v>7</v>
      </c>
      <c r="E87" s="351"/>
      <c r="F87" s="318"/>
      <c r="G87" s="350">
        <v>4</v>
      </c>
      <c r="H87" s="302">
        <v>120</v>
      </c>
      <c r="I87" s="303">
        <v>4</v>
      </c>
      <c r="J87" s="423"/>
      <c r="K87" s="423"/>
      <c r="L87" s="423" t="s">
        <v>226</v>
      </c>
      <c r="M87" s="304">
        <f>H87-I87</f>
        <v>116</v>
      </c>
      <c r="N87" s="316"/>
      <c r="O87" s="317" t="e">
        <f>#REF!</f>
        <v>#REF!</v>
      </c>
      <c r="P87" s="352"/>
      <c r="Q87" s="353"/>
      <c r="R87" s="354" t="e">
        <f>#REF!</f>
        <v>#REF!</v>
      </c>
      <c r="S87" s="355"/>
      <c r="T87" s="353"/>
      <c r="U87" s="354" t="e">
        <f>#REF!</f>
        <v>#REF!</v>
      </c>
      <c r="V87" s="355"/>
      <c r="W87" s="356" t="s">
        <v>226</v>
      </c>
      <c r="X87" s="355"/>
    </row>
    <row r="88" spans="1:24" ht="32.25" customHeight="1" thickBot="1" x14ac:dyDescent="0.3">
      <c r="A88" s="970" t="s">
        <v>310</v>
      </c>
      <c r="B88" s="934"/>
      <c r="C88" s="428"/>
      <c r="D88" s="428">
        <v>8</v>
      </c>
      <c r="E88" s="429"/>
      <c r="F88" s="421"/>
      <c r="G88" s="428">
        <v>4</v>
      </c>
      <c r="H88" s="430">
        <v>120</v>
      </c>
      <c r="I88" s="357">
        <v>4</v>
      </c>
      <c r="J88" s="420">
        <f t="shared" ref="J88:W88" si="8">J105</f>
        <v>0</v>
      </c>
      <c r="K88" s="420">
        <f t="shared" si="8"/>
        <v>0</v>
      </c>
      <c r="L88" s="420" t="s">
        <v>226</v>
      </c>
      <c r="M88" s="421">
        <v>116</v>
      </c>
      <c r="N88" s="357">
        <f t="shared" si="8"/>
        <v>0</v>
      </c>
      <c r="O88" s="420">
        <f t="shared" si="8"/>
        <v>0</v>
      </c>
      <c r="P88" s="358">
        <f t="shared" si="8"/>
        <v>0</v>
      </c>
      <c r="Q88" s="359">
        <f t="shared" si="8"/>
        <v>0</v>
      </c>
      <c r="R88" s="360">
        <f t="shared" si="8"/>
        <v>0</v>
      </c>
      <c r="S88" s="361">
        <f t="shared" si="8"/>
        <v>0</v>
      </c>
      <c r="T88" s="359">
        <f t="shared" si="8"/>
        <v>0</v>
      </c>
      <c r="U88" s="360">
        <f t="shared" si="8"/>
        <v>0</v>
      </c>
      <c r="V88" s="361">
        <f t="shared" si="8"/>
        <v>0</v>
      </c>
      <c r="W88" s="362">
        <f t="shared" si="8"/>
        <v>0</v>
      </c>
      <c r="X88" s="361" t="s">
        <v>226</v>
      </c>
    </row>
    <row r="89" spans="1:24" ht="15.75" customHeight="1" x14ac:dyDescent="0.25">
      <c r="A89" s="424" t="s">
        <v>171</v>
      </c>
      <c r="B89" s="433" t="s">
        <v>377</v>
      </c>
      <c r="C89" s="435"/>
      <c r="D89" s="382">
        <v>3</v>
      </c>
      <c r="E89" s="383"/>
      <c r="F89" s="384"/>
      <c r="G89" s="440">
        <v>4</v>
      </c>
      <c r="H89" s="443">
        <f t="shared" ref="H89:H103" si="9">G89*30</f>
        <v>120</v>
      </c>
      <c r="I89" s="356">
        <v>8</v>
      </c>
      <c r="J89" s="354" t="s">
        <v>227</v>
      </c>
      <c r="K89" s="317"/>
      <c r="L89" s="317"/>
      <c r="M89" s="446">
        <f>H89-I89</f>
        <v>112</v>
      </c>
      <c r="N89" s="316"/>
      <c r="O89" s="317"/>
      <c r="P89" s="318"/>
      <c r="Q89" s="353" t="s">
        <v>227</v>
      </c>
      <c r="R89" s="354"/>
      <c r="S89" s="355"/>
      <c r="T89" s="353"/>
      <c r="U89" s="354"/>
      <c r="V89" s="355"/>
      <c r="W89" s="353"/>
      <c r="X89" s="355"/>
    </row>
    <row r="90" spans="1:24" ht="14.25" customHeight="1" x14ac:dyDescent="0.25">
      <c r="A90" s="425" t="s">
        <v>174</v>
      </c>
      <c r="B90" s="178" t="s">
        <v>311</v>
      </c>
      <c r="C90" s="436"/>
      <c r="D90" s="364">
        <v>3</v>
      </c>
      <c r="E90" s="386"/>
      <c r="F90" s="366"/>
      <c r="G90" s="441">
        <v>4</v>
      </c>
      <c r="H90" s="444">
        <f t="shared" si="9"/>
        <v>120</v>
      </c>
      <c r="I90" s="341">
        <v>8</v>
      </c>
      <c r="J90" s="339" t="s">
        <v>227</v>
      </c>
      <c r="K90" s="423"/>
      <c r="L90" s="423"/>
      <c r="M90" s="447">
        <f>H90-I90</f>
        <v>112</v>
      </c>
      <c r="N90" s="303"/>
      <c r="O90" s="423"/>
      <c r="P90" s="304"/>
      <c r="Q90" s="338" t="s">
        <v>227</v>
      </c>
      <c r="R90" s="339"/>
      <c r="S90" s="340"/>
      <c r="T90" s="338"/>
      <c r="U90" s="339"/>
      <c r="V90" s="340"/>
      <c r="W90" s="338"/>
      <c r="X90" s="340"/>
    </row>
    <row r="91" spans="1:24" ht="16.5" customHeight="1" x14ac:dyDescent="0.25">
      <c r="A91" s="425" t="s">
        <v>176</v>
      </c>
      <c r="B91" s="387" t="s">
        <v>173</v>
      </c>
      <c r="C91" s="436"/>
      <c r="D91" s="364">
        <v>4</v>
      </c>
      <c r="E91" s="386"/>
      <c r="F91" s="366"/>
      <c r="G91" s="441">
        <v>4</v>
      </c>
      <c r="H91" s="444">
        <f t="shared" si="9"/>
        <v>120</v>
      </c>
      <c r="I91" s="341">
        <v>4</v>
      </c>
      <c r="J91" s="339" t="s">
        <v>226</v>
      </c>
      <c r="K91" s="423"/>
      <c r="L91" s="423"/>
      <c r="M91" s="447">
        <f t="shared" ref="M91:M103" si="10">H91-I91</f>
        <v>116</v>
      </c>
      <c r="N91" s="303"/>
      <c r="O91" s="423"/>
      <c r="P91" s="304"/>
      <c r="Q91" s="338"/>
      <c r="R91" s="339"/>
      <c r="S91" s="340" t="s">
        <v>226</v>
      </c>
      <c r="T91" s="338"/>
      <c r="U91" s="339"/>
      <c r="V91" s="340"/>
      <c r="W91" s="338"/>
      <c r="X91" s="340"/>
    </row>
    <row r="92" spans="1:24" ht="16.5" customHeight="1" x14ac:dyDescent="0.25">
      <c r="A92" s="426" t="s">
        <v>178</v>
      </c>
      <c r="B92" s="387" t="s">
        <v>175</v>
      </c>
      <c r="C92" s="436"/>
      <c r="D92" s="364">
        <v>4</v>
      </c>
      <c r="E92" s="386"/>
      <c r="F92" s="366"/>
      <c r="G92" s="441">
        <v>4</v>
      </c>
      <c r="H92" s="444">
        <f t="shared" si="9"/>
        <v>120</v>
      </c>
      <c r="I92" s="341">
        <v>4</v>
      </c>
      <c r="J92" s="339" t="s">
        <v>226</v>
      </c>
      <c r="K92" s="423"/>
      <c r="L92" s="423"/>
      <c r="M92" s="447">
        <f t="shared" si="10"/>
        <v>116</v>
      </c>
      <c r="N92" s="303"/>
      <c r="O92" s="423"/>
      <c r="P92" s="304"/>
      <c r="Q92" s="338"/>
      <c r="R92" s="339"/>
      <c r="S92" s="340" t="s">
        <v>226</v>
      </c>
      <c r="T92" s="338"/>
      <c r="U92" s="339"/>
      <c r="V92" s="340"/>
      <c r="W92" s="338"/>
      <c r="X92" s="340"/>
    </row>
    <row r="93" spans="1:24" ht="16.5" customHeight="1" x14ac:dyDescent="0.25">
      <c r="A93" s="425" t="s">
        <v>180</v>
      </c>
      <c r="B93" s="387" t="s">
        <v>214</v>
      </c>
      <c r="C93" s="436"/>
      <c r="D93" s="364">
        <v>4</v>
      </c>
      <c r="E93" s="386"/>
      <c r="F93" s="366"/>
      <c r="G93" s="441">
        <v>4</v>
      </c>
      <c r="H93" s="444">
        <f t="shared" si="9"/>
        <v>120</v>
      </c>
      <c r="I93" s="341">
        <v>4</v>
      </c>
      <c r="J93" s="339" t="s">
        <v>226</v>
      </c>
      <c r="K93" s="423"/>
      <c r="L93" s="423"/>
      <c r="M93" s="447">
        <f t="shared" si="10"/>
        <v>116</v>
      </c>
      <c r="N93" s="303"/>
      <c r="O93" s="423"/>
      <c r="P93" s="304"/>
      <c r="Q93" s="338"/>
      <c r="R93" s="339"/>
      <c r="S93" s="340" t="s">
        <v>226</v>
      </c>
      <c r="T93" s="338"/>
      <c r="U93" s="339"/>
      <c r="V93" s="340"/>
      <c r="W93" s="338"/>
      <c r="X93" s="340"/>
    </row>
    <row r="94" spans="1:24" ht="15.75" customHeight="1" x14ac:dyDescent="0.25">
      <c r="A94" s="425" t="s">
        <v>183</v>
      </c>
      <c r="B94" s="178" t="s">
        <v>172</v>
      </c>
      <c r="C94" s="436"/>
      <c r="D94" s="364">
        <v>4</v>
      </c>
      <c r="E94" s="386"/>
      <c r="F94" s="366"/>
      <c r="G94" s="441">
        <v>4</v>
      </c>
      <c r="H94" s="444">
        <f t="shared" si="9"/>
        <v>120</v>
      </c>
      <c r="I94" s="341">
        <v>4</v>
      </c>
      <c r="J94" s="339" t="s">
        <v>226</v>
      </c>
      <c r="K94" s="423"/>
      <c r="L94" s="423"/>
      <c r="M94" s="447">
        <f t="shared" si="10"/>
        <v>116</v>
      </c>
      <c r="N94" s="303"/>
      <c r="O94" s="423"/>
      <c r="P94" s="304"/>
      <c r="Q94" s="338"/>
      <c r="R94" s="339"/>
      <c r="S94" s="340" t="s">
        <v>226</v>
      </c>
      <c r="T94" s="338"/>
      <c r="U94" s="339"/>
      <c r="V94" s="340"/>
      <c r="W94" s="338"/>
      <c r="X94" s="340"/>
    </row>
    <row r="95" spans="1:24" ht="32.25" customHeight="1" x14ac:dyDescent="0.25">
      <c r="A95" s="425" t="s">
        <v>312</v>
      </c>
      <c r="B95" s="178" t="s">
        <v>177</v>
      </c>
      <c r="C95" s="436"/>
      <c r="D95" s="364">
        <v>5</v>
      </c>
      <c r="E95" s="386"/>
      <c r="F95" s="366"/>
      <c r="G95" s="441">
        <v>4</v>
      </c>
      <c r="H95" s="444">
        <f t="shared" si="9"/>
        <v>120</v>
      </c>
      <c r="I95" s="341">
        <v>4</v>
      </c>
      <c r="J95" s="339"/>
      <c r="K95" s="339"/>
      <c r="L95" s="339" t="s">
        <v>226</v>
      </c>
      <c r="M95" s="363">
        <f t="shared" si="10"/>
        <v>116</v>
      </c>
      <c r="N95" s="303"/>
      <c r="O95" s="423"/>
      <c r="P95" s="304"/>
      <c r="Q95" s="338"/>
      <c r="R95" s="339"/>
      <c r="S95" s="340"/>
      <c r="T95" s="338" t="s">
        <v>226</v>
      </c>
      <c r="U95" s="339"/>
      <c r="V95" s="340"/>
      <c r="W95" s="338"/>
      <c r="X95" s="340"/>
    </row>
    <row r="96" spans="1:24" ht="14.25" customHeight="1" x14ac:dyDescent="0.25">
      <c r="A96" s="425" t="s">
        <v>313</v>
      </c>
      <c r="B96" s="178" t="s">
        <v>182</v>
      </c>
      <c r="C96" s="436"/>
      <c r="D96" s="364">
        <v>5</v>
      </c>
      <c r="E96" s="386"/>
      <c r="F96" s="366"/>
      <c r="G96" s="441">
        <v>4</v>
      </c>
      <c r="H96" s="444">
        <f t="shared" si="9"/>
        <v>120</v>
      </c>
      <c r="I96" s="341">
        <v>4</v>
      </c>
      <c r="J96" s="339"/>
      <c r="K96" s="339"/>
      <c r="L96" s="339" t="s">
        <v>226</v>
      </c>
      <c r="M96" s="363">
        <f t="shared" si="10"/>
        <v>116</v>
      </c>
      <c r="N96" s="303"/>
      <c r="O96" s="423"/>
      <c r="P96" s="304"/>
      <c r="Q96" s="338"/>
      <c r="R96" s="339"/>
      <c r="S96" s="340"/>
      <c r="T96" s="338" t="s">
        <v>226</v>
      </c>
      <c r="U96" s="339"/>
      <c r="V96" s="340"/>
      <c r="W96" s="338"/>
      <c r="X96" s="340"/>
    </row>
    <row r="97" spans="1:29" ht="32.25" customHeight="1" x14ac:dyDescent="0.25">
      <c r="A97" s="425" t="s">
        <v>314</v>
      </c>
      <c r="B97" s="178" t="s">
        <v>179</v>
      </c>
      <c r="C97" s="436"/>
      <c r="D97" s="364">
        <v>6</v>
      </c>
      <c r="E97" s="386"/>
      <c r="F97" s="366"/>
      <c r="G97" s="441">
        <v>4</v>
      </c>
      <c r="H97" s="444">
        <f t="shared" si="9"/>
        <v>120</v>
      </c>
      <c r="I97" s="341">
        <v>4</v>
      </c>
      <c r="J97" s="339"/>
      <c r="K97" s="339"/>
      <c r="L97" s="339" t="s">
        <v>226</v>
      </c>
      <c r="M97" s="363">
        <f t="shared" si="10"/>
        <v>116</v>
      </c>
      <c r="N97" s="303"/>
      <c r="O97" s="423"/>
      <c r="P97" s="304"/>
      <c r="Q97" s="338"/>
      <c r="R97" s="339"/>
      <c r="S97" s="340"/>
      <c r="T97" s="338"/>
      <c r="U97" s="339"/>
      <c r="V97" s="340" t="s">
        <v>226</v>
      </c>
      <c r="W97" s="338"/>
      <c r="X97" s="340"/>
    </row>
    <row r="98" spans="1:29" ht="16.5" customHeight="1" x14ac:dyDescent="0.25">
      <c r="A98" s="425" t="s">
        <v>315</v>
      </c>
      <c r="B98" s="178" t="s">
        <v>316</v>
      </c>
      <c r="C98" s="436"/>
      <c r="D98" s="364">
        <v>6</v>
      </c>
      <c r="E98" s="386"/>
      <c r="F98" s="366"/>
      <c r="G98" s="441">
        <v>4</v>
      </c>
      <c r="H98" s="444">
        <f t="shared" si="9"/>
        <v>120</v>
      </c>
      <c r="I98" s="341">
        <v>4</v>
      </c>
      <c r="J98" s="339"/>
      <c r="K98" s="339"/>
      <c r="L98" s="339" t="s">
        <v>226</v>
      </c>
      <c r="M98" s="363">
        <f t="shared" si="10"/>
        <v>116</v>
      </c>
      <c r="N98" s="303"/>
      <c r="O98" s="423"/>
      <c r="P98" s="304"/>
      <c r="Q98" s="338"/>
      <c r="R98" s="339"/>
      <c r="S98" s="340"/>
      <c r="T98" s="338"/>
      <c r="U98" s="339"/>
      <c r="V98" s="340" t="s">
        <v>226</v>
      </c>
      <c r="W98" s="338"/>
      <c r="X98" s="340"/>
    </row>
    <row r="99" spans="1:29" ht="36" customHeight="1" x14ac:dyDescent="0.25">
      <c r="A99" s="425" t="s">
        <v>317</v>
      </c>
      <c r="B99" s="178" t="s">
        <v>181</v>
      </c>
      <c r="C99" s="436"/>
      <c r="D99" s="364">
        <v>7</v>
      </c>
      <c r="E99" s="386"/>
      <c r="F99" s="366"/>
      <c r="G99" s="441">
        <v>4</v>
      </c>
      <c r="H99" s="444">
        <f t="shared" si="9"/>
        <v>120</v>
      </c>
      <c r="I99" s="341">
        <v>4</v>
      </c>
      <c r="J99" s="339"/>
      <c r="K99" s="339"/>
      <c r="L99" s="339" t="s">
        <v>226</v>
      </c>
      <c r="M99" s="363">
        <f t="shared" si="10"/>
        <v>116</v>
      </c>
      <c r="N99" s="303"/>
      <c r="O99" s="423"/>
      <c r="P99" s="304"/>
      <c r="Q99" s="338"/>
      <c r="R99" s="339"/>
      <c r="S99" s="340"/>
      <c r="T99" s="338"/>
      <c r="U99" s="339"/>
      <c r="V99" s="340"/>
      <c r="W99" s="338" t="s">
        <v>226</v>
      </c>
      <c r="X99" s="340"/>
    </row>
    <row r="100" spans="1:29" ht="15.75" customHeight="1" x14ac:dyDescent="0.25">
      <c r="A100" s="425" t="s">
        <v>318</v>
      </c>
      <c r="B100" s="178" t="s">
        <v>319</v>
      </c>
      <c r="C100" s="436"/>
      <c r="D100" s="364">
        <v>7</v>
      </c>
      <c r="E100" s="386"/>
      <c r="F100" s="366"/>
      <c r="G100" s="441">
        <v>4</v>
      </c>
      <c r="H100" s="444">
        <f t="shared" si="9"/>
        <v>120</v>
      </c>
      <c r="I100" s="341">
        <v>4</v>
      </c>
      <c r="J100" s="339"/>
      <c r="K100" s="339"/>
      <c r="L100" s="339" t="s">
        <v>226</v>
      </c>
      <c r="M100" s="363">
        <f t="shared" si="10"/>
        <v>116</v>
      </c>
      <c r="N100" s="303"/>
      <c r="O100" s="423"/>
      <c r="P100" s="304"/>
      <c r="Q100" s="338"/>
      <c r="R100" s="339"/>
      <c r="S100" s="340"/>
      <c r="T100" s="338"/>
      <c r="U100" s="339"/>
      <c r="V100" s="340"/>
      <c r="W100" s="338" t="s">
        <v>226</v>
      </c>
      <c r="X100" s="340"/>
    </row>
    <row r="101" spans="1:29" ht="32.25" customHeight="1" x14ac:dyDescent="0.25">
      <c r="A101" s="425" t="s">
        <v>320</v>
      </c>
      <c r="B101" s="178" t="s">
        <v>321</v>
      </c>
      <c r="C101" s="436"/>
      <c r="D101" s="364">
        <v>7</v>
      </c>
      <c r="E101" s="386"/>
      <c r="F101" s="366"/>
      <c r="G101" s="441">
        <v>4</v>
      </c>
      <c r="H101" s="444">
        <f t="shared" si="9"/>
        <v>120</v>
      </c>
      <c r="I101" s="341">
        <v>4</v>
      </c>
      <c r="J101" s="339"/>
      <c r="K101" s="339"/>
      <c r="L101" s="339" t="s">
        <v>226</v>
      </c>
      <c r="M101" s="363">
        <f t="shared" si="10"/>
        <v>116</v>
      </c>
      <c r="N101" s="303"/>
      <c r="O101" s="423"/>
      <c r="P101" s="304"/>
      <c r="Q101" s="338"/>
      <c r="R101" s="339"/>
      <c r="S101" s="340"/>
      <c r="T101" s="338"/>
      <c r="U101" s="339"/>
      <c r="V101" s="340"/>
      <c r="W101" s="338" t="s">
        <v>226</v>
      </c>
      <c r="X101" s="340"/>
    </row>
    <row r="102" spans="1:29" ht="35.25" customHeight="1" x14ac:dyDescent="0.25">
      <c r="A102" s="426" t="s">
        <v>322</v>
      </c>
      <c r="B102" s="178" t="s">
        <v>184</v>
      </c>
      <c r="C102" s="436"/>
      <c r="D102" s="364">
        <v>8</v>
      </c>
      <c r="E102" s="386"/>
      <c r="F102" s="366"/>
      <c r="G102" s="441">
        <v>4</v>
      </c>
      <c r="H102" s="444">
        <f t="shared" si="9"/>
        <v>120</v>
      </c>
      <c r="I102" s="341">
        <v>4</v>
      </c>
      <c r="J102" s="339"/>
      <c r="K102" s="339"/>
      <c r="L102" s="339" t="s">
        <v>226</v>
      </c>
      <c r="M102" s="363">
        <f t="shared" si="10"/>
        <v>116</v>
      </c>
      <c r="N102" s="303"/>
      <c r="O102" s="423"/>
      <c r="P102" s="304"/>
      <c r="Q102" s="338"/>
      <c r="R102" s="339"/>
      <c r="S102" s="340"/>
      <c r="T102" s="338"/>
      <c r="U102" s="339"/>
      <c r="V102" s="340"/>
      <c r="W102" s="338"/>
      <c r="X102" s="340" t="s">
        <v>226</v>
      </c>
    </row>
    <row r="103" spans="1:29" ht="17.25" customHeight="1" thickBot="1" x14ac:dyDescent="0.3">
      <c r="A103" s="427" t="s">
        <v>323</v>
      </c>
      <c r="B103" s="434" t="s">
        <v>324</v>
      </c>
      <c r="C103" s="437"/>
      <c r="D103" s="367">
        <v>8</v>
      </c>
      <c r="E103" s="439"/>
      <c r="F103" s="368"/>
      <c r="G103" s="442">
        <v>4</v>
      </c>
      <c r="H103" s="445">
        <f t="shared" si="9"/>
        <v>120</v>
      </c>
      <c r="I103" s="349">
        <v>4</v>
      </c>
      <c r="J103" s="347"/>
      <c r="K103" s="347"/>
      <c r="L103" s="347" t="s">
        <v>226</v>
      </c>
      <c r="M103" s="389">
        <f t="shared" si="10"/>
        <v>116</v>
      </c>
      <c r="N103" s="418"/>
      <c r="O103" s="419"/>
      <c r="P103" s="422"/>
      <c r="Q103" s="346"/>
      <c r="R103" s="347"/>
      <c r="S103" s="348"/>
      <c r="T103" s="346"/>
      <c r="U103" s="347"/>
      <c r="V103" s="348"/>
      <c r="W103" s="346"/>
      <c r="X103" s="348" t="s">
        <v>226</v>
      </c>
    </row>
    <row r="104" spans="1:29" ht="16.5" thickBot="1" x14ac:dyDescent="0.3">
      <c r="A104" s="938" t="s">
        <v>185</v>
      </c>
      <c r="B104" s="939"/>
      <c r="C104" s="939"/>
      <c r="D104" s="939"/>
      <c r="E104" s="939"/>
      <c r="F104" s="940"/>
      <c r="G104" s="431">
        <f>SUM(G83:G88)</f>
        <v>24</v>
      </c>
      <c r="H104" s="121">
        <f>SUM(H83:H88)</f>
        <v>720</v>
      </c>
      <c r="I104" s="121">
        <f>SUM(I83:I88)</f>
        <v>28</v>
      </c>
      <c r="J104" s="121" t="s">
        <v>228</v>
      </c>
      <c r="K104" s="121"/>
      <c r="L104" s="121" t="s">
        <v>243</v>
      </c>
      <c r="M104" s="121">
        <f>SUM(M83:M88)</f>
        <v>692</v>
      </c>
      <c r="N104" s="370"/>
      <c r="O104" s="370" t="e">
        <f>SUM(#REF!)</f>
        <v>#REF!</v>
      </c>
      <c r="P104" s="370"/>
      <c r="Q104" s="371" t="s">
        <v>227</v>
      </c>
      <c r="R104" s="370" t="e">
        <f>SUM(#REF!)</f>
        <v>#REF!</v>
      </c>
      <c r="S104" s="371" t="s">
        <v>226</v>
      </c>
      <c r="T104" s="371" t="s">
        <v>226</v>
      </c>
      <c r="U104" s="370" t="e">
        <f>SUM(#REF!)</f>
        <v>#REF!</v>
      </c>
      <c r="V104" s="371" t="s">
        <v>226</v>
      </c>
      <c r="W104" s="371" t="s">
        <v>226</v>
      </c>
      <c r="X104" s="372" t="s">
        <v>226</v>
      </c>
      <c r="Y104" s="121" t="e">
        <f>SUM(#REF!)</f>
        <v>#REF!</v>
      </c>
      <c r="Z104" s="121" t="e">
        <f>SUM(#REF!)</f>
        <v>#REF!</v>
      </c>
      <c r="AA104" s="121" t="e">
        <f>SUM(#REF!)</f>
        <v>#REF!</v>
      </c>
      <c r="AB104" s="121" t="e">
        <f>SUM(#REF!)</f>
        <v>#REF!</v>
      </c>
      <c r="AC104" s="121" t="e">
        <f>SUM(#REF!)</f>
        <v>#REF!</v>
      </c>
    </row>
    <row r="105" spans="1:29" ht="16.5" thickBot="1" x14ac:dyDescent="0.3">
      <c r="A105" s="920" t="s">
        <v>186</v>
      </c>
      <c r="B105" s="921"/>
      <c r="C105" s="921"/>
      <c r="D105" s="921"/>
      <c r="E105" s="921"/>
      <c r="F105" s="921"/>
      <c r="G105" s="921"/>
      <c r="H105" s="921"/>
      <c r="I105" s="922"/>
      <c r="J105" s="922"/>
      <c r="K105" s="922"/>
      <c r="L105" s="922"/>
      <c r="M105" s="922"/>
      <c r="N105" s="922"/>
      <c r="O105" s="922"/>
      <c r="P105" s="922"/>
      <c r="Q105" s="922"/>
      <c r="R105" s="922"/>
      <c r="S105" s="922"/>
      <c r="T105" s="922"/>
      <c r="U105" s="922"/>
      <c r="V105" s="922"/>
      <c r="W105" s="922"/>
      <c r="X105" s="923"/>
    </row>
    <row r="106" spans="1:29" ht="16.5" thickBot="1" x14ac:dyDescent="0.3">
      <c r="A106" s="929" t="s">
        <v>325</v>
      </c>
      <c r="B106" s="930"/>
      <c r="C106" s="373"/>
      <c r="D106" s="350">
        <v>4</v>
      </c>
      <c r="E106" s="316"/>
      <c r="F106" s="318"/>
      <c r="G106" s="374">
        <v>4</v>
      </c>
      <c r="H106" s="302">
        <v>120</v>
      </c>
      <c r="I106" s="316">
        <v>8</v>
      </c>
      <c r="J106" s="317" t="s">
        <v>237</v>
      </c>
      <c r="K106" s="317"/>
      <c r="L106" s="317" t="s">
        <v>238</v>
      </c>
      <c r="M106" s="352">
        <f t="shared" ref="M106:M111" si="11">H106-I106</f>
        <v>112</v>
      </c>
      <c r="N106" s="316"/>
      <c r="O106" s="317"/>
      <c r="P106" s="352"/>
      <c r="Q106" s="316"/>
      <c r="R106" s="317"/>
      <c r="S106" s="318" t="s">
        <v>227</v>
      </c>
      <c r="T106" s="316"/>
      <c r="U106" s="317"/>
      <c r="V106" s="318"/>
      <c r="W106" s="316"/>
      <c r="X106" s="318"/>
    </row>
    <row r="107" spans="1:29" ht="16.5" thickBot="1" x14ac:dyDescent="0.3">
      <c r="A107" s="931" t="s">
        <v>326</v>
      </c>
      <c r="B107" s="932"/>
      <c r="C107" s="375"/>
      <c r="D107" s="313">
        <v>5</v>
      </c>
      <c r="E107" s="319"/>
      <c r="F107" s="322"/>
      <c r="G107" s="417">
        <v>4</v>
      </c>
      <c r="H107" s="416">
        <v>120</v>
      </c>
      <c r="I107" s="303">
        <v>8</v>
      </c>
      <c r="J107" s="423" t="s">
        <v>226</v>
      </c>
      <c r="K107" s="423"/>
      <c r="L107" s="423" t="s">
        <v>226</v>
      </c>
      <c r="M107" s="337">
        <f t="shared" si="11"/>
        <v>112</v>
      </c>
      <c r="N107" s="303"/>
      <c r="O107" s="423"/>
      <c r="P107" s="337"/>
      <c r="Q107" s="303"/>
      <c r="R107" s="423"/>
      <c r="S107" s="304"/>
      <c r="T107" s="303" t="s">
        <v>227</v>
      </c>
      <c r="U107" s="423"/>
      <c r="V107" s="304"/>
      <c r="W107" s="303"/>
      <c r="X107" s="304"/>
    </row>
    <row r="108" spans="1:29" ht="16.5" thickBot="1" x14ac:dyDescent="0.3">
      <c r="A108" s="933" t="s">
        <v>327</v>
      </c>
      <c r="B108" s="934"/>
      <c r="C108" s="376"/>
      <c r="D108" s="377">
        <v>6.6</v>
      </c>
      <c r="E108" s="378"/>
      <c r="F108" s="379"/>
      <c r="G108" s="380">
        <v>8</v>
      </c>
      <c r="H108" s="381">
        <v>240</v>
      </c>
      <c r="I108" s="303">
        <v>16</v>
      </c>
      <c r="J108" s="423" t="s">
        <v>228</v>
      </c>
      <c r="K108" s="423"/>
      <c r="L108" s="423" t="s">
        <v>226</v>
      </c>
      <c r="M108" s="337">
        <f t="shared" si="11"/>
        <v>224</v>
      </c>
      <c r="N108" s="303"/>
      <c r="O108" s="423"/>
      <c r="P108" s="337"/>
      <c r="Q108" s="303"/>
      <c r="R108" s="423"/>
      <c r="S108" s="304"/>
      <c r="T108" s="303"/>
      <c r="U108" s="423"/>
      <c r="V108" s="304" t="s">
        <v>243</v>
      </c>
      <c r="W108" s="303"/>
      <c r="X108" s="304"/>
    </row>
    <row r="109" spans="1:29" ht="16.5" thickBot="1" x14ac:dyDescent="0.3">
      <c r="A109" s="931" t="s">
        <v>328</v>
      </c>
      <c r="B109" s="932"/>
      <c r="C109" s="375"/>
      <c r="D109" s="313" t="s">
        <v>329</v>
      </c>
      <c r="E109" s="319"/>
      <c r="F109" s="322"/>
      <c r="G109" s="417">
        <v>16</v>
      </c>
      <c r="H109" s="416">
        <f>SUM(H120:H123)</f>
        <v>480</v>
      </c>
      <c r="I109" s="303">
        <f>I120*4</f>
        <v>32</v>
      </c>
      <c r="J109" s="423" t="s">
        <v>243</v>
      </c>
      <c r="K109" s="423"/>
      <c r="L109" s="423" t="s">
        <v>243</v>
      </c>
      <c r="M109" s="337">
        <f t="shared" si="11"/>
        <v>448</v>
      </c>
      <c r="N109" s="303"/>
      <c r="O109" s="423"/>
      <c r="P109" s="337"/>
      <c r="Q109" s="303"/>
      <c r="R109" s="423"/>
      <c r="S109" s="304"/>
      <c r="T109" s="303"/>
      <c r="U109" s="423"/>
      <c r="V109" s="304"/>
      <c r="W109" s="303" t="s">
        <v>242</v>
      </c>
      <c r="X109" s="304"/>
    </row>
    <row r="110" spans="1:29" ht="16.5" thickBot="1" x14ac:dyDescent="0.3">
      <c r="A110" s="933" t="s">
        <v>330</v>
      </c>
      <c r="B110" s="934"/>
      <c r="C110" s="380"/>
      <c r="D110" s="377">
        <v>8.8000000000000007</v>
      </c>
      <c r="E110" s="378"/>
      <c r="F110" s="379"/>
      <c r="G110" s="380">
        <v>8</v>
      </c>
      <c r="H110" s="381">
        <f>H128+H129</f>
        <v>240</v>
      </c>
      <c r="I110" s="357">
        <f>I128+I129</f>
        <v>24</v>
      </c>
      <c r="J110" s="420" t="s">
        <v>243</v>
      </c>
      <c r="K110" s="420"/>
      <c r="L110" s="420" t="s">
        <v>227</v>
      </c>
      <c r="M110" s="358">
        <f t="shared" si="11"/>
        <v>216</v>
      </c>
      <c r="N110" s="357"/>
      <c r="O110" s="420"/>
      <c r="P110" s="358"/>
      <c r="Q110" s="357"/>
      <c r="R110" s="420"/>
      <c r="S110" s="421"/>
      <c r="T110" s="418"/>
      <c r="U110" s="419"/>
      <c r="V110" s="422"/>
      <c r="W110" s="418"/>
      <c r="X110" s="422" t="s">
        <v>244</v>
      </c>
    </row>
    <row r="111" spans="1:29" ht="31.5" x14ac:dyDescent="0.25">
      <c r="A111" s="592" t="s">
        <v>187</v>
      </c>
      <c r="B111" s="433" t="s">
        <v>331</v>
      </c>
      <c r="C111" s="435"/>
      <c r="D111" s="382">
        <v>4</v>
      </c>
      <c r="E111" s="432"/>
      <c r="F111" s="597"/>
      <c r="G111" s="385">
        <v>4</v>
      </c>
      <c r="H111" s="507">
        <f>G111*30</f>
        <v>120</v>
      </c>
      <c r="I111" s="353">
        <v>8</v>
      </c>
      <c r="J111" s="354" t="s">
        <v>237</v>
      </c>
      <c r="K111" s="354"/>
      <c r="L111" s="354" t="s">
        <v>238</v>
      </c>
      <c r="M111" s="355">
        <f t="shared" si="11"/>
        <v>112</v>
      </c>
      <c r="N111" s="356"/>
      <c r="O111" s="354"/>
      <c r="P111" s="603"/>
      <c r="Q111" s="353"/>
      <c r="R111" s="354"/>
      <c r="S111" s="355" t="s">
        <v>227</v>
      </c>
      <c r="T111" s="356"/>
      <c r="U111" s="354"/>
      <c r="V111" s="603"/>
      <c r="W111" s="353"/>
      <c r="X111" s="355"/>
    </row>
    <row r="112" spans="1:29" x14ac:dyDescent="0.25">
      <c r="A112" s="593" t="s">
        <v>190</v>
      </c>
      <c r="B112" s="178" t="s">
        <v>50</v>
      </c>
      <c r="C112" s="436"/>
      <c r="D112" s="364">
        <v>4</v>
      </c>
      <c r="E112" s="365"/>
      <c r="F112" s="598"/>
      <c r="G112" s="307">
        <v>4</v>
      </c>
      <c r="H112" s="601">
        <f>G112*30</f>
        <v>120</v>
      </c>
      <c r="I112" s="338">
        <v>8</v>
      </c>
      <c r="J112" s="339" t="s">
        <v>237</v>
      </c>
      <c r="K112" s="339"/>
      <c r="L112" s="339" t="s">
        <v>238</v>
      </c>
      <c r="M112" s="340">
        <f t="shared" ref="M112:M120" si="12">H112-I112</f>
        <v>112</v>
      </c>
      <c r="N112" s="341"/>
      <c r="O112" s="339"/>
      <c r="P112" s="363"/>
      <c r="Q112" s="338"/>
      <c r="R112" s="339"/>
      <c r="S112" s="340" t="s">
        <v>227</v>
      </c>
      <c r="T112" s="341"/>
      <c r="U112" s="339"/>
      <c r="V112" s="363"/>
      <c r="W112" s="338"/>
      <c r="X112" s="340"/>
    </row>
    <row r="113" spans="1:24" x14ac:dyDescent="0.25">
      <c r="A113" s="593" t="s">
        <v>191</v>
      </c>
      <c r="B113" s="178" t="s">
        <v>405</v>
      </c>
      <c r="C113" s="436"/>
      <c r="D113" s="364">
        <v>4</v>
      </c>
      <c r="E113" s="365"/>
      <c r="F113" s="598"/>
      <c r="G113" s="307">
        <v>4</v>
      </c>
      <c r="H113" s="601">
        <f>G113*30</f>
        <v>120</v>
      </c>
      <c r="I113" s="338">
        <v>8</v>
      </c>
      <c r="J113" s="339" t="s">
        <v>237</v>
      </c>
      <c r="K113" s="339"/>
      <c r="L113" s="339" t="s">
        <v>238</v>
      </c>
      <c r="M113" s="340">
        <f t="shared" si="12"/>
        <v>112</v>
      </c>
      <c r="N113" s="341"/>
      <c r="O113" s="339"/>
      <c r="P113" s="363"/>
      <c r="Q113" s="338"/>
      <c r="R113" s="339"/>
      <c r="S113" s="340" t="s">
        <v>227</v>
      </c>
      <c r="T113" s="341"/>
      <c r="U113" s="339"/>
      <c r="V113" s="363"/>
      <c r="W113" s="338"/>
      <c r="X113" s="340"/>
    </row>
    <row r="114" spans="1:24" x14ac:dyDescent="0.25">
      <c r="A114" s="593" t="s">
        <v>192</v>
      </c>
      <c r="B114" s="387" t="s">
        <v>406</v>
      </c>
      <c r="C114" s="436"/>
      <c r="D114" s="364">
        <v>5</v>
      </c>
      <c r="E114" s="365"/>
      <c r="F114" s="598"/>
      <c r="G114" s="307">
        <v>4</v>
      </c>
      <c r="H114" s="257">
        <f>G114*30</f>
        <v>120</v>
      </c>
      <c r="I114" s="338">
        <v>8</v>
      </c>
      <c r="J114" s="339" t="s">
        <v>226</v>
      </c>
      <c r="K114" s="339"/>
      <c r="L114" s="339" t="s">
        <v>226</v>
      </c>
      <c r="M114" s="340">
        <f t="shared" si="12"/>
        <v>112</v>
      </c>
      <c r="N114" s="341"/>
      <c r="O114" s="339"/>
      <c r="P114" s="363"/>
      <c r="Q114" s="338"/>
      <c r="R114" s="339"/>
      <c r="S114" s="340"/>
      <c r="T114" s="341" t="s">
        <v>227</v>
      </c>
      <c r="U114" s="339"/>
      <c r="V114" s="363"/>
      <c r="W114" s="338"/>
      <c r="X114" s="340"/>
    </row>
    <row r="115" spans="1:24" x14ac:dyDescent="0.25">
      <c r="A115" s="593" t="s">
        <v>193</v>
      </c>
      <c r="B115" s="387" t="s">
        <v>332</v>
      </c>
      <c r="C115" s="564"/>
      <c r="D115" s="305" t="s">
        <v>268</v>
      </c>
      <c r="E115" s="306"/>
      <c r="F115" s="599"/>
      <c r="G115" s="307">
        <v>4</v>
      </c>
      <c r="H115" s="602">
        <v>120</v>
      </c>
      <c r="I115" s="338">
        <v>8</v>
      </c>
      <c r="J115" s="339" t="s">
        <v>226</v>
      </c>
      <c r="K115" s="339"/>
      <c r="L115" s="339" t="s">
        <v>226</v>
      </c>
      <c r="M115" s="340">
        <f t="shared" si="12"/>
        <v>112</v>
      </c>
      <c r="N115" s="341"/>
      <c r="O115" s="339"/>
      <c r="P115" s="363"/>
      <c r="Q115" s="338"/>
      <c r="R115" s="339"/>
      <c r="S115" s="340"/>
      <c r="T115" s="341" t="s">
        <v>227</v>
      </c>
      <c r="U115" s="339"/>
      <c r="V115" s="363"/>
      <c r="W115" s="338"/>
      <c r="X115" s="340"/>
    </row>
    <row r="116" spans="1:24" x14ac:dyDescent="0.25">
      <c r="A116" s="593" t="s">
        <v>194</v>
      </c>
      <c r="B116" s="387" t="s">
        <v>188</v>
      </c>
      <c r="C116" s="564"/>
      <c r="D116" s="305" t="s">
        <v>333</v>
      </c>
      <c r="E116" s="306"/>
      <c r="F116" s="599"/>
      <c r="G116" s="307">
        <v>4</v>
      </c>
      <c r="H116" s="564">
        <f t="shared" ref="H116:H127" si="13">G116*30</f>
        <v>120</v>
      </c>
      <c r="I116" s="338">
        <v>8</v>
      </c>
      <c r="J116" s="339" t="s">
        <v>237</v>
      </c>
      <c r="K116" s="339"/>
      <c r="L116" s="339" t="s">
        <v>238</v>
      </c>
      <c r="M116" s="340">
        <f t="shared" si="12"/>
        <v>112</v>
      </c>
      <c r="N116" s="341"/>
      <c r="O116" s="339"/>
      <c r="P116" s="363"/>
      <c r="Q116" s="338"/>
      <c r="R116" s="339"/>
      <c r="S116" s="340"/>
      <c r="T116" s="341"/>
      <c r="U116" s="339"/>
      <c r="V116" s="363" t="s">
        <v>227</v>
      </c>
      <c r="W116" s="338"/>
      <c r="X116" s="340"/>
    </row>
    <row r="117" spans="1:24" x14ac:dyDescent="0.25">
      <c r="A117" s="593" t="s">
        <v>195</v>
      </c>
      <c r="B117" s="387" t="s">
        <v>189</v>
      </c>
      <c r="C117" s="564"/>
      <c r="D117" s="305" t="s">
        <v>333</v>
      </c>
      <c r="E117" s="306"/>
      <c r="F117" s="599"/>
      <c r="G117" s="307">
        <v>4</v>
      </c>
      <c r="H117" s="564">
        <f t="shared" si="13"/>
        <v>120</v>
      </c>
      <c r="I117" s="338">
        <v>8</v>
      </c>
      <c r="J117" s="339" t="s">
        <v>237</v>
      </c>
      <c r="K117" s="339"/>
      <c r="L117" s="339" t="s">
        <v>238</v>
      </c>
      <c r="M117" s="340">
        <f t="shared" si="12"/>
        <v>112</v>
      </c>
      <c r="N117" s="341"/>
      <c r="O117" s="339"/>
      <c r="P117" s="363"/>
      <c r="Q117" s="338"/>
      <c r="R117" s="339"/>
      <c r="S117" s="340"/>
      <c r="T117" s="341"/>
      <c r="U117" s="339"/>
      <c r="V117" s="363" t="s">
        <v>227</v>
      </c>
      <c r="W117" s="338"/>
      <c r="X117" s="340"/>
    </row>
    <row r="118" spans="1:24" x14ac:dyDescent="0.25">
      <c r="A118" s="593" t="s">
        <v>197</v>
      </c>
      <c r="B118" s="178" t="s">
        <v>407</v>
      </c>
      <c r="C118" s="564"/>
      <c r="D118" s="305" t="s">
        <v>333</v>
      </c>
      <c r="E118" s="306"/>
      <c r="F118" s="599"/>
      <c r="G118" s="307">
        <v>4</v>
      </c>
      <c r="H118" s="564">
        <f>G118*30</f>
        <v>120</v>
      </c>
      <c r="I118" s="338">
        <v>8</v>
      </c>
      <c r="J118" s="339" t="s">
        <v>237</v>
      </c>
      <c r="K118" s="339"/>
      <c r="L118" s="339" t="s">
        <v>238</v>
      </c>
      <c r="M118" s="340">
        <f t="shared" si="12"/>
        <v>112</v>
      </c>
      <c r="N118" s="341"/>
      <c r="O118" s="339"/>
      <c r="P118" s="363"/>
      <c r="Q118" s="338"/>
      <c r="R118" s="339"/>
      <c r="S118" s="340"/>
      <c r="T118" s="341"/>
      <c r="U118" s="339"/>
      <c r="V118" s="363" t="s">
        <v>227</v>
      </c>
      <c r="W118" s="338"/>
      <c r="X118" s="340"/>
    </row>
    <row r="119" spans="1:24" x14ac:dyDescent="0.25">
      <c r="A119" s="593" t="s">
        <v>199</v>
      </c>
      <c r="B119" s="178" t="s">
        <v>408</v>
      </c>
      <c r="C119" s="564"/>
      <c r="D119" s="305" t="s">
        <v>333</v>
      </c>
      <c r="E119" s="306"/>
      <c r="F119" s="599"/>
      <c r="G119" s="307">
        <v>4</v>
      </c>
      <c r="H119" s="564">
        <f>G119*30</f>
        <v>120</v>
      </c>
      <c r="I119" s="338">
        <v>8</v>
      </c>
      <c r="J119" s="339" t="s">
        <v>237</v>
      </c>
      <c r="K119" s="339"/>
      <c r="L119" s="339" t="s">
        <v>238</v>
      </c>
      <c r="M119" s="340">
        <f t="shared" si="12"/>
        <v>112</v>
      </c>
      <c r="N119" s="341"/>
      <c r="O119" s="339"/>
      <c r="P119" s="363"/>
      <c r="Q119" s="338"/>
      <c r="R119" s="339"/>
      <c r="S119" s="340"/>
      <c r="T119" s="341"/>
      <c r="U119" s="339"/>
      <c r="V119" s="363" t="s">
        <v>227</v>
      </c>
      <c r="W119" s="338"/>
      <c r="X119" s="340"/>
    </row>
    <row r="120" spans="1:24" x14ac:dyDescent="0.25">
      <c r="A120" s="593" t="s">
        <v>334</v>
      </c>
      <c r="B120" s="178" t="s">
        <v>409</v>
      </c>
      <c r="C120" s="564"/>
      <c r="D120" s="305" t="s">
        <v>335</v>
      </c>
      <c r="E120" s="306"/>
      <c r="F120" s="599"/>
      <c r="G120" s="307">
        <v>4</v>
      </c>
      <c r="H120" s="564">
        <f t="shared" si="13"/>
        <v>120</v>
      </c>
      <c r="I120" s="338">
        <v>8</v>
      </c>
      <c r="J120" s="339" t="s">
        <v>226</v>
      </c>
      <c r="K120" s="339"/>
      <c r="L120" s="339" t="s">
        <v>226</v>
      </c>
      <c r="M120" s="340">
        <f t="shared" si="12"/>
        <v>112</v>
      </c>
      <c r="N120" s="341"/>
      <c r="O120" s="339"/>
      <c r="P120" s="363"/>
      <c r="Q120" s="338"/>
      <c r="R120" s="339"/>
      <c r="S120" s="340"/>
      <c r="T120" s="341"/>
      <c r="U120" s="339"/>
      <c r="V120" s="363"/>
      <c r="W120" s="338" t="s">
        <v>227</v>
      </c>
      <c r="X120" s="340"/>
    </row>
    <row r="121" spans="1:24" ht="31.5" x14ac:dyDescent="0.25">
      <c r="A121" s="593" t="s">
        <v>336</v>
      </c>
      <c r="B121" s="178" t="s">
        <v>410</v>
      </c>
      <c r="C121" s="564"/>
      <c r="D121" s="305" t="s">
        <v>335</v>
      </c>
      <c r="E121" s="306"/>
      <c r="F121" s="599"/>
      <c r="G121" s="307">
        <v>4</v>
      </c>
      <c r="H121" s="564">
        <f t="shared" si="13"/>
        <v>120</v>
      </c>
      <c r="I121" s="338">
        <v>8</v>
      </c>
      <c r="J121" s="339" t="s">
        <v>226</v>
      </c>
      <c r="K121" s="339"/>
      <c r="L121" s="339" t="s">
        <v>226</v>
      </c>
      <c r="M121" s="340">
        <f t="shared" ref="M121:M131" si="14">H121-I121</f>
        <v>112</v>
      </c>
      <c r="N121" s="341"/>
      <c r="O121" s="339"/>
      <c r="P121" s="363"/>
      <c r="Q121" s="338"/>
      <c r="R121" s="339"/>
      <c r="S121" s="340"/>
      <c r="T121" s="341"/>
      <c r="U121" s="339"/>
      <c r="V121" s="363"/>
      <c r="W121" s="338" t="s">
        <v>227</v>
      </c>
      <c r="X121" s="340"/>
    </row>
    <row r="122" spans="1:24" x14ac:dyDescent="0.25">
      <c r="A122" s="593" t="s">
        <v>337</v>
      </c>
      <c r="B122" s="448" t="s">
        <v>411</v>
      </c>
      <c r="C122" s="564"/>
      <c r="D122" s="305" t="s">
        <v>335</v>
      </c>
      <c r="E122" s="306"/>
      <c r="F122" s="569"/>
      <c r="G122" s="307">
        <v>4</v>
      </c>
      <c r="H122" s="436">
        <f t="shared" si="13"/>
        <v>120</v>
      </c>
      <c r="I122" s="338">
        <v>8</v>
      </c>
      <c r="J122" s="339" t="s">
        <v>226</v>
      </c>
      <c r="K122" s="339"/>
      <c r="L122" s="339" t="s">
        <v>226</v>
      </c>
      <c r="M122" s="340">
        <f t="shared" si="14"/>
        <v>112</v>
      </c>
      <c r="N122" s="341"/>
      <c r="O122" s="339"/>
      <c r="P122" s="363"/>
      <c r="Q122" s="338"/>
      <c r="R122" s="339"/>
      <c r="S122" s="340"/>
      <c r="T122" s="341"/>
      <c r="U122" s="339"/>
      <c r="V122" s="363"/>
      <c r="W122" s="338" t="s">
        <v>227</v>
      </c>
      <c r="X122" s="340"/>
    </row>
    <row r="123" spans="1:24" x14ac:dyDescent="0.25">
      <c r="A123" s="593" t="s">
        <v>338</v>
      </c>
      <c r="B123" s="178" t="s">
        <v>412</v>
      </c>
      <c r="C123" s="564"/>
      <c r="D123" s="305" t="s">
        <v>335</v>
      </c>
      <c r="E123" s="306"/>
      <c r="F123" s="569"/>
      <c r="G123" s="307">
        <v>4</v>
      </c>
      <c r="H123" s="436">
        <f t="shared" si="13"/>
        <v>120</v>
      </c>
      <c r="I123" s="338">
        <v>8</v>
      </c>
      <c r="J123" s="339" t="s">
        <v>226</v>
      </c>
      <c r="K123" s="339"/>
      <c r="L123" s="339" t="s">
        <v>226</v>
      </c>
      <c r="M123" s="340">
        <f t="shared" si="14"/>
        <v>112</v>
      </c>
      <c r="N123" s="341"/>
      <c r="O123" s="339"/>
      <c r="P123" s="363"/>
      <c r="Q123" s="338"/>
      <c r="R123" s="339"/>
      <c r="S123" s="340"/>
      <c r="T123" s="341"/>
      <c r="U123" s="339"/>
      <c r="V123" s="363"/>
      <c r="W123" s="338" t="s">
        <v>227</v>
      </c>
      <c r="X123" s="340"/>
    </row>
    <row r="124" spans="1:24" x14ac:dyDescent="0.25">
      <c r="A124" s="593" t="s">
        <v>339</v>
      </c>
      <c r="B124" s="387" t="s">
        <v>413</v>
      </c>
      <c r="C124" s="564"/>
      <c r="D124" s="305" t="s">
        <v>335</v>
      </c>
      <c r="E124" s="306"/>
      <c r="F124" s="599"/>
      <c r="G124" s="307">
        <v>4</v>
      </c>
      <c r="H124" s="436">
        <f t="shared" si="13"/>
        <v>120</v>
      </c>
      <c r="I124" s="338">
        <v>8</v>
      </c>
      <c r="J124" s="339" t="s">
        <v>226</v>
      </c>
      <c r="K124" s="339"/>
      <c r="L124" s="339" t="s">
        <v>226</v>
      </c>
      <c r="M124" s="340">
        <f t="shared" si="14"/>
        <v>112</v>
      </c>
      <c r="N124" s="341"/>
      <c r="O124" s="339"/>
      <c r="P124" s="363"/>
      <c r="Q124" s="338"/>
      <c r="R124" s="339"/>
      <c r="S124" s="340"/>
      <c r="T124" s="341"/>
      <c r="U124" s="339"/>
      <c r="V124" s="363"/>
      <c r="W124" s="338" t="s">
        <v>227</v>
      </c>
      <c r="X124" s="340"/>
    </row>
    <row r="125" spans="1:24" ht="31.5" x14ac:dyDescent="0.25">
      <c r="A125" s="593" t="s">
        <v>340</v>
      </c>
      <c r="B125" s="387" t="s">
        <v>414</v>
      </c>
      <c r="C125" s="564"/>
      <c r="D125" s="305" t="s">
        <v>335</v>
      </c>
      <c r="E125" s="306"/>
      <c r="F125" s="599"/>
      <c r="G125" s="307">
        <v>4</v>
      </c>
      <c r="H125" s="436">
        <f t="shared" si="13"/>
        <v>120</v>
      </c>
      <c r="I125" s="338">
        <v>8</v>
      </c>
      <c r="J125" s="339" t="s">
        <v>226</v>
      </c>
      <c r="K125" s="339"/>
      <c r="L125" s="339" t="s">
        <v>226</v>
      </c>
      <c r="M125" s="340">
        <f t="shared" si="14"/>
        <v>112</v>
      </c>
      <c r="N125" s="341"/>
      <c r="O125" s="339"/>
      <c r="P125" s="363"/>
      <c r="Q125" s="338"/>
      <c r="R125" s="339"/>
      <c r="S125" s="340"/>
      <c r="T125" s="341"/>
      <c r="U125" s="339"/>
      <c r="V125" s="363"/>
      <c r="W125" s="338" t="s">
        <v>227</v>
      </c>
      <c r="X125" s="340"/>
    </row>
    <row r="126" spans="1:24" ht="31.5" x14ac:dyDescent="0.25">
      <c r="A126" s="593" t="s">
        <v>341</v>
      </c>
      <c r="B126" s="178" t="s">
        <v>415</v>
      </c>
      <c r="C126" s="564"/>
      <c r="D126" s="308">
        <v>7</v>
      </c>
      <c r="E126" s="455"/>
      <c r="F126" s="569"/>
      <c r="G126" s="307">
        <v>4</v>
      </c>
      <c r="H126" s="564">
        <f t="shared" si="13"/>
        <v>120</v>
      </c>
      <c r="I126" s="338">
        <v>8</v>
      </c>
      <c r="J126" s="339" t="s">
        <v>226</v>
      </c>
      <c r="K126" s="339"/>
      <c r="L126" s="339" t="s">
        <v>226</v>
      </c>
      <c r="M126" s="340">
        <f t="shared" si="14"/>
        <v>112</v>
      </c>
      <c r="N126" s="341"/>
      <c r="O126" s="339"/>
      <c r="P126" s="363"/>
      <c r="Q126" s="338"/>
      <c r="R126" s="339"/>
      <c r="S126" s="340"/>
      <c r="T126" s="341"/>
      <c r="U126" s="339"/>
      <c r="V126" s="363"/>
      <c r="W126" s="338" t="s">
        <v>227</v>
      </c>
      <c r="X126" s="340"/>
    </row>
    <row r="127" spans="1:24" x14ac:dyDescent="0.25">
      <c r="A127" s="593" t="s">
        <v>342</v>
      </c>
      <c r="B127" s="178" t="s">
        <v>196</v>
      </c>
      <c r="C127" s="564"/>
      <c r="D127" s="308">
        <v>7</v>
      </c>
      <c r="E127" s="455"/>
      <c r="F127" s="569"/>
      <c r="G127" s="307">
        <v>4</v>
      </c>
      <c r="H127" s="564">
        <f t="shared" si="13"/>
        <v>120</v>
      </c>
      <c r="I127" s="338">
        <v>8</v>
      </c>
      <c r="J127" s="339" t="s">
        <v>226</v>
      </c>
      <c r="K127" s="339"/>
      <c r="L127" s="339" t="s">
        <v>226</v>
      </c>
      <c r="M127" s="340">
        <f t="shared" si="14"/>
        <v>112</v>
      </c>
      <c r="N127" s="341"/>
      <c r="O127" s="339"/>
      <c r="P127" s="363"/>
      <c r="Q127" s="338"/>
      <c r="R127" s="339"/>
      <c r="S127" s="340"/>
      <c r="T127" s="341"/>
      <c r="U127" s="339"/>
      <c r="V127" s="363"/>
      <c r="W127" s="338" t="s">
        <v>227</v>
      </c>
      <c r="X127" s="340"/>
    </row>
    <row r="128" spans="1:24" ht="31.5" x14ac:dyDescent="0.25">
      <c r="A128" s="593" t="s">
        <v>343</v>
      </c>
      <c r="B128" s="178" t="s">
        <v>416</v>
      </c>
      <c r="C128" s="564"/>
      <c r="D128" s="308">
        <v>8</v>
      </c>
      <c r="E128" s="455"/>
      <c r="F128" s="569"/>
      <c r="G128" s="307">
        <v>4</v>
      </c>
      <c r="H128" s="564">
        <f>G128*30</f>
        <v>120</v>
      </c>
      <c r="I128" s="338">
        <v>12</v>
      </c>
      <c r="J128" s="339" t="s">
        <v>227</v>
      </c>
      <c r="K128" s="339"/>
      <c r="L128" s="339" t="s">
        <v>226</v>
      </c>
      <c r="M128" s="340">
        <f t="shared" si="14"/>
        <v>108</v>
      </c>
      <c r="N128" s="341"/>
      <c r="O128" s="339"/>
      <c r="P128" s="363"/>
      <c r="Q128" s="338"/>
      <c r="R128" s="339"/>
      <c r="S128" s="340"/>
      <c r="T128" s="341"/>
      <c r="U128" s="339"/>
      <c r="V128" s="363"/>
      <c r="W128" s="338"/>
      <c r="X128" s="340" t="s">
        <v>228</v>
      </c>
    </row>
    <row r="129" spans="1:29" x14ac:dyDescent="0.25">
      <c r="A129" s="593" t="s">
        <v>344</v>
      </c>
      <c r="B129" s="387" t="s">
        <v>400</v>
      </c>
      <c r="C129" s="564"/>
      <c r="D129" s="308">
        <v>8</v>
      </c>
      <c r="E129" s="455"/>
      <c r="F129" s="569"/>
      <c r="G129" s="307">
        <v>4</v>
      </c>
      <c r="H129" s="564">
        <f>G129*30</f>
        <v>120</v>
      </c>
      <c r="I129" s="338">
        <v>12</v>
      </c>
      <c r="J129" s="339" t="s">
        <v>227</v>
      </c>
      <c r="K129" s="339"/>
      <c r="L129" s="339" t="s">
        <v>226</v>
      </c>
      <c r="M129" s="340">
        <f t="shared" si="14"/>
        <v>108</v>
      </c>
      <c r="N129" s="341"/>
      <c r="O129" s="339"/>
      <c r="P129" s="363"/>
      <c r="Q129" s="338"/>
      <c r="R129" s="339"/>
      <c r="S129" s="340"/>
      <c r="T129" s="341"/>
      <c r="U129" s="339"/>
      <c r="V129" s="363"/>
      <c r="W129" s="338"/>
      <c r="X129" s="340" t="s">
        <v>228</v>
      </c>
    </row>
    <row r="130" spans="1:29" x14ac:dyDescent="0.25">
      <c r="A130" s="593" t="s">
        <v>345</v>
      </c>
      <c r="B130" s="659" t="s">
        <v>285</v>
      </c>
      <c r="C130" s="564"/>
      <c r="D130" s="308">
        <v>8</v>
      </c>
      <c r="E130" s="455"/>
      <c r="F130" s="569"/>
      <c r="G130" s="307">
        <v>4</v>
      </c>
      <c r="H130" s="436">
        <f>G130*30</f>
        <v>120</v>
      </c>
      <c r="I130" s="338">
        <v>12</v>
      </c>
      <c r="J130" s="339" t="s">
        <v>227</v>
      </c>
      <c r="K130" s="339"/>
      <c r="L130" s="339" t="s">
        <v>226</v>
      </c>
      <c r="M130" s="340">
        <f t="shared" si="14"/>
        <v>108</v>
      </c>
      <c r="N130" s="341"/>
      <c r="O130" s="339"/>
      <c r="P130" s="363"/>
      <c r="Q130" s="338"/>
      <c r="R130" s="339"/>
      <c r="S130" s="340"/>
      <c r="T130" s="341"/>
      <c r="U130" s="339"/>
      <c r="V130" s="363"/>
      <c r="W130" s="338"/>
      <c r="X130" s="340" t="s">
        <v>228</v>
      </c>
    </row>
    <row r="131" spans="1:29" ht="16.5" thickBot="1" x14ac:dyDescent="0.3">
      <c r="A131" s="594" t="s">
        <v>346</v>
      </c>
      <c r="B131" s="449" t="s">
        <v>417</v>
      </c>
      <c r="C131" s="595"/>
      <c r="D131" s="388">
        <v>8</v>
      </c>
      <c r="E131" s="596"/>
      <c r="F131" s="600"/>
      <c r="G131" s="369">
        <v>4</v>
      </c>
      <c r="H131" s="437">
        <f>G131*30</f>
        <v>120</v>
      </c>
      <c r="I131" s="346">
        <v>12</v>
      </c>
      <c r="J131" s="347" t="s">
        <v>227</v>
      </c>
      <c r="K131" s="347"/>
      <c r="L131" s="347" t="s">
        <v>226</v>
      </c>
      <c r="M131" s="348">
        <f t="shared" si="14"/>
        <v>108</v>
      </c>
      <c r="N131" s="349"/>
      <c r="O131" s="347"/>
      <c r="P131" s="389"/>
      <c r="Q131" s="346"/>
      <c r="R131" s="347"/>
      <c r="S131" s="348"/>
      <c r="T131" s="349"/>
      <c r="U131" s="347"/>
      <c r="V131" s="389"/>
      <c r="W131" s="346"/>
      <c r="X131" s="348" t="s">
        <v>228</v>
      </c>
    </row>
    <row r="132" spans="1:29" ht="19.5" customHeight="1" thickBot="1" x14ac:dyDescent="0.3">
      <c r="A132" s="938" t="s">
        <v>200</v>
      </c>
      <c r="B132" s="939"/>
      <c r="C132" s="939"/>
      <c r="D132" s="939"/>
      <c r="E132" s="939"/>
      <c r="F132" s="940"/>
      <c r="G132" s="431">
        <f>SUM(G106:G110)</f>
        <v>40</v>
      </c>
      <c r="H132" s="121">
        <f>SUM(H106:H110)</f>
        <v>1200</v>
      </c>
      <c r="I132" s="121">
        <f>SUM(I106:I110)</f>
        <v>88</v>
      </c>
      <c r="J132" s="121">
        <v>54</v>
      </c>
      <c r="K132" s="121">
        <v>0</v>
      </c>
      <c r="L132" s="121">
        <v>34</v>
      </c>
      <c r="M132" s="121">
        <f>SUM(M106:M110)</f>
        <v>1112</v>
      </c>
      <c r="N132" s="370"/>
      <c r="O132" s="370" t="e">
        <f>SUM(#REF!)</f>
        <v>#REF!</v>
      </c>
      <c r="P132" s="370"/>
      <c r="Q132" s="370"/>
      <c r="R132" s="370" t="e">
        <f>SUM(#REF!)</f>
        <v>#REF!</v>
      </c>
      <c r="S132" s="370" t="s">
        <v>227</v>
      </c>
      <c r="T132" s="677" t="s">
        <v>227</v>
      </c>
      <c r="U132" s="677" t="e">
        <f>SUM(#REF!)</f>
        <v>#REF!</v>
      </c>
      <c r="V132" s="677" t="s">
        <v>243</v>
      </c>
      <c r="W132" s="677" t="s">
        <v>242</v>
      </c>
      <c r="X132" s="677" t="s">
        <v>244</v>
      </c>
      <c r="Y132" s="120" t="e">
        <f>SUM(#REF!)</f>
        <v>#REF!</v>
      </c>
      <c r="Z132" s="120" t="e">
        <f>SUM(#REF!)</f>
        <v>#REF!</v>
      </c>
      <c r="AA132" s="120" t="e">
        <f>SUM(#REF!)</f>
        <v>#REF!</v>
      </c>
      <c r="AB132" s="120" t="e">
        <f>SUM(#REF!)</f>
        <v>#REF!</v>
      </c>
      <c r="AC132" s="120" t="e">
        <f>SUM(#REF!)</f>
        <v>#REF!</v>
      </c>
    </row>
    <row r="133" spans="1:29" ht="18.75" customHeight="1" thickBot="1" x14ac:dyDescent="0.3">
      <c r="A133" s="917" t="s">
        <v>201</v>
      </c>
      <c r="B133" s="918"/>
      <c r="C133" s="918"/>
      <c r="D133" s="918"/>
      <c r="E133" s="918"/>
      <c r="F133" s="919"/>
      <c r="G133" s="311">
        <f>G132+G104</f>
        <v>64</v>
      </c>
      <c r="H133" s="390">
        <f>H132+H104</f>
        <v>1920</v>
      </c>
      <c r="I133" s="390">
        <f>I132+I104</f>
        <v>116</v>
      </c>
      <c r="J133" s="390">
        <v>66</v>
      </c>
      <c r="K133" s="390">
        <f>K132+K104</f>
        <v>0</v>
      </c>
      <c r="L133" s="390">
        <v>50</v>
      </c>
      <c r="M133" s="390">
        <f>M132+M104</f>
        <v>1804</v>
      </c>
      <c r="N133" s="120">
        <f>N132+N104</f>
        <v>0</v>
      </c>
      <c r="O133" s="120" t="e">
        <f>O132+O104</f>
        <v>#REF!</v>
      </c>
      <c r="P133" s="120">
        <f>P132+P104</f>
        <v>0</v>
      </c>
      <c r="Q133" s="679" t="s">
        <v>227</v>
      </c>
      <c r="R133" s="370" t="e">
        <f>SUM(R132:R132)</f>
        <v>#REF!</v>
      </c>
      <c r="S133" s="679" t="s">
        <v>228</v>
      </c>
      <c r="T133" s="678" t="s">
        <v>228</v>
      </c>
      <c r="U133" s="678" t="e">
        <f>SUM(U132:U132)</f>
        <v>#REF!</v>
      </c>
      <c r="V133" s="678" t="s">
        <v>241</v>
      </c>
      <c r="W133" s="678" t="s">
        <v>245</v>
      </c>
      <c r="X133" s="678" t="s">
        <v>349</v>
      </c>
      <c r="Y133" s="120" t="e">
        <f>Y132+Y104</f>
        <v>#REF!</v>
      </c>
      <c r="Z133" s="120" t="e">
        <f>Z132+Z104</f>
        <v>#REF!</v>
      </c>
      <c r="AA133" s="120" t="e">
        <f>AA132+AA104</f>
        <v>#REF!</v>
      </c>
      <c r="AB133" s="120" t="e">
        <f>AB132+AB104</f>
        <v>#REF!</v>
      </c>
      <c r="AC133" s="120" t="e">
        <f>AC132+AC104</f>
        <v>#REF!</v>
      </c>
    </row>
    <row r="134" spans="1:29" s="66" customFormat="1" ht="18" customHeight="1" thickBot="1" x14ac:dyDescent="0.3">
      <c r="A134" s="937" t="s">
        <v>202</v>
      </c>
      <c r="B134" s="937"/>
      <c r="C134" s="937"/>
      <c r="D134" s="937"/>
      <c r="E134" s="937"/>
      <c r="F134" s="937"/>
      <c r="G134" s="311">
        <f>G133+G80</f>
        <v>240</v>
      </c>
      <c r="H134" s="390">
        <f>H133+H80</f>
        <v>7200</v>
      </c>
      <c r="I134" s="390">
        <f>I133+I80</f>
        <v>440</v>
      </c>
      <c r="J134" s="391">
        <f>J80+J133</f>
        <v>276</v>
      </c>
      <c r="K134" s="391">
        <f>K80+K133</f>
        <v>8</v>
      </c>
      <c r="L134" s="391">
        <f>L80+L133</f>
        <v>156</v>
      </c>
      <c r="M134" s="391">
        <f>M80+M133</f>
        <v>6760</v>
      </c>
      <c r="N134" s="670" t="s">
        <v>291</v>
      </c>
      <c r="O134" s="670"/>
      <c r="P134" s="670" t="s">
        <v>292</v>
      </c>
      <c r="Q134" s="678" t="s">
        <v>370</v>
      </c>
      <c r="R134" s="678"/>
      <c r="S134" s="678" t="s">
        <v>371</v>
      </c>
      <c r="T134" s="670" t="s">
        <v>350</v>
      </c>
      <c r="U134" s="670"/>
      <c r="V134" s="670" t="s">
        <v>351</v>
      </c>
      <c r="W134" s="678" t="s">
        <v>352</v>
      </c>
      <c r="X134" s="678" t="s">
        <v>246</v>
      </c>
      <c r="AA134" s="553">
        <v>22</v>
      </c>
      <c r="AB134" s="553">
        <v>22</v>
      </c>
      <c r="AC134" s="553">
        <v>22</v>
      </c>
    </row>
    <row r="135" spans="1:29" s="66" customFormat="1" ht="16.5" thickBot="1" x14ac:dyDescent="0.3">
      <c r="A135" s="956"/>
      <c r="B135" s="956"/>
      <c r="C135" s="956"/>
      <c r="D135" s="956"/>
      <c r="E135" s="956"/>
      <c r="F135" s="956"/>
      <c r="G135" s="956"/>
      <c r="H135" s="956"/>
      <c r="I135" s="956"/>
      <c r="J135" s="956"/>
      <c r="K135" s="956"/>
      <c r="L135" s="956"/>
      <c r="M135" s="956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>
        <f>Y134</f>
        <v>0</v>
      </c>
      <c r="Z135" s="120">
        <f>Z134</f>
        <v>0</v>
      </c>
      <c r="AA135" s="120">
        <f>AA134</f>
        <v>22</v>
      </c>
      <c r="AB135" s="120">
        <f>AB134</f>
        <v>22</v>
      </c>
      <c r="AC135" s="120">
        <f>AC134</f>
        <v>22</v>
      </c>
    </row>
    <row r="136" spans="1:29" s="66" customFormat="1" ht="16.5" thickBot="1" x14ac:dyDescent="0.3">
      <c r="A136" s="916" t="s">
        <v>203</v>
      </c>
      <c r="B136" s="916"/>
      <c r="C136" s="916"/>
      <c r="D136" s="916"/>
      <c r="E136" s="916"/>
      <c r="F136" s="916"/>
      <c r="G136" s="916"/>
      <c r="H136" s="916"/>
      <c r="I136" s="916"/>
      <c r="J136" s="916"/>
      <c r="K136" s="916"/>
      <c r="L136" s="916"/>
      <c r="M136" s="916"/>
      <c r="N136" s="120">
        <v>3</v>
      </c>
      <c r="O136" s="137"/>
      <c r="P136" s="138">
        <v>3</v>
      </c>
      <c r="Q136" s="138">
        <v>3</v>
      </c>
      <c r="R136" s="138"/>
      <c r="S136" s="138">
        <v>3</v>
      </c>
      <c r="T136" s="138">
        <v>4</v>
      </c>
      <c r="U136" s="138"/>
      <c r="V136" s="138">
        <v>4</v>
      </c>
      <c r="W136" s="138">
        <v>2</v>
      </c>
      <c r="X136" s="138">
        <v>1</v>
      </c>
    </row>
    <row r="137" spans="1:29" s="66" customFormat="1" ht="16.5" thickBot="1" x14ac:dyDescent="0.3">
      <c r="A137" s="916" t="s">
        <v>204</v>
      </c>
      <c r="B137" s="916"/>
      <c r="C137" s="916"/>
      <c r="D137" s="916"/>
      <c r="E137" s="916"/>
      <c r="F137" s="916"/>
      <c r="G137" s="916"/>
      <c r="H137" s="916"/>
      <c r="I137" s="916"/>
      <c r="J137" s="916"/>
      <c r="K137" s="916"/>
      <c r="L137" s="916"/>
      <c r="M137" s="916"/>
      <c r="N137" s="139">
        <v>4</v>
      </c>
      <c r="O137" s="140"/>
      <c r="P137" s="141">
        <v>4</v>
      </c>
      <c r="Q137" s="141">
        <v>4</v>
      </c>
      <c r="R137" s="141"/>
      <c r="S137" s="141">
        <v>5</v>
      </c>
      <c r="T137" s="141">
        <v>3</v>
      </c>
      <c r="U137" s="141"/>
      <c r="V137" s="141">
        <v>4</v>
      </c>
      <c r="W137" s="141">
        <v>5</v>
      </c>
      <c r="X137" s="141">
        <v>4</v>
      </c>
    </row>
    <row r="138" spans="1:29" s="66" customFormat="1" ht="16.5" thickBot="1" x14ac:dyDescent="0.3">
      <c r="A138" s="916" t="s">
        <v>205</v>
      </c>
      <c r="B138" s="916"/>
      <c r="C138" s="916"/>
      <c r="D138" s="916"/>
      <c r="E138" s="916"/>
      <c r="F138" s="916"/>
      <c r="G138" s="916"/>
      <c r="H138" s="916"/>
      <c r="I138" s="916"/>
      <c r="J138" s="916"/>
      <c r="K138" s="916"/>
      <c r="L138" s="916"/>
      <c r="M138" s="916"/>
      <c r="N138" s="142"/>
      <c r="O138" s="143"/>
      <c r="P138" s="143"/>
      <c r="Q138" s="144"/>
      <c r="R138" s="144"/>
      <c r="S138" s="144"/>
      <c r="T138" s="144"/>
      <c r="U138" s="144"/>
      <c r="V138" s="144"/>
      <c r="W138" s="144"/>
      <c r="X138" s="144"/>
    </row>
    <row r="139" spans="1:29" s="66" customFormat="1" ht="16.5" thickBot="1" x14ac:dyDescent="0.3">
      <c r="A139" s="944" t="s">
        <v>206</v>
      </c>
      <c r="B139" s="944"/>
      <c r="C139" s="944"/>
      <c r="D139" s="944"/>
      <c r="E139" s="944"/>
      <c r="F139" s="944"/>
      <c r="G139" s="944"/>
      <c r="H139" s="944"/>
      <c r="I139" s="944"/>
      <c r="J139" s="944"/>
      <c r="K139" s="944"/>
      <c r="L139" s="944"/>
      <c r="M139" s="944"/>
      <c r="N139" s="145"/>
      <c r="O139" s="143"/>
      <c r="P139" s="143"/>
      <c r="Q139" s="146"/>
      <c r="R139" s="146"/>
      <c r="S139" s="147"/>
      <c r="T139" s="147">
        <v>1</v>
      </c>
      <c r="U139" s="146"/>
      <c r="V139" s="147"/>
      <c r="W139" s="147">
        <v>1</v>
      </c>
      <c r="X139" s="147">
        <v>1</v>
      </c>
    </row>
    <row r="140" spans="1:29" s="66" customFormat="1" ht="16.5" thickBot="1" x14ac:dyDescent="0.3">
      <c r="A140" s="945" t="s">
        <v>207</v>
      </c>
      <c r="B140" s="946"/>
      <c r="C140" s="946"/>
      <c r="D140" s="946"/>
      <c r="E140" s="946"/>
      <c r="F140" s="946"/>
      <c r="G140" s="946"/>
      <c r="H140" s="946"/>
      <c r="I140" s="946"/>
      <c r="J140" s="946"/>
      <c r="K140" s="946"/>
      <c r="L140" s="946"/>
      <c r="M140" s="947"/>
      <c r="N140" s="948" t="s">
        <v>208</v>
      </c>
      <c r="O140" s="949"/>
      <c r="P140" s="950"/>
      <c r="Q140" s="941">
        <f>G80/G134*100</f>
        <v>73.333333333333329</v>
      </c>
      <c r="R140" s="942"/>
      <c r="S140" s="943"/>
      <c r="T140" s="941" t="s">
        <v>46</v>
      </c>
      <c r="U140" s="942"/>
      <c r="V140" s="943"/>
      <c r="W140" s="941">
        <f>G133/G134*100</f>
        <v>26.666666666666668</v>
      </c>
      <c r="X140" s="943"/>
      <c r="Y140" s="70">
        <f>SUM(N140:X140)</f>
        <v>100</v>
      </c>
    </row>
    <row r="141" spans="1:29" s="66" customFormat="1" ht="16.5" thickBot="1" x14ac:dyDescent="0.3">
      <c r="A141" s="392"/>
      <c r="B141" s="392"/>
      <c r="C141" s="392"/>
      <c r="D141" s="392"/>
      <c r="E141" s="392"/>
      <c r="F141" s="392"/>
      <c r="G141" s="392"/>
      <c r="H141" s="392"/>
      <c r="I141" s="392"/>
      <c r="J141" s="392"/>
      <c r="K141" s="392"/>
      <c r="L141" s="392"/>
      <c r="M141" s="392"/>
      <c r="N141" s="393"/>
      <c r="O141" s="393"/>
      <c r="P141" s="393"/>
      <c r="Q141" s="394"/>
      <c r="R141" s="394"/>
      <c r="S141" s="394"/>
      <c r="T141" s="393"/>
      <c r="U141" s="393"/>
      <c r="V141" s="393"/>
      <c r="W141" s="393"/>
      <c r="X141" s="393"/>
    </row>
    <row r="142" spans="1:29" s="66" customFormat="1" ht="47.25" x14ac:dyDescent="0.25">
      <c r="A142" s="85" t="s">
        <v>252</v>
      </c>
      <c r="B142" s="86" t="s">
        <v>265</v>
      </c>
      <c r="C142" s="87"/>
      <c r="D142" s="88"/>
      <c r="E142" s="89"/>
      <c r="F142" s="90"/>
      <c r="G142" s="91">
        <f>SUM(G143:G146)</f>
        <v>18</v>
      </c>
      <c r="H142" s="91">
        <f t="shared" ref="H142:M142" si="15">SUM(H143:H146)</f>
        <v>540</v>
      </c>
      <c r="I142" s="91">
        <f t="shared" si="15"/>
        <v>96</v>
      </c>
      <c r="J142" s="91">
        <f t="shared" si="15"/>
        <v>0</v>
      </c>
      <c r="K142" s="91">
        <f t="shared" si="15"/>
        <v>0</v>
      </c>
      <c r="L142" s="91">
        <f t="shared" si="15"/>
        <v>96</v>
      </c>
      <c r="M142" s="92">
        <f t="shared" si="15"/>
        <v>444</v>
      </c>
      <c r="N142" s="93"/>
      <c r="O142" s="93"/>
      <c r="P142" s="93"/>
      <c r="Q142" s="93"/>
      <c r="R142" s="94"/>
      <c r="S142" s="95"/>
      <c r="T142" s="96"/>
      <c r="U142" s="96"/>
      <c r="V142" s="395"/>
      <c r="W142" s="395"/>
      <c r="X142" s="396"/>
    </row>
    <row r="143" spans="1:29" s="66" customFormat="1" x14ac:dyDescent="0.25">
      <c r="A143" s="97"/>
      <c r="B143" s="98" t="s">
        <v>266</v>
      </c>
      <c r="C143" s="74">
        <v>2</v>
      </c>
      <c r="D143" s="74" t="s">
        <v>252</v>
      </c>
      <c r="E143" s="99"/>
      <c r="F143" s="100"/>
      <c r="G143" s="101">
        <v>6</v>
      </c>
      <c r="H143" s="36">
        <f>G143*30</f>
        <v>180</v>
      </c>
      <c r="I143" s="102">
        <f>J143+K143+L143</f>
        <v>24</v>
      </c>
      <c r="J143" s="36"/>
      <c r="K143" s="36"/>
      <c r="L143" s="36">
        <v>24</v>
      </c>
      <c r="M143" s="103">
        <f>H143-I143</f>
        <v>156</v>
      </c>
      <c r="N143" s="80" t="s">
        <v>267</v>
      </c>
      <c r="O143" s="80" t="s">
        <v>267</v>
      </c>
      <c r="P143" s="80"/>
      <c r="Q143" s="80"/>
      <c r="R143" s="104"/>
      <c r="S143" s="105"/>
      <c r="T143" s="106"/>
      <c r="U143" s="106"/>
      <c r="V143" s="397"/>
      <c r="W143" s="397"/>
      <c r="X143" s="398"/>
    </row>
    <row r="144" spans="1:29" s="66" customFormat="1" x14ac:dyDescent="0.25">
      <c r="A144" s="97"/>
      <c r="B144" s="98" t="s">
        <v>266</v>
      </c>
      <c r="C144" s="74">
        <v>4</v>
      </c>
      <c r="D144" s="74" t="s">
        <v>150</v>
      </c>
      <c r="E144" s="99"/>
      <c r="F144" s="100"/>
      <c r="G144" s="101">
        <v>6</v>
      </c>
      <c r="H144" s="36">
        <f>G144*30</f>
        <v>180</v>
      </c>
      <c r="I144" s="102">
        <f>J144+K144+L144</f>
        <v>24</v>
      </c>
      <c r="J144" s="36"/>
      <c r="K144" s="36"/>
      <c r="L144" s="36">
        <v>24</v>
      </c>
      <c r="M144" s="103">
        <f>H144-I144</f>
        <v>156</v>
      </c>
      <c r="N144" s="80"/>
      <c r="O144" s="80"/>
      <c r="P144" s="80" t="s">
        <v>267</v>
      </c>
      <c r="Q144" s="80" t="s">
        <v>267</v>
      </c>
      <c r="R144" s="104"/>
      <c r="S144" s="105"/>
      <c r="T144" s="106"/>
      <c r="U144" s="106"/>
      <c r="V144" s="397"/>
      <c r="W144" s="397"/>
      <c r="X144" s="398"/>
    </row>
    <row r="145" spans="1:24" s="66" customFormat="1" x14ac:dyDescent="0.25">
      <c r="A145" s="97"/>
      <c r="B145" s="98" t="s">
        <v>266</v>
      </c>
      <c r="C145" s="74">
        <v>6</v>
      </c>
      <c r="D145" s="74" t="s">
        <v>268</v>
      </c>
      <c r="E145" s="99"/>
      <c r="F145" s="100"/>
      <c r="G145" s="101">
        <v>4</v>
      </c>
      <c r="H145" s="36">
        <f>G145*30</f>
        <v>120</v>
      </c>
      <c r="I145" s="102">
        <f>J145+K145+L145</f>
        <v>24</v>
      </c>
      <c r="J145" s="36"/>
      <c r="K145" s="36"/>
      <c r="L145" s="36">
        <v>24</v>
      </c>
      <c r="M145" s="103">
        <f>H145-I145</f>
        <v>96</v>
      </c>
      <c r="N145" s="80"/>
      <c r="O145" s="80"/>
      <c r="P145" s="80"/>
      <c r="Q145" s="80"/>
      <c r="R145" s="107" t="s">
        <v>267</v>
      </c>
      <c r="S145" s="81" t="s">
        <v>267</v>
      </c>
      <c r="T145" s="106"/>
      <c r="U145" s="106"/>
      <c r="V145" s="397"/>
      <c r="W145" s="397"/>
      <c r="X145" s="398"/>
    </row>
    <row r="146" spans="1:24" s="66" customFormat="1" ht="16.5" thickBot="1" x14ac:dyDescent="0.3">
      <c r="A146" s="108"/>
      <c r="B146" s="109" t="s">
        <v>266</v>
      </c>
      <c r="C146" s="110">
        <v>7</v>
      </c>
      <c r="D146" s="110"/>
      <c r="E146" s="111"/>
      <c r="F146" s="112"/>
      <c r="G146" s="113">
        <v>2</v>
      </c>
      <c r="H146" s="45">
        <f>G146*30</f>
        <v>60</v>
      </c>
      <c r="I146" s="114">
        <f>J146+K146+L146</f>
        <v>24</v>
      </c>
      <c r="J146" s="45"/>
      <c r="K146" s="45"/>
      <c r="L146" s="45">
        <v>24</v>
      </c>
      <c r="M146" s="115">
        <f>H146-I146</f>
        <v>36</v>
      </c>
      <c r="N146" s="116"/>
      <c r="O146" s="116"/>
      <c r="P146" s="116"/>
      <c r="Q146" s="116"/>
      <c r="R146" s="117"/>
      <c r="S146" s="118"/>
      <c r="T146" s="116" t="s">
        <v>229</v>
      </c>
      <c r="U146" s="119">
        <v>0</v>
      </c>
      <c r="V146" s="399"/>
      <c r="W146" s="399"/>
      <c r="X146" s="400"/>
    </row>
    <row r="147" spans="1:24" s="66" customFormat="1" x14ac:dyDescent="0.25">
      <c r="B147" s="415"/>
      <c r="C147" s="415"/>
      <c r="D147" s="415"/>
      <c r="E147" s="415"/>
      <c r="F147" s="415"/>
      <c r="G147" s="415"/>
      <c r="H147" s="415"/>
      <c r="I147" s="415"/>
      <c r="J147" s="415"/>
      <c r="K147" s="415"/>
    </row>
    <row r="148" spans="1:24" s="66" customFormat="1" x14ac:dyDescent="0.25">
      <c r="B148" s="415" t="s">
        <v>209</v>
      </c>
      <c r="C148" s="415"/>
      <c r="D148" s="924"/>
      <c r="E148" s="924"/>
      <c r="F148" s="925"/>
      <c r="G148" s="925"/>
      <c r="H148" s="415"/>
      <c r="I148" s="926" t="s">
        <v>270</v>
      </c>
      <c r="J148" s="928"/>
      <c r="K148" s="928"/>
    </row>
    <row r="149" spans="1:24" s="66" customFormat="1" x14ac:dyDescent="0.25"/>
    <row r="150" spans="1:24" s="66" customFormat="1" x14ac:dyDescent="0.25">
      <c r="B150" s="415" t="s">
        <v>210</v>
      </c>
      <c r="C150" s="415"/>
      <c r="D150" s="924"/>
      <c r="E150" s="924"/>
      <c r="F150" s="925"/>
      <c r="G150" s="925"/>
      <c r="H150" s="415"/>
      <c r="I150" s="926" t="s">
        <v>269</v>
      </c>
      <c r="J150" s="927"/>
      <c r="K150" s="927"/>
    </row>
    <row r="151" spans="1:24" s="66" customFormat="1" x14ac:dyDescent="0.25"/>
    <row r="152" spans="1:24" s="66" customFormat="1" x14ac:dyDescent="0.25">
      <c r="B152" s="415" t="s">
        <v>211</v>
      </c>
      <c r="C152" s="415"/>
      <c r="D152" s="924"/>
      <c r="E152" s="924"/>
      <c r="F152" s="925"/>
      <c r="G152" s="925"/>
      <c r="H152" s="415"/>
      <c r="I152" s="926" t="s">
        <v>423</v>
      </c>
      <c r="J152" s="927"/>
      <c r="K152" s="927"/>
    </row>
    <row r="153" spans="1:24" s="66" customFormat="1" x14ac:dyDescent="0.25">
      <c r="A153" s="158"/>
      <c r="B153" s="401"/>
      <c r="C153" s="951" t="s">
        <v>84</v>
      </c>
      <c r="D153" s="951"/>
      <c r="E153" s="951"/>
      <c r="F153" s="951"/>
      <c r="G153" s="951"/>
      <c r="H153" s="951"/>
      <c r="I153" s="951"/>
      <c r="J153" s="951"/>
      <c r="K153" s="951"/>
      <c r="L153" s="402"/>
      <c r="M153" s="402"/>
    </row>
    <row r="154" spans="1:24" x14ac:dyDescent="0.25">
      <c r="B154" s="658" t="s">
        <v>426</v>
      </c>
      <c r="C154" s="404"/>
      <c r="D154" s="924"/>
      <c r="E154" s="924"/>
      <c r="F154" s="925"/>
      <c r="G154" s="925"/>
      <c r="H154" s="404"/>
      <c r="I154" s="926" t="s">
        <v>427</v>
      </c>
      <c r="J154" s="927"/>
      <c r="K154" s="927"/>
      <c r="L154" s="69"/>
    </row>
  </sheetData>
  <mergeCells count="73">
    <mergeCell ref="A1:X1"/>
    <mergeCell ref="A2:A7"/>
    <mergeCell ref="B2:B7"/>
    <mergeCell ref="C2:F2"/>
    <mergeCell ref="G2:G7"/>
    <mergeCell ref="H2:M2"/>
    <mergeCell ref="K4:K7"/>
    <mergeCell ref="L4:L7"/>
    <mergeCell ref="I3:L3"/>
    <mergeCell ref="I4:I7"/>
    <mergeCell ref="J4:J7"/>
    <mergeCell ref="C3:C7"/>
    <mergeCell ref="D3:D7"/>
    <mergeCell ref="E3:F3"/>
    <mergeCell ref="N6:X6"/>
    <mergeCell ref="F4:F7"/>
    <mergeCell ref="H3:H7"/>
    <mergeCell ref="A65:X65"/>
    <mergeCell ref="A39:X39"/>
    <mergeCell ref="A64:F64"/>
    <mergeCell ref="A9:X9"/>
    <mergeCell ref="N2:X3"/>
    <mergeCell ref="Q4:S4"/>
    <mergeCell ref="T4:V4"/>
    <mergeCell ref="M3:M7"/>
    <mergeCell ref="N4:P4"/>
    <mergeCell ref="W4:X4"/>
    <mergeCell ref="E4:E7"/>
    <mergeCell ref="A10:X10"/>
    <mergeCell ref="A38:F38"/>
    <mergeCell ref="A70:F70"/>
    <mergeCell ref="A83:B83"/>
    <mergeCell ref="A84:B84"/>
    <mergeCell ref="A85:B85"/>
    <mergeCell ref="A71:X71"/>
    <mergeCell ref="A79:F79"/>
    <mergeCell ref="A80:F80"/>
    <mergeCell ref="A76:F76"/>
    <mergeCell ref="A77:X77"/>
    <mergeCell ref="A81:X81"/>
    <mergeCell ref="A82:X82"/>
    <mergeCell ref="A132:F132"/>
    <mergeCell ref="A136:M136"/>
    <mergeCell ref="A135:M135"/>
    <mergeCell ref="A88:B88"/>
    <mergeCell ref="A110:B110"/>
    <mergeCell ref="A109:B109"/>
    <mergeCell ref="D154:G154"/>
    <mergeCell ref="C153:K153"/>
    <mergeCell ref="D152:G152"/>
    <mergeCell ref="I152:K152"/>
    <mergeCell ref="A137:M137"/>
    <mergeCell ref="I154:K154"/>
    <mergeCell ref="A86:B86"/>
    <mergeCell ref="A134:F134"/>
    <mergeCell ref="A104:F104"/>
    <mergeCell ref="A87:B87"/>
    <mergeCell ref="T140:V140"/>
    <mergeCell ref="A139:M139"/>
    <mergeCell ref="A140:M140"/>
    <mergeCell ref="Q140:S140"/>
    <mergeCell ref="N140:P140"/>
    <mergeCell ref="A138:M138"/>
    <mergeCell ref="A133:F133"/>
    <mergeCell ref="A105:X105"/>
    <mergeCell ref="D150:G150"/>
    <mergeCell ref="I150:K150"/>
    <mergeCell ref="D148:G148"/>
    <mergeCell ref="I148:K148"/>
    <mergeCell ref="A106:B106"/>
    <mergeCell ref="A107:B107"/>
    <mergeCell ref="A108:B108"/>
    <mergeCell ref="W140:X140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0" fitToHeight="0" orientation="landscape" r:id="rId1"/>
  <rowBreaks count="4" manualBreakCount="4">
    <brk id="52" max="28" man="1"/>
    <brk id="95" max="28" man="1"/>
    <brk id="13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2"/>
  <sheetViews>
    <sheetView view="pageBreakPreview" zoomScale="95" workbookViewId="0">
      <selection activeCell="C2" sqref="C2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5" width="9.140625" style="2"/>
    <col min="6" max="6" width="7.28515625" style="2" customWidth="1"/>
    <col min="7" max="8" width="4.42578125" style="2" customWidth="1"/>
    <col min="9" max="9" width="5.28515625" style="2" customWidth="1"/>
    <col min="10" max="10" width="5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78" customWidth="1"/>
    <col min="17" max="17" width="4.5703125" style="78" customWidth="1"/>
    <col min="18" max="18" width="5.5703125" style="78" customWidth="1"/>
    <col min="19" max="19" width="4.28515625" style="78" customWidth="1"/>
    <col min="20" max="20" width="7.140625" style="78" customWidth="1"/>
    <col min="21" max="21" width="7.28515625" style="78" customWidth="1"/>
    <col min="22" max="24" width="4.42578125" style="78" customWidth="1"/>
    <col min="25" max="25" width="5.5703125" style="78" customWidth="1"/>
    <col min="26" max="26" width="7" style="78" customWidth="1"/>
    <col min="27" max="28" width="9.140625" style="78"/>
    <col min="29" max="16384" width="9.140625" style="2"/>
  </cols>
  <sheetData>
    <row r="1" spans="1:28" ht="15.75" x14ac:dyDescent="0.25">
      <c r="C1" s="1044" t="s">
        <v>432</v>
      </c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407"/>
      <c r="O1" s="40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2"/>
      <c r="C3" s="3" t="s">
        <v>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2"/>
      <c r="C4" s="1038" t="s">
        <v>1</v>
      </c>
      <c r="D4" s="1039" t="s">
        <v>2</v>
      </c>
      <c r="E4" s="1040" t="s">
        <v>3</v>
      </c>
      <c r="F4" s="1040"/>
      <c r="G4" s="1040"/>
      <c r="H4" s="1040"/>
      <c r="I4" s="1040"/>
      <c r="J4" s="1041"/>
      <c r="K4" s="1039" t="s">
        <v>257</v>
      </c>
      <c r="L4" s="1039" t="s">
        <v>258</v>
      </c>
      <c r="M4" s="1039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2"/>
      <c r="C5" s="1038"/>
      <c r="D5" s="1039"/>
      <c r="E5" s="1039" t="s">
        <v>5</v>
      </c>
      <c r="F5" s="1042" t="s">
        <v>6</v>
      </c>
      <c r="G5" s="1042"/>
      <c r="H5" s="1042"/>
      <c r="I5" s="1042"/>
      <c r="J5" s="1039" t="s">
        <v>7</v>
      </c>
      <c r="K5" s="1039"/>
      <c r="L5" s="1039"/>
      <c r="M5" s="1039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2"/>
      <c r="C6" s="1038"/>
      <c r="D6" s="1039"/>
      <c r="E6" s="1041"/>
      <c r="F6" s="1039" t="s">
        <v>8</v>
      </c>
      <c r="G6" s="1040" t="s">
        <v>9</v>
      </c>
      <c r="H6" s="1041"/>
      <c r="I6" s="1041"/>
      <c r="J6" s="1041"/>
      <c r="K6" s="1039"/>
      <c r="L6" s="1039"/>
      <c r="M6" s="1039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2"/>
      <c r="C7" s="1038"/>
      <c r="D7" s="1039"/>
      <c r="E7" s="1041"/>
      <c r="F7" s="1043"/>
      <c r="G7" s="1039" t="s">
        <v>10</v>
      </c>
      <c r="H7" s="1039" t="s">
        <v>11</v>
      </c>
      <c r="I7" s="1039" t="s">
        <v>12</v>
      </c>
      <c r="J7" s="1041"/>
      <c r="K7" s="1039"/>
      <c r="L7" s="1039"/>
      <c r="M7" s="1039"/>
      <c r="N7" s="4"/>
      <c r="O7" s="4"/>
      <c r="P7" s="2"/>
      <c r="Q7" s="1039" t="s">
        <v>10</v>
      </c>
      <c r="R7" s="1039" t="s">
        <v>11</v>
      </c>
      <c r="S7" s="1039" t="s">
        <v>12</v>
      </c>
      <c r="T7" s="1045" t="s">
        <v>8</v>
      </c>
      <c r="U7" s="1045" t="s">
        <v>220</v>
      </c>
      <c r="V7" s="1045"/>
      <c r="W7" s="1045"/>
      <c r="X7" s="1045"/>
      <c r="Y7" s="1045"/>
      <c r="Z7" s="1045"/>
      <c r="AA7" s="1045"/>
      <c r="AB7" s="1045"/>
    </row>
    <row r="8" spans="1:28" ht="12.75" x14ac:dyDescent="0.2">
      <c r="B8" s="122"/>
      <c r="C8" s="1038"/>
      <c r="D8" s="1039"/>
      <c r="E8" s="1041"/>
      <c r="F8" s="1043"/>
      <c r="G8" s="1039"/>
      <c r="H8" s="1039"/>
      <c r="I8" s="1039"/>
      <c r="J8" s="1041"/>
      <c r="K8" s="1039"/>
      <c r="L8" s="1039"/>
      <c r="M8" s="1039"/>
      <c r="N8" s="4"/>
      <c r="O8" s="4"/>
      <c r="P8" s="2"/>
      <c r="Q8" s="1039"/>
      <c r="R8" s="1039"/>
      <c r="S8" s="1039"/>
      <c r="T8" s="1045"/>
      <c r="U8" s="1045"/>
      <c r="V8" s="1045"/>
      <c r="W8" s="1045"/>
      <c r="X8" s="1045"/>
      <c r="Y8" s="1045"/>
      <c r="Z8" s="1045"/>
      <c r="AA8" s="1045"/>
      <c r="AB8" s="1045"/>
    </row>
    <row r="9" spans="1:28" x14ac:dyDescent="0.25">
      <c r="B9" s="122"/>
      <c r="C9" s="1038"/>
      <c r="D9" s="1039"/>
      <c r="E9" s="1041"/>
      <c r="F9" s="1043"/>
      <c r="G9" s="1039"/>
      <c r="H9" s="1039"/>
      <c r="I9" s="1039"/>
      <c r="J9" s="1041"/>
      <c r="K9" s="1039"/>
      <c r="L9" s="1039"/>
      <c r="M9" s="1039"/>
      <c r="N9" s="4"/>
      <c r="O9" s="4"/>
      <c r="P9" s="2"/>
      <c r="Q9" s="1039"/>
      <c r="R9" s="1039"/>
      <c r="S9" s="1039"/>
      <c r="T9" s="1045"/>
      <c r="U9" s="1045" t="s">
        <v>221</v>
      </c>
      <c r="V9" s="1045"/>
      <c r="W9" s="1045" t="s">
        <v>222</v>
      </c>
      <c r="X9" s="1045"/>
      <c r="Y9" s="1045" t="s">
        <v>223</v>
      </c>
      <c r="Z9" s="1045"/>
      <c r="AA9" s="1046" t="s">
        <v>224</v>
      </c>
      <c r="AB9" s="1047"/>
    </row>
    <row r="10" spans="1:28" x14ac:dyDescent="0.25">
      <c r="B10" s="122"/>
      <c r="C10" s="1038"/>
      <c r="D10" s="1039"/>
      <c r="E10" s="1041"/>
      <c r="F10" s="1043"/>
      <c r="G10" s="1039"/>
      <c r="H10" s="1039"/>
      <c r="I10" s="1039"/>
      <c r="J10" s="1041"/>
      <c r="K10" s="1039"/>
      <c r="L10" s="1039"/>
      <c r="M10" s="1039"/>
      <c r="N10" s="4"/>
      <c r="O10" s="4"/>
      <c r="P10" s="2"/>
      <c r="Q10" s="1039"/>
      <c r="R10" s="1039"/>
      <c r="S10" s="1039"/>
      <c r="T10" s="75"/>
      <c r="U10" s="75" t="s">
        <v>225</v>
      </c>
      <c r="V10" s="75" t="s">
        <v>80</v>
      </c>
      <c r="W10" s="75" t="s">
        <v>225</v>
      </c>
      <c r="X10" s="75" t="s">
        <v>80</v>
      </c>
      <c r="Y10" s="75" t="s">
        <v>225</v>
      </c>
      <c r="Z10" s="75" t="s">
        <v>80</v>
      </c>
      <c r="AA10" s="76" t="s">
        <v>225</v>
      </c>
      <c r="AB10" s="76" t="s">
        <v>80</v>
      </c>
    </row>
    <row r="11" spans="1:28" x14ac:dyDescent="0.25">
      <c r="A11" s="1" t="s">
        <v>13</v>
      </c>
      <c r="B11" s="1" t="s">
        <v>14</v>
      </c>
      <c r="C11" s="82" t="s">
        <v>15</v>
      </c>
      <c r="D11" s="408">
        <v>3</v>
      </c>
      <c r="E11" s="409">
        <f t="shared" ref="E11:E17" si="0">D11*30</f>
        <v>90</v>
      </c>
      <c r="F11" s="409">
        <f t="shared" ref="F11:F17" si="1">G11+H11+I11</f>
        <v>4</v>
      </c>
      <c r="G11" s="409"/>
      <c r="H11" s="409"/>
      <c r="I11" s="409">
        <v>4</v>
      </c>
      <c r="J11" s="409">
        <f t="shared" ref="J11:J17" si="2">E11-F11</f>
        <v>86</v>
      </c>
      <c r="K11" s="410">
        <v>4</v>
      </c>
      <c r="L11" s="410"/>
      <c r="M11" s="410">
        <f t="shared" ref="M11:M17" si="3">F11/E11*100</f>
        <v>4.4444444444444446</v>
      </c>
      <c r="N11" s="411"/>
      <c r="O11" s="411" t="s">
        <v>13</v>
      </c>
      <c r="P11" s="2"/>
      <c r="Q11" s="77"/>
      <c r="R11" s="77"/>
      <c r="S11" s="77" t="s">
        <v>226</v>
      </c>
      <c r="T11" s="75" t="s">
        <v>226</v>
      </c>
      <c r="U11" s="75"/>
      <c r="V11" s="75"/>
      <c r="W11" s="75"/>
      <c r="X11" s="75"/>
      <c r="Y11" s="75">
        <v>4</v>
      </c>
      <c r="Z11" s="75"/>
      <c r="AA11" s="75">
        <f t="shared" ref="AA11:AB16" si="4">U11+W11+Y11</f>
        <v>4</v>
      </c>
      <c r="AB11" s="75">
        <f t="shared" si="4"/>
        <v>0</v>
      </c>
    </row>
    <row r="12" spans="1:28" x14ac:dyDescent="0.25">
      <c r="A12" s="1" t="s">
        <v>13</v>
      </c>
      <c r="B12" s="1" t="s">
        <v>14</v>
      </c>
      <c r="C12" s="82" t="s">
        <v>17</v>
      </c>
      <c r="D12" s="410">
        <v>6</v>
      </c>
      <c r="E12" s="409">
        <f t="shared" si="0"/>
        <v>180</v>
      </c>
      <c r="F12" s="409">
        <f t="shared" si="1"/>
        <v>8</v>
      </c>
      <c r="G12" s="409">
        <v>8</v>
      </c>
      <c r="H12" s="409"/>
      <c r="I12" s="409"/>
      <c r="J12" s="409">
        <f t="shared" si="2"/>
        <v>172</v>
      </c>
      <c r="K12" s="410">
        <v>8</v>
      </c>
      <c r="L12" s="410"/>
      <c r="M12" s="410">
        <f t="shared" si="3"/>
        <v>4.4444444444444446</v>
      </c>
      <c r="N12" s="411"/>
      <c r="O12" s="411" t="s">
        <v>18</v>
      </c>
      <c r="P12" s="2"/>
      <c r="Q12" s="77" t="s">
        <v>227</v>
      </c>
      <c r="R12" s="77"/>
      <c r="S12" s="77"/>
      <c r="T12" s="75" t="s">
        <v>227</v>
      </c>
      <c r="U12" s="75">
        <v>8</v>
      </c>
      <c r="V12" s="75"/>
      <c r="W12" s="75"/>
      <c r="X12" s="75"/>
      <c r="Y12" s="75"/>
      <c r="Z12" s="75"/>
      <c r="AA12" s="75">
        <f t="shared" si="4"/>
        <v>8</v>
      </c>
      <c r="AB12" s="75">
        <f t="shared" si="4"/>
        <v>0</v>
      </c>
    </row>
    <row r="13" spans="1:28" x14ac:dyDescent="0.25">
      <c r="A13" s="1" t="s">
        <v>13</v>
      </c>
      <c r="B13" s="1" t="s">
        <v>14</v>
      </c>
      <c r="C13" s="82" t="s">
        <v>19</v>
      </c>
      <c r="D13" s="410">
        <v>6</v>
      </c>
      <c r="E13" s="409">
        <f t="shared" si="0"/>
        <v>180</v>
      </c>
      <c r="F13" s="409">
        <f t="shared" si="1"/>
        <v>20</v>
      </c>
      <c r="G13" s="409">
        <v>12</v>
      </c>
      <c r="H13" s="409"/>
      <c r="I13" s="409">
        <v>8</v>
      </c>
      <c r="J13" s="409">
        <f t="shared" si="2"/>
        <v>160</v>
      </c>
      <c r="K13" s="410">
        <v>16</v>
      </c>
      <c r="L13" s="410">
        <v>4</v>
      </c>
      <c r="M13" s="410">
        <f t="shared" si="3"/>
        <v>11.111111111111111</v>
      </c>
      <c r="N13" s="411"/>
      <c r="O13" s="411" t="s">
        <v>18</v>
      </c>
      <c r="P13" s="2"/>
      <c r="Q13" s="77" t="s">
        <v>228</v>
      </c>
      <c r="R13" s="77"/>
      <c r="S13" s="77" t="s">
        <v>229</v>
      </c>
      <c r="T13" s="77" t="s">
        <v>230</v>
      </c>
      <c r="U13" s="75">
        <v>12</v>
      </c>
      <c r="V13" s="75"/>
      <c r="W13" s="75"/>
      <c r="X13" s="75"/>
      <c r="Y13" s="75">
        <v>4</v>
      </c>
      <c r="Z13" s="75">
        <v>4</v>
      </c>
      <c r="AA13" s="75">
        <f t="shared" si="4"/>
        <v>16</v>
      </c>
      <c r="AB13" s="75">
        <f t="shared" si="4"/>
        <v>4</v>
      </c>
    </row>
    <row r="14" spans="1:28" x14ac:dyDescent="0.25">
      <c r="A14" s="1" t="s">
        <v>13</v>
      </c>
      <c r="B14" s="1" t="s">
        <v>14</v>
      </c>
      <c r="C14" s="82" t="s">
        <v>272</v>
      </c>
      <c r="D14" s="410">
        <v>5</v>
      </c>
      <c r="E14" s="409">
        <f t="shared" si="0"/>
        <v>150</v>
      </c>
      <c r="F14" s="409">
        <f t="shared" si="1"/>
        <v>12</v>
      </c>
      <c r="G14" s="409">
        <v>8</v>
      </c>
      <c r="H14" s="409"/>
      <c r="I14" s="409">
        <v>4</v>
      </c>
      <c r="J14" s="409">
        <f t="shared" si="2"/>
        <v>138</v>
      </c>
      <c r="K14" s="410">
        <v>8</v>
      </c>
      <c r="L14" s="410">
        <v>4</v>
      </c>
      <c r="M14" s="410">
        <f t="shared" si="3"/>
        <v>8</v>
      </c>
      <c r="N14" s="411"/>
      <c r="O14" s="411" t="s">
        <v>18</v>
      </c>
      <c r="P14" s="2"/>
      <c r="Q14" s="77" t="s">
        <v>227</v>
      </c>
      <c r="R14" s="77"/>
      <c r="S14" s="77" t="s">
        <v>231</v>
      </c>
      <c r="T14" s="77" t="s">
        <v>232</v>
      </c>
      <c r="U14" s="75">
        <v>8</v>
      </c>
      <c r="V14" s="75"/>
      <c r="W14" s="75"/>
      <c r="X14" s="75"/>
      <c r="Y14" s="75"/>
      <c r="Z14" s="75">
        <v>4</v>
      </c>
      <c r="AA14" s="75">
        <f t="shared" si="4"/>
        <v>8</v>
      </c>
      <c r="AB14" s="75">
        <f t="shared" si="4"/>
        <v>4</v>
      </c>
    </row>
    <row r="15" spans="1:28" x14ac:dyDescent="0.25">
      <c r="A15" s="1" t="s">
        <v>13</v>
      </c>
      <c r="B15" s="1" t="s">
        <v>14</v>
      </c>
      <c r="C15" s="82" t="s">
        <v>273</v>
      </c>
      <c r="D15" s="410">
        <v>4</v>
      </c>
      <c r="E15" s="409">
        <f t="shared" si="0"/>
        <v>120</v>
      </c>
      <c r="F15" s="409">
        <f t="shared" si="1"/>
        <v>16</v>
      </c>
      <c r="G15" s="409">
        <v>8</v>
      </c>
      <c r="H15" s="409">
        <v>8</v>
      </c>
      <c r="I15" s="409"/>
      <c r="J15" s="409">
        <f t="shared" si="2"/>
        <v>104</v>
      </c>
      <c r="K15" s="410">
        <v>12</v>
      </c>
      <c r="L15" s="410">
        <v>4</v>
      </c>
      <c r="M15" s="410">
        <f t="shared" si="3"/>
        <v>13.333333333333334</v>
      </c>
      <c r="N15" s="411"/>
      <c r="O15" s="411" t="s">
        <v>13</v>
      </c>
      <c r="P15" s="2"/>
      <c r="Q15" s="77" t="s">
        <v>227</v>
      </c>
      <c r="R15" s="77" t="s">
        <v>229</v>
      </c>
      <c r="S15" s="77"/>
      <c r="T15" s="77" t="s">
        <v>233</v>
      </c>
      <c r="U15" s="75">
        <v>8</v>
      </c>
      <c r="V15" s="75"/>
      <c r="W15" s="75">
        <v>4</v>
      </c>
      <c r="X15" s="75">
        <v>4</v>
      </c>
      <c r="Y15" s="75"/>
      <c r="Z15" s="75"/>
      <c r="AA15" s="75">
        <f t="shared" si="4"/>
        <v>12</v>
      </c>
      <c r="AB15" s="75">
        <f t="shared" si="4"/>
        <v>4</v>
      </c>
    </row>
    <row r="16" spans="1:28" x14ac:dyDescent="0.25">
      <c r="A16" s="1" t="s">
        <v>13</v>
      </c>
      <c r="B16" s="1" t="s">
        <v>14</v>
      </c>
      <c r="C16" s="82" t="s">
        <v>373</v>
      </c>
      <c r="D16" s="410">
        <v>4</v>
      </c>
      <c r="E16" s="409">
        <f t="shared" si="0"/>
        <v>120</v>
      </c>
      <c r="F16" s="409">
        <f t="shared" si="1"/>
        <v>8</v>
      </c>
      <c r="G16" s="409">
        <v>8</v>
      </c>
      <c r="H16" s="409"/>
      <c r="I16" s="409"/>
      <c r="J16" s="409">
        <f t="shared" si="2"/>
        <v>112</v>
      </c>
      <c r="K16" s="410">
        <v>8</v>
      </c>
      <c r="L16" s="410"/>
      <c r="M16" s="410">
        <f t="shared" si="3"/>
        <v>6.666666666666667</v>
      </c>
      <c r="N16" s="411"/>
      <c r="O16" s="411" t="s">
        <v>13</v>
      </c>
      <c r="P16" s="2"/>
      <c r="Q16" s="77" t="s">
        <v>227</v>
      </c>
      <c r="R16" s="77"/>
      <c r="S16" s="77"/>
      <c r="T16" s="77" t="s">
        <v>227</v>
      </c>
      <c r="U16" s="75">
        <v>8</v>
      </c>
      <c r="V16" s="75"/>
      <c r="W16" s="75"/>
      <c r="X16" s="75"/>
      <c r="Y16" s="75"/>
      <c r="Z16" s="75"/>
      <c r="AA16" s="75">
        <f t="shared" si="4"/>
        <v>8</v>
      </c>
      <c r="AB16" s="75">
        <f t="shared" si="4"/>
        <v>0</v>
      </c>
    </row>
    <row r="17" spans="1:28" x14ac:dyDescent="0.25">
      <c r="A17" s="1" t="s">
        <v>13</v>
      </c>
      <c r="B17" s="1" t="s">
        <v>14</v>
      </c>
      <c r="C17" s="82" t="s">
        <v>275</v>
      </c>
      <c r="D17" s="410">
        <v>2</v>
      </c>
      <c r="E17" s="409">
        <f t="shared" si="0"/>
        <v>60</v>
      </c>
      <c r="F17" s="409">
        <f t="shared" si="1"/>
        <v>4</v>
      </c>
      <c r="G17" s="409">
        <v>4</v>
      </c>
      <c r="H17" s="409"/>
      <c r="I17" s="409"/>
      <c r="J17" s="409">
        <f t="shared" si="2"/>
        <v>56</v>
      </c>
      <c r="K17" s="410">
        <v>4</v>
      </c>
      <c r="L17" s="409"/>
      <c r="M17" s="410">
        <f t="shared" si="3"/>
        <v>6.666666666666667</v>
      </c>
      <c r="N17" s="411"/>
      <c r="O17" s="411" t="s">
        <v>13</v>
      </c>
      <c r="P17" s="2"/>
      <c r="Q17" s="77" t="s">
        <v>226</v>
      </c>
      <c r="R17" s="77"/>
      <c r="S17" s="77"/>
      <c r="T17" s="77" t="s">
        <v>226</v>
      </c>
      <c r="U17" s="75">
        <v>4</v>
      </c>
      <c r="V17" s="75"/>
      <c r="W17" s="75"/>
      <c r="X17" s="75"/>
      <c r="Y17" s="75"/>
      <c r="Z17" s="75"/>
      <c r="AA17" s="75">
        <f>U17+W17+Y17</f>
        <v>4</v>
      </c>
      <c r="AB17" s="75">
        <f>V17+X17+Z17</f>
        <v>0</v>
      </c>
    </row>
    <row r="18" spans="1:28" ht="12.75" x14ac:dyDescent="0.2">
      <c r="B18" s="122"/>
      <c r="C18" s="5" t="s">
        <v>22</v>
      </c>
      <c r="D18" s="83">
        <f>SUM(D11:D17)</f>
        <v>30</v>
      </c>
      <c r="E18" s="9">
        <f>SUM(E11:E17)</f>
        <v>900</v>
      </c>
      <c r="F18" s="9">
        <f t="shared" ref="F18:L18" si="5">SUM(F11:F17)</f>
        <v>72</v>
      </c>
      <c r="G18" s="9">
        <f t="shared" si="5"/>
        <v>48</v>
      </c>
      <c r="H18" s="9">
        <f t="shared" si="5"/>
        <v>8</v>
      </c>
      <c r="I18" s="9">
        <f t="shared" si="5"/>
        <v>16</v>
      </c>
      <c r="J18" s="9">
        <f t="shared" si="5"/>
        <v>828</v>
      </c>
      <c r="K18" s="9">
        <f t="shared" si="5"/>
        <v>60</v>
      </c>
      <c r="L18" s="9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2"/>
      <c r="C19" s="7" t="s">
        <v>23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3"/>
      <c r="N19" s="123"/>
      <c r="O19" s="12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2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pans="1:28" ht="12.75" x14ac:dyDescent="0.2">
      <c r="B21" s="122"/>
      <c r="C21" s="3" t="s">
        <v>24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2"/>
      <c r="C22" s="1038" t="s">
        <v>1</v>
      </c>
      <c r="D22" s="1039" t="s">
        <v>2</v>
      </c>
      <c r="E22" s="1040" t="s">
        <v>3</v>
      </c>
      <c r="F22" s="1040"/>
      <c r="G22" s="1040"/>
      <c r="H22" s="1040"/>
      <c r="I22" s="1040"/>
      <c r="J22" s="1041"/>
      <c r="K22" s="1039" t="s">
        <v>257</v>
      </c>
      <c r="L22" s="1039" t="s">
        <v>258</v>
      </c>
      <c r="M22" s="1039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2"/>
      <c r="C23" s="1038"/>
      <c r="D23" s="1039"/>
      <c r="E23" s="1039" t="s">
        <v>5</v>
      </c>
      <c r="F23" s="1042" t="s">
        <v>6</v>
      </c>
      <c r="G23" s="1042"/>
      <c r="H23" s="1042"/>
      <c r="I23" s="1042"/>
      <c r="J23" s="1039" t="s">
        <v>25</v>
      </c>
      <c r="K23" s="1039"/>
      <c r="L23" s="1039"/>
      <c r="M23" s="1039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2"/>
      <c r="C24" s="1038"/>
      <c r="D24" s="1039"/>
      <c r="E24" s="1041"/>
      <c r="F24" s="1039" t="s">
        <v>8</v>
      </c>
      <c r="G24" s="1040" t="s">
        <v>9</v>
      </c>
      <c r="H24" s="1041"/>
      <c r="I24" s="1041"/>
      <c r="J24" s="1041"/>
      <c r="K24" s="1039"/>
      <c r="L24" s="1039"/>
      <c r="M24" s="1039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2"/>
      <c r="C25" s="1038"/>
      <c r="D25" s="1039"/>
      <c r="E25" s="1041"/>
      <c r="F25" s="1043"/>
      <c r="G25" s="1039" t="s">
        <v>10</v>
      </c>
      <c r="H25" s="1039" t="s">
        <v>11</v>
      </c>
      <c r="I25" s="1039" t="s">
        <v>12</v>
      </c>
      <c r="J25" s="1041"/>
      <c r="K25" s="1039"/>
      <c r="L25" s="1039"/>
      <c r="M25" s="1039"/>
      <c r="N25" s="4"/>
      <c r="O25" s="4"/>
      <c r="P25" s="2"/>
      <c r="Q25" s="1039" t="s">
        <v>10</v>
      </c>
      <c r="R25" s="1039" t="s">
        <v>11</v>
      </c>
      <c r="S25" s="1039" t="s">
        <v>12</v>
      </c>
      <c r="T25" s="1045" t="s">
        <v>8</v>
      </c>
      <c r="U25" s="1045" t="s">
        <v>220</v>
      </c>
      <c r="V25" s="1045"/>
      <c r="W25" s="1045"/>
      <c r="X25" s="1045"/>
      <c r="Y25" s="1045"/>
      <c r="Z25" s="1045"/>
      <c r="AA25" s="1045"/>
      <c r="AB25" s="1045"/>
    </row>
    <row r="26" spans="1:28" ht="12.75" x14ac:dyDescent="0.2">
      <c r="B26" s="122"/>
      <c r="C26" s="1038"/>
      <c r="D26" s="1039"/>
      <c r="E26" s="1041"/>
      <c r="F26" s="1043"/>
      <c r="G26" s="1039"/>
      <c r="H26" s="1039"/>
      <c r="I26" s="1039"/>
      <c r="J26" s="1041"/>
      <c r="K26" s="1039"/>
      <c r="L26" s="1039"/>
      <c r="M26" s="1039"/>
      <c r="N26" s="4"/>
      <c r="O26" s="4"/>
      <c r="P26" s="2"/>
      <c r="Q26" s="1039"/>
      <c r="R26" s="1039"/>
      <c r="S26" s="1039"/>
      <c r="T26" s="1045"/>
      <c r="U26" s="1045"/>
      <c r="V26" s="1045"/>
      <c r="W26" s="1045"/>
      <c r="X26" s="1045"/>
      <c r="Y26" s="1045"/>
      <c r="Z26" s="1045"/>
      <c r="AA26" s="1045"/>
      <c r="AB26" s="1045"/>
    </row>
    <row r="27" spans="1:28" x14ac:dyDescent="0.25">
      <c r="B27" s="122"/>
      <c r="C27" s="1038"/>
      <c r="D27" s="1039"/>
      <c r="E27" s="1041"/>
      <c r="F27" s="1043"/>
      <c r="G27" s="1039"/>
      <c r="H27" s="1039"/>
      <c r="I27" s="1039"/>
      <c r="J27" s="1041"/>
      <c r="K27" s="1039"/>
      <c r="L27" s="1039"/>
      <c r="M27" s="1039"/>
      <c r="N27" s="4"/>
      <c r="O27" s="4"/>
      <c r="P27" s="2"/>
      <c r="Q27" s="1039"/>
      <c r="R27" s="1039"/>
      <c r="S27" s="1039"/>
      <c r="T27" s="1045"/>
      <c r="U27" s="1045" t="s">
        <v>221</v>
      </c>
      <c r="V27" s="1045"/>
      <c r="W27" s="1045" t="s">
        <v>222</v>
      </c>
      <c r="X27" s="1045"/>
      <c r="Y27" s="1045" t="s">
        <v>223</v>
      </c>
      <c r="Z27" s="1045"/>
      <c r="AA27" s="75" t="s">
        <v>224</v>
      </c>
      <c r="AB27" s="75"/>
    </row>
    <row r="28" spans="1:28" x14ac:dyDescent="0.25">
      <c r="B28" s="122"/>
      <c r="C28" s="1038"/>
      <c r="D28" s="1039"/>
      <c r="E28" s="1041"/>
      <c r="F28" s="1043"/>
      <c r="G28" s="1039"/>
      <c r="H28" s="1039"/>
      <c r="I28" s="1039"/>
      <c r="J28" s="1041"/>
      <c r="K28" s="1039"/>
      <c r="L28" s="1039"/>
      <c r="M28" s="1039"/>
      <c r="N28" s="4"/>
      <c r="O28" s="4"/>
      <c r="P28" s="2"/>
      <c r="Q28" s="1039"/>
      <c r="R28" s="1039"/>
      <c r="S28" s="1039"/>
      <c r="T28" s="75"/>
      <c r="U28" s="75" t="s">
        <v>225</v>
      </c>
      <c r="V28" s="75" t="s">
        <v>80</v>
      </c>
      <c r="W28" s="75" t="s">
        <v>225</v>
      </c>
      <c r="X28" s="75" t="s">
        <v>80</v>
      </c>
      <c r="Y28" s="75" t="s">
        <v>225</v>
      </c>
      <c r="Z28" s="75" t="s">
        <v>80</v>
      </c>
      <c r="AA28" s="76" t="s">
        <v>225</v>
      </c>
      <c r="AB28" s="76" t="s">
        <v>80</v>
      </c>
    </row>
    <row r="29" spans="1:28" x14ac:dyDescent="0.25">
      <c r="A29" s="1" t="s">
        <v>13</v>
      </c>
      <c r="B29" s="1" t="s">
        <v>14</v>
      </c>
      <c r="C29" s="82" t="s">
        <v>15</v>
      </c>
      <c r="D29" s="408">
        <v>3</v>
      </c>
      <c r="E29" s="409">
        <f t="shared" ref="E29:E35" si="7">D29*30</f>
        <v>90</v>
      </c>
      <c r="F29" s="409">
        <f t="shared" ref="F29:F35" si="8">G29+H29+I29</f>
        <v>4</v>
      </c>
      <c r="G29" s="409"/>
      <c r="H29" s="409"/>
      <c r="I29" s="409">
        <v>4</v>
      </c>
      <c r="J29" s="409">
        <f t="shared" ref="J29:J35" si="9">E29-F29</f>
        <v>86</v>
      </c>
      <c r="K29" s="410">
        <v>4</v>
      </c>
      <c r="L29" s="410"/>
      <c r="M29" s="410">
        <f>F29/E29*100</f>
        <v>4.4444444444444446</v>
      </c>
      <c r="N29" s="411"/>
      <c r="O29" s="411" t="s">
        <v>13</v>
      </c>
      <c r="P29" s="2"/>
      <c r="Q29" s="77"/>
      <c r="R29" s="77"/>
      <c r="S29" s="77" t="s">
        <v>226</v>
      </c>
      <c r="T29" s="77" t="s">
        <v>226</v>
      </c>
      <c r="U29" s="75"/>
      <c r="V29" s="75"/>
      <c r="W29" s="75"/>
      <c r="X29" s="75"/>
      <c r="Y29" s="75">
        <v>4</v>
      </c>
      <c r="Z29" s="75"/>
      <c r="AA29" s="75">
        <f>U29+W29+Y29</f>
        <v>4</v>
      </c>
      <c r="AB29" s="75">
        <f>V29+X29+Z29</f>
        <v>0</v>
      </c>
    </row>
    <row r="30" spans="1:28" x14ac:dyDescent="0.25">
      <c r="A30" s="1" t="s">
        <v>13</v>
      </c>
      <c r="B30" s="1" t="s">
        <v>14</v>
      </c>
      <c r="C30" s="82" t="s">
        <v>251</v>
      </c>
      <c r="D30" s="410">
        <v>6</v>
      </c>
      <c r="E30" s="409">
        <f t="shared" si="7"/>
        <v>180</v>
      </c>
      <c r="F30" s="409">
        <f t="shared" si="8"/>
        <v>4</v>
      </c>
      <c r="G30" s="409">
        <v>4</v>
      </c>
      <c r="H30" s="409"/>
      <c r="I30" s="409"/>
      <c r="J30" s="409">
        <f t="shared" si="9"/>
        <v>176</v>
      </c>
      <c r="K30" s="410">
        <v>4</v>
      </c>
      <c r="L30" s="410"/>
      <c r="M30" s="410">
        <f>F30/E30*100</f>
        <v>2.2222222222222223</v>
      </c>
      <c r="N30" s="411"/>
      <c r="O30" s="411" t="s">
        <v>13</v>
      </c>
      <c r="P30" s="2"/>
      <c r="Q30" s="77" t="s">
        <v>226</v>
      </c>
      <c r="R30" s="77"/>
      <c r="S30" s="77"/>
      <c r="T30" s="77" t="s">
        <v>226</v>
      </c>
      <c r="U30" s="75">
        <v>4</v>
      </c>
      <c r="V30" s="75"/>
      <c r="W30" s="75"/>
      <c r="X30" s="75"/>
      <c r="Y30" s="75"/>
      <c r="Z30" s="75"/>
      <c r="AA30" s="75">
        <f t="shared" ref="AA30:AB35" si="10">U30+W30+Y30</f>
        <v>4</v>
      </c>
      <c r="AB30" s="75">
        <f t="shared" si="10"/>
        <v>0</v>
      </c>
    </row>
    <row r="31" spans="1:28" ht="25.5" x14ac:dyDescent="0.25">
      <c r="A31" s="1" t="s">
        <v>13</v>
      </c>
      <c r="B31" s="1" t="s">
        <v>14</v>
      </c>
      <c r="C31" s="669" t="s">
        <v>198</v>
      </c>
      <c r="D31" s="410">
        <v>6</v>
      </c>
      <c r="E31" s="409">
        <f t="shared" si="7"/>
        <v>180</v>
      </c>
      <c r="F31" s="409">
        <f t="shared" si="8"/>
        <v>12</v>
      </c>
      <c r="G31" s="409">
        <v>8</v>
      </c>
      <c r="H31" s="409"/>
      <c r="I31" s="409">
        <v>4</v>
      </c>
      <c r="J31" s="409">
        <f t="shared" si="9"/>
        <v>168</v>
      </c>
      <c r="K31" s="410">
        <v>12</v>
      </c>
      <c r="L31" s="410"/>
      <c r="M31" s="410">
        <f>F31/E31*100</f>
        <v>6.666666666666667</v>
      </c>
      <c r="N31" s="411"/>
      <c r="O31" s="411" t="s">
        <v>18</v>
      </c>
      <c r="P31" s="2"/>
      <c r="Q31" s="77" t="s">
        <v>227</v>
      </c>
      <c r="R31" s="77"/>
      <c r="S31" s="77" t="s">
        <v>226</v>
      </c>
      <c r="T31" s="77" t="s">
        <v>228</v>
      </c>
      <c r="U31" s="75">
        <v>8</v>
      </c>
      <c r="V31" s="75"/>
      <c r="W31" s="75"/>
      <c r="X31" s="75"/>
      <c r="Y31" s="75">
        <v>4</v>
      </c>
      <c r="Z31" s="75"/>
      <c r="AA31" s="75">
        <f t="shared" si="10"/>
        <v>12</v>
      </c>
      <c r="AB31" s="75">
        <f t="shared" si="10"/>
        <v>0</v>
      </c>
    </row>
    <row r="32" spans="1:28" x14ac:dyDescent="0.25">
      <c r="A32" s="1" t="s">
        <v>13</v>
      </c>
      <c r="B32" s="1" t="s">
        <v>14</v>
      </c>
      <c r="C32" s="82" t="s">
        <v>276</v>
      </c>
      <c r="D32" s="410">
        <v>6</v>
      </c>
      <c r="E32" s="409">
        <f t="shared" si="7"/>
        <v>180</v>
      </c>
      <c r="F32" s="409">
        <f t="shared" si="8"/>
        <v>20</v>
      </c>
      <c r="G32" s="409">
        <v>12</v>
      </c>
      <c r="H32" s="409"/>
      <c r="I32" s="409">
        <v>8</v>
      </c>
      <c r="J32" s="409">
        <f t="shared" si="9"/>
        <v>160</v>
      </c>
      <c r="K32" s="410">
        <v>12</v>
      </c>
      <c r="L32" s="410">
        <v>8</v>
      </c>
      <c r="M32" s="410">
        <f>F32/E32*100</f>
        <v>11.111111111111111</v>
      </c>
      <c r="N32" s="411"/>
      <c r="O32" s="411" t="s">
        <v>18</v>
      </c>
      <c r="P32" s="2"/>
      <c r="Q32" s="77" t="s">
        <v>232</v>
      </c>
      <c r="R32" s="77"/>
      <c r="S32" s="77" t="s">
        <v>229</v>
      </c>
      <c r="T32" s="77" t="s">
        <v>234</v>
      </c>
      <c r="U32" s="75">
        <v>8</v>
      </c>
      <c r="V32" s="75">
        <v>4</v>
      </c>
      <c r="W32" s="75"/>
      <c r="X32" s="75"/>
      <c r="Y32" s="75">
        <v>4</v>
      </c>
      <c r="Z32" s="75">
        <v>4</v>
      </c>
      <c r="AA32" s="75">
        <f t="shared" si="10"/>
        <v>12</v>
      </c>
      <c r="AB32" s="75">
        <f t="shared" si="10"/>
        <v>8</v>
      </c>
    </row>
    <row r="33" spans="1:28" x14ac:dyDescent="0.25">
      <c r="A33" s="1" t="s">
        <v>13</v>
      </c>
      <c r="B33" s="1" t="s">
        <v>14</v>
      </c>
      <c r="C33" s="82" t="s">
        <v>26</v>
      </c>
      <c r="D33" s="410">
        <v>3</v>
      </c>
      <c r="E33" s="409">
        <f t="shared" si="7"/>
        <v>90</v>
      </c>
      <c r="F33" s="409">
        <f t="shared" si="8"/>
        <v>4</v>
      </c>
      <c r="G33" s="409">
        <v>4</v>
      </c>
      <c r="H33" s="409"/>
      <c r="I33" s="409"/>
      <c r="J33" s="409">
        <f t="shared" si="9"/>
        <v>86</v>
      </c>
      <c r="K33" s="410">
        <v>4</v>
      </c>
      <c r="L33" s="410"/>
      <c r="M33" s="410">
        <f>F33/E33*100</f>
        <v>4.4444444444444446</v>
      </c>
      <c r="N33" s="411"/>
      <c r="O33" s="411" t="s">
        <v>18</v>
      </c>
      <c r="P33" s="2"/>
      <c r="Q33" s="77" t="s">
        <v>226</v>
      </c>
      <c r="R33" s="77"/>
      <c r="S33" s="77"/>
      <c r="T33" s="77" t="s">
        <v>226</v>
      </c>
      <c r="U33" s="75">
        <v>4</v>
      </c>
      <c r="V33" s="75"/>
      <c r="W33" s="75"/>
      <c r="X33" s="75"/>
      <c r="Y33" s="75"/>
      <c r="Z33" s="75"/>
      <c r="AA33" s="75">
        <f t="shared" si="10"/>
        <v>4</v>
      </c>
      <c r="AB33" s="75">
        <f t="shared" si="10"/>
        <v>0</v>
      </c>
    </row>
    <row r="34" spans="1:28" x14ac:dyDescent="0.25">
      <c r="A34" s="1" t="s">
        <v>13</v>
      </c>
      <c r="B34" s="1" t="s">
        <v>14</v>
      </c>
      <c r="C34" s="82" t="s">
        <v>277</v>
      </c>
      <c r="D34" s="410">
        <v>3</v>
      </c>
      <c r="E34" s="409">
        <f t="shared" si="7"/>
        <v>90</v>
      </c>
      <c r="F34" s="409">
        <f t="shared" si="8"/>
        <v>0</v>
      </c>
      <c r="G34" s="409"/>
      <c r="H34" s="409"/>
      <c r="I34" s="409"/>
      <c r="J34" s="409">
        <f t="shared" si="9"/>
        <v>90</v>
      </c>
      <c r="K34" s="410"/>
      <c r="L34" s="410"/>
      <c r="M34" s="410"/>
      <c r="N34" s="411"/>
      <c r="O34" s="411" t="s">
        <v>13</v>
      </c>
      <c r="P34" s="2"/>
      <c r="Q34" s="77"/>
      <c r="R34" s="77"/>
      <c r="S34" s="77"/>
      <c r="T34" s="77"/>
      <c r="U34" s="75"/>
      <c r="V34" s="75"/>
      <c r="W34" s="75"/>
      <c r="X34" s="75"/>
      <c r="Y34" s="75"/>
      <c r="Z34" s="75"/>
      <c r="AA34" s="75">
        <f t="shared" si="10"/>
        <v>0</v>
      </c>
      <c r="AB34" s="75">
        <f t="shared" si="10"/>
        <v>0</v>
      </c>
    </row>
    <row r="35" spans="1:28" x14ac:dyDescent="0.25">
      <c r="A35" s="1" t="s">
        <v>13</v>
      </c>
      <c r="B35" s="1" t="s">
        <v>14</v>
      </c>
      <c r="C35" s="82" t="s">
        <v>139</v>
      </c>
      <c r="D35" s="410">
        <v>3</v>
      </c>
      <c r="E35" s="409">
        <f t="shared" si="7"/>
        <v>90</v>
      </c>
      <c r="F35" s="409">
        <f t="shared" si="8"/>
        <v>4</v>
      </c>
      <c r="G35" s="409"/>
      <c r="H35" s="409"/>
      <c r="I35" s="409">
        <v>4</v>
      </c>
      <c r="J35" s="409">
        <f t="shared" si="9"/>
        <v>86</v>
      </c>
      <c r="K35" s="410">
        <v>4</v>
      </c>
      <c r="L35" s="410"/>
      <c r="M35" s="410">
        <f>F35/E35*100</f>
        <v>4.4444444444444446</v>
      </c>
      <c r="N35" s="411"/>
      <c r="O35" s="411" t="s">
        <v>13</v>
      </c>
      <c r="P35" s="2"/>
      <c r="Q35" s="77"/>
      <c r="R35" s="77"/>
      <c r="S35" s="77" t="s">
        <v>226</v>
      </c>
      <c r="T35" s="77" t="s">
        <v>226</v>
      </c>
      <c r="U35" s="75"/>
      <c r="V35" s="75"/>
      <c r="W35" s="75"/>
      <c r="X35" s="75"/>
      <c r="Y35" s="75">
        <v>4</v>
      </c>
      <c r="Z35" s="75"/>
      <c r="AA35" s="75">
        <f t="shared" si="10"/>
        <v>4</v>
      </c>
      <c r="AB35" s="75">
        <f t="shared" si="10"/>
        <v>0</v>
      </c>
    </row>
    <row r="36" spans="1:28" ht="12.75" x14ac:dyDescent="0.2">
      <c r="B36" s="122"/>
      <c r="C36" s="5" t="s">
        <v>22</v>
      </c>
      <c r="D36" s="83">
        <f>SUM(D29:D35)</f>
        <v>30</v>
      </c>
      <c r="E36" s="9">
        <f>SUM(E29:E35)</f>
        <v>900</v>
      </c>
      <c r="F36" s="9">
        <f t="shared" ref="F36:L36" si="11">SUM(F29:F35)</f>
        <v>48</v>
      </c>
      <c r="G36" s="9">
        <f t="shared" si="11"/>
        <v>28</v>
      </c>
      <c r="H36" s="9">
        <f t="shared" si="11"/>
        <v>0</v>
      </c>
      <c r="I36" s="9">
        <f t="shared" si="11"/>
        <v>20</v>
      </c>
      <c r="J36" s="9">
        <f t="shared" si="11"/>
        <v>852</v>
      </c>
      <c r="K36" s="9">
        <f t="shared" si="11"/>
        <v>40</v>
      </c>
      <c r="L36" s="9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2"/>
      <c r="C37" s="7" t="s">
        <v>23</v>
      </c>
      <c r="D37" s="8">
        <f>30-D36</f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2"/>
      <c r="C38" s="7"/>
      <c r="D38" s="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2"/>
      <c r="C39" s="7"/>
      <c r="D39" s="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2"/>
      <c r="C40" s="7"/>
      <c r="D40" s="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2"/>
      <c r="C41" s="7"/>
      <c r="D41" s="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2"/>
      <c r="C42" s="3" t="s">
        <v>28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2"/>
      <c r="C43" s="1038" t="s">
        <v>1</v>
      </c>
      <c r="D43" s="1039" t="s">
        <v>2</v>
      </c>
      <c r="E43" s="1040" t="s">
        <v>3</v>
      </c>
      <c r="F43" s="1040"/>
      <c r="G43" s="1040"/>
      <c r="H43" s="1040"/>
      <c r="I43" s="1040"/>
      <c r="J43" s="1041"/>
      <c r="K43" s="1039" t="s">
        <v>257</v>
      </c>
      <c r="L43" s="1039" t="s">
        <v>258</v>
      </c>
      <c r="M43" s="1039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2"/>
      <c r="C44" s="1038"/>
      <c r="D44" s="1039"/>
      <c r="E44" s="1039" t="s">
        <v>5</v>
      </c>
      <c r="F44" s="1042" t="s">
        <v>6</v>
      </c>
      <c r="G44" s="1042"/>
      <c r="H44" s="1042"/>
      <c r="I44" s="1042"/>
      <c r="J44" s="1039" t="s">
        <v>25</v>
      </c>
      <c r="K44" s="1039"/>
      <c r="L44" s="1039"/>
      <c r="M44" s="1039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2"/>
      <c r="C45" s="1038"/>
      <c r="D45" s="1039"/>
      <c r="E45" s="1041"/>
      <c r="F45" s="1039" t="s">
        <v>8</v>
      </c>
      <c r="G45" s="1040" t="s">
        <v>9</v>
      </c>
      <c r="H45" s="1041"/>
      <c r="I45" s="1041"/>
      <c r="J45" s="1041"/>
      <c r="K45" s="1039"/>
      <c r="L45" s="1039"/>
      <c r="M45" s="1039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2"/>
      <c r="C46" s="1038"/>
      <c r="D46" s="1039"/>
      <c r="E46" s="1041"/>
      <c r="F46" s="1043"/>
      <c r="G46" s="1039" t="s">
        <v>10</v>
      </c>
      <c r="H46" s="1039" t="s">
        <v>11</v>
      </c>
      <c r="I46" s="1039" t="s">
        <v>12</v>
      </c>
      <c r="J46" s="1041"/>
      <c r="K46" s="1039"/>
      <c r="L46" s="1039"/>
      <c r="M46" s="1039"/>
      <c r="N46" s="4"/>
      <c r="O46" s="4"/>
      <c r="P46" s="2"/>
      <c r="Q46" s="1039" t="s">
        <v>10</v>
      </c>
      <c r="R46" s="1039" t="s">
        <v>11</v>
      </c>
      <c r="S46" s="1039" t="s">
        <v>12</v>
      </c>
      <c r="T46" s="1045" t="s">
        <v>8</v>
      </c>
      <c r="U46" s="1045" t="s">
        <v>220</v>
      </c>
      <c r="V46" s="1045"/>
      <c r="W46" s="1045"/>
      <c r="X46" s="1045"/>
      <c r="Y46" s="1045"/>
      <c r="Z46" s="1045"/>
      <c r="AA46" s="1045"/>
      <c r="AB46" s="1045"/>
    </row>
    <row r="47" spans="1:28" ht="12.75" x14ac:dyDescent="0.2">
      <c r="B47" s="122"/>
      <c r="C47" s="1038"/>
      <c r="D47" s="1039"/>
      <c r="E47" s="1041"/>
      <c r="F47" s="1043"/>
      <c r="G47" s="1039"/>
      <c r="H47" s="1039"/>
      <c r="I47" s="1039"/>
      <c r="J47" s="1041"/>
      <c r="K47" s="1039"/>
      <c r="L47" s="1039"/>
      <c r="M47" s="1039"/>
      <c r="N47" s="4"/>
      <c r="O47" s="4"/>
      <c r="P47" s="2"/>
      <c r="Q47" s="1039"/>
      <c r="R47" s="1039"/>
      <c r="S47" s="1039"/>
      <c r="T47" s="1045"/>
      <c r="U47" s="1045"/>
      <c r="V47" s="1045"/>
      <c r="W47" s="1045"/>
      <c r="X47" s="1045"/>
      <c r="Y47" s="1045"/>
      <c r="Z47" s="1045"/>
      <c r="AA47" s="1045"/>
      <c r="AB47" s="1045"/>
    </row>
    <row r="48" spans="1:28" x14ac:dyDescent="0.25">
      <c r="B48" s="122"/>
      <c r="C48" s="1038"/>
      <c r="D48" s="1039"/>
      <c r="E48" s="1041"/>
      <c r="F48" s="1043"/>
      <c r="G48" s="1039"/>
      <c r="H48" s="1039"/>
      <c r="I48" s="1039"/>
      <c r="J48" s="1041"/>
      <c r="K48" s="1039"/>
      <c r="L48" s="1039"/>
      <c r="M48" s="1039"/>
      <c r="N48" s="4"/>
      <c r="O48" s="4"/>
      <c r="P48" s="2"/>
      <c r="Q48" s="1039"/>
      <c r="R48" s="1039"/>
      <c r="S48" s="1039"/>
      <c r="T48" s="1045"/>
      <c r="U48" s="1045" t="s">
        <v>221</v>
      </c>
      <c r="V48" s="1045"/>
      <c r="W48" s="1045" t="s">
        <v>222</v>
      </c>
      <c r="X48" s="1045"/>
      <c r="Y48" s="1045" t="s">
        <v>223</v>
      </c>
      <c r="Z48" s="1045"/>
      <c r="AA48" s="75" t="s">
        <v>224</v>
      </c>
      <c r="AB48" s="75"/>
    </row>
    <row r="49" spans="1:28" x14ac:dyDescent="0.25">
      <c r="B49" s="122"/>
      <c r="C49" s="1038"/>
      <c r="D49" s="1039"/>
      <c r="E49" s="1041"/>
      <c r="F49" s="1043"/>
      <c r="G49" s="1039"/>
      <c r="H49" s="1039"/>
      <c r="I49" s="1039"/>
      <c r="J49" s="1041"/>
      <c r="K49" s="1039"/>
      <c r="L49" s="1039"/>
      <c r="M49" s="1039"/>
      <c r="N49" s="4"/>
      <c r="O49" s="4"/>
      <c r="P49" s="2"/>
      <c r="Q49" s="1039"/>
      <c r="R49" s="1039"/>
      <c r="S49" s="1039"/>
      <c r="T49" s="75"/>
      <c r="U49" s="75" t="s">
        <v>225</v>
      </c>
      <c r="V49" s="75" t="s">
        <v>80</v>
      </c>
      <c r="W49" s="75" t="s">
        <v>225</v>
      </c>
      <c r="X49" s="75" t="s">
        <v>80</v>
      </c>
      <c r="Y49" s="75" t="s">
        <v>225</v>
      </c>
      <c r="Z49" s="75" t="s">
        <v>80</v>
      </c>
      <c r="AA49" s="76" t="s">
        <v>225</v>
      </c>
      <c r="AB49" s="76" t="s">
        <v>80</v>
      </c>
    </row>
    <row r="50" spans="1:28" x14ac:dyDescent="0.25">
      <c r="A50" s="1" t="s">
        <v>13</v>
      </c>
      <c r="B50" s="1" t="s">
        <v>14</v>
      </c>
      <c r="C50" s="82" t="s">
        <v>29</v>
      </c>
      <c r="D50" s="408">
        <v>3</v>
      </c>
      <c r="E50" s="409">
        <f t="shared" ref="E50:E57" si="13">D50*30</f>
        <v>90</v>
      </c>
      <c r="F50" s="409">
        <f>G50+H50+I50</f>
        <v>4</v>
      </c>
      <c r="G50" s="409"/>
      <c r="H50" s="409"/>
      <c r="I50" s="409">
        <v>4</v>
      </c>
      <c r="J50" s="409">
        <f>E50-F50</f>
        <v>86</v>
      </c>
      <c r="K50" s="410">
        <v>4</v>
      </c>
      <c r="L50" s="410"/>
      <c r="M50" s="410">
        <f>F50/E50*100</f>
        <v>4.4444444444444446</v>
      </c>
      <c r="N50" s="411"/>
      <c r="O50" s="411" t="s">
        <v>13</v>
      </c>
      <c r="P50" s="2"/>
      <c r="Q50" s="77"/>
      <c r="R50" s="77"/>
      <c r="S50" s="77" t="s">
        <v>226</v>
      </c>
      <c r="T50" s="77" t="s">
        <v>226</v>
      </c>
      <c r="U50" s="75"/>
      <c r="V50" s="75"/>
      <c r="W50" s="75"/>
      <c r="X50" s="75"/>
      <c r="Y50" s="75">
        <v>4</v>
      </c>
      <c r="Z50" s="75"/>
      <c r="AA50" s="75">
        <f>U50+W50+Y50</f>
        <v>4</v>
      </c>
      <c r="AB50" s="75">
        <f>V50+X50+Z50</f>
        <v>0</v>
      </c>
    </row>
    <row r="51" spans="1:28" x14ac:dyDescent="0.25">
      <c r="A51" s="1" t="s">
        <v>13</v>
      </c>
      <c r="B51" s="1" t="s">
        <v>14</v>
      </c>
      <c r="C51" s="82" t="s">
        <v>278</v>
      </c>
      <c r="D51" s="410">
        <v>4</v>
      </c>
      <c r="E51" s="409">
        <f t="shared" si="13"/>
        <v>120</v>
      </c>
      <c r="F51" s="409">
        <f>G51+H51+I51</f>
        <v>8</v>
      </c>
      <c r="G51" s="409">
        <v>4</v>
      </c>
      <c r="H51" s="409"/>
      <c r="I51" s="409">
        <v>4</v>
      </c>
      <c r="J51" s="409">
        <f>E51-F51</f>
        <v>112</v>
      </c>
      <c r="K51" s="410">
        <v>8</v>
      </c>
      <c r="L51" s="409"/>
      <c r="M51" s="410">
        <f>F51/E51*100</f>
        <v>6.666666666666667</v>
      </c>
      <c r="N51" s="411"/>
      <c r="O51" s="411" t="s">
        <v>13</v>
      </c>
      <c r="P51" s="2"/>
      <c r="Q51" s="132" t="s">
        <v>226</v>
      </c>
      <c r="R51" s="132"/>
      <c r="S51" s="132" t="s">
        <v>226</v>
      </c>
      <c r="T51" s="132" t="s">
        <v>227</v>
      </c>
      <c r="U51" s="132">
        <v>4</v>
      </c>
      <c r="V51" s="132"/>
      <c r="W51" s="132"/>
      <c r="X51" s="132"/>
      <c r="Y51" s="132">
        <v>4</v>
      </c>
      <c r="Z51" s="132"/>
      <c r="AA51" s="75">
        <f>U51+W51+Y51</f>
        <v>8</v>
      </c>
      <c r="AB51" s="75">
        <f>V51+X51+Z51</f>
        <v>0</v>
      </c>
    </row>
    <row r="52" spans="1:28" x14ac:dyDescent="0.25">
      <c r="A52" s="1" t="s">
        <v>12</v>
      </c>
      <c r="B52" s="1" t="s">
        <v>14</v>
      </c>
      <c r="C52" s="82" t="s">
        <v>37</v>
      </c>
      <c r="D52" s="410">
        <v>6</v>
      </c>
      <c r="E52" s="409">
        <f t="shared" si="13"/>
        <v>180</v>
      </c>
      <c r="F52" s="409">
        <f t="shared" ref="F52:F57" si="14">G52+H52+I52</f>
        <v>10</v>
      </c>
      <c r="G52" s="409">
        <v>8</v>
      </c>
      <c r="H52" s="409"/>
      <c r="I52" s="409">
        <v>2</v>
      </c>
      <c r="J52" s="409">
        <f t="shared" ref="J52:J57" si="15">E52-F52</f>
        <v>170</v>
      </c>
      <c r="K52" s="410">
        <v>8</v>
      </c>
      <c r="L52" s="409">
        <v>2</v>
      </c>
      <c r="M52" s="410">
        <f t="shared" ref="M52:M57" si="16">F52/E52*100</f>
        <v>5.5555555555555554</v>
      </c>
      <c r="N52" s="411"/>
      <c r="O52" s="411" t="s">
        <v>18</v>
      </c>
      <c r="P52" s="2"/>
      <c r="Q52" s="77" t="s">
        <v>227</v>
      </c>
      <c r="R52" s="77"/>
      <c r="S52" s="77" t="s">
        <v>235</v>
      </c>
      <c r="T52" s="77" t="s">
        <v>236</v>
      </c>
      <c r="U52" s="75">
        <v>8</v>
      </c>
      <c r="V52" s="75"/>
      <c r="W52" s="75"/>
      <c r="X52" s="75"/>
      <c r="Y52" s="75"/>
      <c r="Z52" s="75">
        <v>2</v>
      </c>
      <c r="AA52" s="75">
        <f t="shared" ref="AA52:AB57" si="17">U52+W52+Y52</f>
        <v>8</v>
      </c>
      <c r="AB52" s="75">
        <f t="shared" si="17"/>
        <v>2</v>
      </c>
    </row>
    <row r="53" spans="1:28" x14ac:dyDescent="0.25">
      <c r="A53" s="1" t="s">
        <v>13</v>
      </c>
      <c r="B53" s="1" t="s">
        <v>14</v>
      </c>
      <c r="C53" s="82" t="s">
        <v>375</v>
      </c>
      <c r="D53" s="410">
        <v>3</v>
      </c>
      <c r="E53" s="409">
        <f t="shared" si="13"/>
        <v>90</v>
      </c>
      <c r="F53" s="409">
        <f t="shared" si="14"/>
        <v>4</v>
      </c>
      <c r="G53" s="409">
        <v>4</v>
      </c>
      <c r="H53" s="409"/>
      <c r="I53" s="409"/>
      <c r="J53" s="409">
        <f t="shared" si="15"/>
        <v>86</v>
      </c>
      <c r="K53" s="410">
        <v>4</v>
      </c>
      <c r="L53" s="410"/>
      <c r="M53" s="410">
        <f t="shared" si="16"/>
        <v>4.4444444444444446</v>
      </c>
      <c r="N53" s="411"/>
      <c r="O53" s="411" t="s">
        <v>13</v>
      </c>
      <c r="P53" s="72"/>
      <c r="Q53" s="133" t="s">
        <v>226</v>
      </c>
      <c r="R53" s="133"/>
      <c r="S53" s="133"/>
      <c r="T53" s="133" t="s">
        <v>226</v>
      </c>
      <c r="U53" s="79">
        <v>4</v>
      </c>
      <c r="V53" s="79"/>
      <c r="W53" s="79"/>
      <c r="X53" s="79"/>
      <c r="Y53" s="79"/>
      <c r="Z53" s="79"/>
      <c r="AA53" s="79">
        <f t="shared" si="17"/>
        <v>4</v>
      </c>
      <c r="AB53" s="75">
        <f t="shared" si="17"/>
        <v>0</v>
      </c>
    </row>
    <row r="54" spans="1:28" x14ac:dyDescent="0.25">
      <c r="A54" s="1" t="s">
        <v>13</v>
      </c>
      <c r="B54" s="1" t="s">
        <v>14</v>
      </c>
      <c r="C54" s="82" t="s">
        <v>372</v>
      </c>
      <c r="D54" s="410">
        <v>4</v>
      </c>
      <c r="E54" s="409">
        <f t="shared" si="13"/>
        <v>120</v>
      </c>
      <c r="F54" s="409">
        <f t="shared" si="14"/>
        <v>12</v>
      </c>
      <c r="G54" s="409">
        <v>8</v>
      </c>
      <c r="H54" s="409"/>
      <c r="I54" s="409">
        <v>4</v>
      </c>
      <c r="J54" s="409">
        <f t="shared" si="15"/>
        <v>108</v>
      </c>
      <c r="K54" s="410">
        <v>8</v>
      </c>
      <c r="L54" s="410">
        <v>4</v>
      </c>
      <c r="M54" s="410">
        <f t="shared" si="16"/>
        <v>10</v>
      </c>
      <c r="N54" s="411"/>
      <c r="O54" s="411" t="s">
        <v>18</v>
      </c>
      <c r="P54" s="2"/>
      <c r="Q54" s="77" t="s">
        <v>227</v>
      </c>
      <c r="R54" s="77"/>
      <c r="S54" s="77" t="s">
        <v>231</v>
      </c>
      <c r="T54" s="77" t="s">
        <v>232</v>
      </c>
      <c r="U54" s="75">
        <v>8</v>
      </c>
      <c r="V54" s="75"/>
      <c r="W54" s="75"/>
      <c r="X54" s="75"/>
      <c r="Y54" s="75"/>
      <c r="Z54" s="75">
        <v>4</v>
      </c>
      <c r="AA54" s="75">
        <f t="shared" si="17"/>
        <v>8</v>
      </c>
      <c r="AB54" s="75">
        <f t="shared" si="17"/>
        <v>4</v>
      </c>
    </row>
    <row r="55" spans="1:28" x14ac:dyDescent="0.25">
      <c r="A55" s="1" t="s">
        <v>12</v>
      </c>
      <c r="B55" s="1" t="s">
        <v>14</v>
      </c>
      <c r="C55" s="82" t="s">
        <v>30</v>
      </c>
      <c r="D55" s="410">
        <v>3</v>
      </c>
      <c r="E55" s="409">
        <f t="shared" si="13"/>
        <v>90</v>
      </c>
      <c r="F55" s="409">
        <f t="shared" si="14"/>
        <v>12</v>
      </c>
      <c r="G55" s="409">
        <v>8</v>
      </c>
      <c r="H55" s="409"/>
      <c r="I55" s="409">
        <v>4</v>
      </c>
      <c r="J55" s="409">
        <f t="shared" si="15"/>
        <v>78</v>
      </c>
      <c r="K55" s="410">
        <v>8</v>
      </c>
      <c r="L55" s="410">
        <v>4</v>
      </c>
      <c r="M55" s="410">
        <f t="shared" si="16"/>
        <v>13.333333333333334</v>
      </c>
      <c r="N55" s="411"/>
      <c r="O55" s="411" t="s">
        <v>18</v>
      </c>
      <c r="P55" s="2"/>
      <c r="Q55" s="77" t="s">
        <v>227</v>
      </c>
      <c r="R55" s="77"/>
      <c r="S55" s="77" t="s">
        <v>231</v>
      </c>
      <c r="T55" s="77" t="s">
        <v>232</v>
      </c>
      <c r="U55" s="75">
        <v>8</v>
      </c>
      <c r="V55" s="75"/>
      <c r="W55" s="75"/>
      <c r="X55" s="75"/>
      <c r="Y55" s="75"/>
      <c r="Z55" s="75">
        <v>4</v>
      </c>
      <c r="AA55" s="75">
        <f t="shared" si="17"/>
        <v>8</v>
      </c>
      <c r="AB55" s="75">
        <f t="shared" si="17"/>
        <v>4</v>
      </c>
    </row>
    <row r="56" spans="1:28" x14ac:dyDescent="0.25">
      <c r="A56" s="1" t="s">
        <v>13</v>
      </c>
      <c r="B56" s="1" t="s">
        <v>14</v>
      </c>
      <c r="C56" s="82" t="s">
        <v>279</v>
      </c>
      <c r="D56" s="410">
        <v>3</v>
      </c>
      <c r="E56" s="409">
        <f t="shared" si="13"/>
        <v>90</v>
      </c>
      <c r="F56" s="409">
        <f t="shared" si="14"/>
        <v>8</v>
      </c>
      <c r="G56" s="409">
        <v>8</v>
      </c>
      <c r="H56" s="409"/>
      <c r="I56" s="409"/>
      <c r="J56" s="409">
        <f t="shared" si="15"/>
        <v>82</v>
      </c>
      <c r="K56" s="410">
        <v>8</v>
      </c>
      <c r="L56" s="410"/>
      <c r="M56" s="410">
        <f t="shared" si="16"/>
        <v>8.8888888888888893</v>
      </c>
      <c r="N56" s="411"/>
      <c r="O56" s="411" t="s">
        <v>13</v>
      </c>
      <c r="P56" s="2"/>
      <c r="Q56" s="77" t="s">
        <v>227</v>
      </c>
      <c r="R56" s="77"/>
      <c r="S56" s="77"/>
      <c r="T56" s="77" t="s">
        <v>227</v>
      </c>
      <c r="U56" s="75">
        <v>8</v>
      </c>
      <c r="V56" s="75"/>
      <c r="W56" s="75"/>
      <c r="X56" s="75"/>
      <c r="Y56" s="75"/>
      <c r="Z56" s="75"/>
      <c r="AA56" s="75">
        <f t="shared" si="17"/>
        <v>8</v>
      </c>
      <c r="AB56" s="75">
        <f t="shared" si="17"/>
        <v>0</v>
      </c>
    </row>
    <row r="57" spans="1:28" ht="14.25" customHeight="1" x14ac:dyDescent="0.25">
      <c r="A57" s="1" t="s">
        <v>12</v>
      </c>
      <c r="B57" s="1" t="s">
        <v>32</v>
      </c>
      <c r="C57" s="82" t="s">
        <v>376</v>
      </c>
      <c r="D57" s="410">
        <v>4</v>
      </c>
      <c r="E57" s="409">
        <f t="shared" si="13"/>
        <v>120</v>
      </c>
      <c r="F57" s="409">
        <f t="shared" si="14"/>
        <v>8</v>
      </c>
      <c r="G57" s="409">
        <v>8</v>
      </c>
      <c r="H57" s="409"/>
      <c r="I57" s="409"/>
      <c r="J57" s="409">
        <f t="shared" si="15"/>
        <v>112</v>
      </c>
      <c r="K57" s="410">
        <v>8</v>
      </c>
      <c r="L57" s="409"/>
      <c r="M57" s="410">
        <f t="shared" si="16"/>
        <v>6.666666666666667</v>
      </c>
      <c r="N57" s="411"/>
      <c r="O57" s="411" t="s">
        <v>13</v>
      </c>
      <c r="P57" s="2"/>
      <c r="Q57" s="132" t="s">
        <v>227</v>
      </c>
      <c r="R57" s="132"/>
      <c r="S57" s="132"/>
      <c r="T57" s="132" t="s">
        <v>227</v>
      </c>
      <c r="U57" s="132">
        <v>8</v>
      </c>
      <c r="V57" s="132"/>
      <c r="W57" s="132"/>
      <c r="X57" s="132"/>
      <c r="Y57" s="132"/>
      <c r="Z57" s="132"/>
      <c r="AA57" s="132">
        <f t="shared" si="17"/>
        <v>8</v>
      </c>
      <c r="AB57" s="75">
        <f t="shared" si="17"/>
        <v>0</v>
      </c>
    </row>
    <row r="58" spans="1:28" ht="12.75" x14ac:dyDescent="0.2">
      <c r="B58" s="122"/>
      <c r="C58" s="5" t="s">
        <v>22</v>
      </c>
      <c r="D58" s="83">
        <f>SUM(D50:D57)</f>
        <v>30</v>
      </c>
      <c r="E58" s="9">
        <f>SUM(E50:E57)</f>
        <v>900</v>
      </c>
      <c r="F58" s="9">
        <f t="shared" ref="F58:L58" si="18">SUM(F50:F57)</f>
        <v>66</v>
      </c>
      <c r="G58" s="9">
        <f t="shared" si="18"/>
        <v>48</v>
      </c>
      <c r="H58" s="9">
        <f t="shared" si="18"/>
        <v>0</v>
      </c>
      <c r="I58" s="9">
        <f t="shared" si="18"/>
        <v>18</v>
      </c>
      <c r="J58" s="9">
        <f t="shared" si="18"/>
        <v>834</v>
      </c>
      <c r="K58" s="9">
        <f t="shared" si="18"/>
        <v>56</v>
      </c>
      <c r="L58" s="9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2"/>
      <c r="C59" s="7" t="s">
        <v>23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2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2"/>
      <c r="C61" s="3" t="s">
        <v>33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2"/>
      <c r="C62" s="1038" t="s">
        <v>1</v>
      </c>
      <c r="D62" s="1039" t="s">
        <v>2</v>
      </c>
      <c r="E62" s="1040" t="s">
        <v>3</v>
      </c>
      <c r="F62" s="1040"/>
      <c r="G62" s="1040"/>
      <c r="H62" s="1040"/>
      <c r="I62" s="1040"/>
      <c r="J62" s="1041"/>
      <c r="K62" s="1039" t="s">
        <v>257</v>
      </c>
      <c r="L62" s="1039" t="s">
        <v>258</v>
      </c>
      <c r="M62" s="1039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2"/>
      <c r="C63" s="1038"/>
      <c r="D63" s="1039"/>
      <c r="E63" s="1039" t="s">
        <v>5</v>
      </c>
      <c r="F63" s="1042" t="s">
        <v>6</v>
      </c>
      <c r="G63" s="1042"/>
      <c r="H63" s="1042"/>
      <c r="I63" s="1042"/>
      <c r="J63" s="1039" t="s">
        <v>25</v>
      </c>
      <c r="K63" s="1039"/>
      <c r="L63" s="1039"/>
      <c r="M63" s="1039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2"/>
      <c r="C64" s="1038"/>
      <c r="D64" s="1039"/>
      <c r="E64" s="1041"/>
      <c r="F64" s="1039" t="s">
        <v>8</v>
      </c>
      <c r="G64" s="1040" t="s">
        <v>9</v>
      </c>
      <c r="H64" s="1041"/>
      <c r="I64" s="1041"/>
      <c r="J64" s="1041"/>
      <c r="K64" s="1039"/>
      <c r="L64" s="1039"/>
      <c r="M64" s="1039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2"/>
      <c r="C65" s="1038"/>
      <c r="D65" s="1039"/>
      <c r="E65" s="1041"/>
      <c r="F65" s="1043"/>
      <c r="G65" s="1039" t="s">
        <v>10</v>
      </c>
      <c r="H65" s="1039" t="s">
        <v>11</v>
      </c>
      <c r="I65" s="1039" t="s">
        <v>12</v>
      </c>
      <c r="J65" s="1041"/>
      <c r="K65" s="1039"/>
      <c r="L65" s="1039"/>
      <c r="M65" s="1039"/>
      <c r="N65" s="4"/>
      <c r="O65" s="4"/>
      <c r="P65" s="2"/>
      <c r="Q65" s="1039" t="s">
        <v>10</v>
      </c>
      <c r="R65" s="1039" t="s">
        <v>11</v>
      </c>
      <c r="S65" s="1039" t="s">
        <v>12</v>
      </c>
      <c r="T65" s="1045" t="s">
        <v>8</v>
      </c>
      <c r="U65" s="1045" t="s">
        <v>220</v>
      </c>
      <c r="V65" s="1045"/>
      <c r="W65" s="1045"/>
      <c r="X65" s="1045"/>
      <c r="Y65" s="1045"/>
      <c r="Z65" s="1045"/>
      <c r="AA65" s="1045"/>
      <c r="AB65" s="1045"/>
    </row>
    <row r="66" spans="1:28" ht="12.75" x14ac:dyDescent="0.2">
      <c r="B66" s="122"/>
      <c r="C66" s="1038"/>
      <c r="D66" s="1039"/>
      <c r="E66" s="1041"/>
      <c r="F66" s="1043"/>
      <c r="G66" s="1039"/>
      <c r="H66" s="1039"/>
      <c r="I66" s="1039"/>
      <c r="J66" s="1041"/>
      <c r="K66" s="1039"/>
      <c r="L66" s="1039"/>
      <c r="M66" s="1039"/>
      <c r="N66" s="4"/>
      <c r="O66" s="4"/>
      <c r="P66" s="2"/>
      <c r="Q66" s="1039"/>
      <c r="R66" s="1039"/>
      <c r="S66" s="1039"/>
      <c r="T66" s="1045"/>
      <c r="U66" s="1045"/>
      <c r="V66" s="1045"/>
      <c r="W66" s="1045"/>
      <c r="X66" s="1045"/>
      <c r="Y66" s="1045"/>
      <c r="Z66" s="1045"/>
      <c r="AA66" s="1045"/>
      <c r="AB66" s="1045"/>
    </row>
    <row r="67" spans="1:28" x14ac:dyDescent="0.25">
      <c r="B67" s="122"/>
      <c r="C67" s="1038"/>
      <c r="D67" s="1039"/>
      <c r="E67" s="1041"/>
      <c r="F67" s="1043"/>
      <c r="G67" s="1039"/>
      <c r="H67" s="1039"/>
      <c r="I67" s="1039"/>
      <c r="J67" s="1041"/>
      <c r="K67" s="1039"/>
      <c r="L67" s="1039"/>
      <c r="M67" s="1039"/>
      <c r="N67" s="4"/>
      <c r="O67" s="4"/>
      <c r="P67" s="2"/>
      <c r="Q67" s="1039"/>
      <c r="R67" s="1039"/>
      <c r="S67" s="1039"/>
      <c r="T67" s="1045"/>
      <c r="U67" s="1045" t="s">
        <v>221</v>
      </c>
      <c r="V67" s="1045"/>
      <c r="W67" s="1045" t="s">
        <v>222</v>
      </c>
      <c r="X67" s="1045"/>
      <c r="Y67" s="1045" t="s">
        <v>223</v>
      </c>
      <c r="Z67" s="1045"/>
      <c r="AA67" s="75" t="s">
        <v>224</v>
      </c>
      <c r="AB67" s="75"/>
    </row>
    <row r="68" spans="1:28" x14ac:dyDescent="0.25">
      <c r="B68" s="122"/>
      <c r="C68" s="1038"/>
      <c r="D68" s="1039"/>
      <c r="E68" s="1041"/>
      <c r="F68" s="1043"/>
      <c r="G68" s="1039"/>
      <c r="H68" s="1039"/>
      <c r="I68" s="1039"/>
      <c r="J68" s="1041"/>
      <c r="K68" s="1039"/>
      <c r="L68" s="1039"/>
      <c r="M68" s="1039"/>
      <c r="N68" s="4"/>
      <c r="O68" s="4"/>
      <c r="P68" s="2"/>
      <c r="Q68" s="1039"/>
      <c r="R68" s="1039"/>
      <c r="S68" s="1039"/>
      <c r="T68" s="75"/>
      <c r="U68" s="75" t="s">
        <v>225</v>
      </c>
      <c r="V68" s="75" t="s">
        <v>80</v>
      </c>
      <c r="W68" s="75" t="s">
        <v>225</v>
      </c>
      <c r="X68" s="75" t="s">
        <v>80</v>
      </c>
      <c r="Y68" s="75" t="s">
        <v>225</v>
      </c>
      <c r="Z68" s="75" t="s">
        <v>80</v>
      </c>
      <c r="AA68" s="76" t="s">
        <v>225</v>
      </c>
      <c r="AB68" s="76" t="s">
        <v>80</v>
      </c>
    </row>
    <row r="69" spans="1:28" x14ac:dyDescent="0.25">
      <c r="A69" s="1" t="s">
        <v>12</v>
      </c>
      <c r="B69" s="1" t="s">
        <v>14</v>
      </c>
      <c r="C69" s="5" t="s">
        <v>380</v>
      </c>
      <c r="D69" s="408">
        <v>3</v>
      </c>
      <c r="E69" s="409">
        <f>D69*30</f>
        <v>90</v>
      </c>
      <c r="F69" s="409">
        <f t="shared" ref="F69:F76" si="20">G69+H69+I69</f>
        <v>0</v>
      </c>
      <c r="G69" s="409"/>
      <c r="H69" s="409"/>
      <c r="I69" s="409"/>
      <c r="J69" s="409">
        <f t="shared" ref="J69:J76" si="21">E69-F69</f>
        <v>90</v>
      </c>
      <c r="K69" s="410"/>
      <c r="L69" s="409"/>
      <c r="M69" s="410"/>
      <c r="N69" s="411"/>
      <c r="O69" s="411" t="s">
        <v>21</v>
      </c>
      <c r="P69" s="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75">
        <f t="shared" ref="AA69:AB71" si="22">U69+W69+Y69</f>
        <v>0</v>
      </c>
      <c r="AB69" s="75">
        <f t="shared" si="22"/>
        <v>0</v>
      </c>
    </row>
    <row r="70" spans="1:28" x14ac:dyDescent="0.25">
      <c r="A70" s="1" t="s">
        <v>13</v>
      </c>
      <c r="B70" s="1" t="s">
        <v>14</v>
      </c>
      <c r="C70" s="82" t="s">
        <v>15</v>
      </c>
      <c r="D70" s="410">
        <v>3</v>
      </c>
      <c r="E70" s="409">
        <f t="shared" ref="E70:E76" si="23">D70*30</f>
        <v>90</v>
      </c>
      <c r="F70" s="409">
        <f t="shared" si="20"/>
        <v>4</v>
      </c>
      <c r="G70" s="409"/>
      <c r="H70" s="409"/>
      <c r="I70" s="409">
        <v>4</v>
      </c>
      <c r="J70" s="409">
        <f t="shared" si="21"/>
        <v>86</v>
      </c>
      <c r="K70" s="410">
        <v>4</v>
      </c>
      <c r="L70" s="410"/>
      <c r="M70" s="410">
        <f t="shared" ref="M70:M76" si="24">F70/E70*100</f>
        <v>4.4444444444444446</v>
      </c>
      <c r="N70" s="411"/>
      <c r="O70" s="411" t="s">
        <v>13</v>
      </c>
      <c r="P70" s="2"/>
      <c r="Q70" s="77"/>
      <c r="R70" s="77"/>
      <c r="S70" s="77" t="s">
        <v>226</v>
      </c>
      <c r="T70" s="77" t="s">
        <v>226</v>
      </c>
      <c r="U70" s="75"/>
      <c r="V70" s="75"/>
      <c r="W70" s="75"/>
      <c r="X70" s="75"/>
      <c r="Y70" s="75">
        <v>4</v>
      </c>
      <c r="Z70" s="75"/>
      <c r="AA70" s="75">
        <f t="shared" si="22"/>
        <v>4</v>
      </c>
      <c r="AB70" s="75">
        <f t="shared" si="22"/>
        <v>0</v>
      </c>
    </row>
    <row r="71" spans="1:28" x14ac:dyDescent="0.25">
      <c r="A71" s="1" t="s">
        <v>12</v>
      </c>
      <c r="B71" s="1" t="s">
        <v>14</v>
      </c>
      <c r="C71" s="82" t="s">
        <v>280</v>
      </c>
      <c r="D71" s="412">
        <v>4</v>
      </c>
      <c r="E71" s="409">
        <f t="shared" si="23"/>
        <v>120</v>
      </c>
      <c r="F71" s="409">
        <f t="shared" si="20"/>
        <v>8</v>
      </c>
      <c r="G71" s="409">
        <v>8</v>
      </c>
      <c r="H71" s="409"/>
      <c r="I71" s="409"/>
      <c r="J71" s="409">
        <f t="shared" si="21"/>
        <v>112</v>
      </c>
      <c r="K71" s="410">
        <v>8</v>
      </c>
      <c r="L71" s="409"/>
      <c r="M71" s="410">
        <f t="shared" si="24"/>
        <v>6.666666666666667</v>
      </c>
      <c r="N71" s="411"/>
      <c r="O71" s="411" t="s">
        <v>18</v>
      </c>
      <c r="P71" s="2"/>
      <c r="Q71" s="132" t="s">
        <v>227</v>
      </c>
      <c r="R71" s="132"/>
      <c r="S71" s="132"/>
      <c r="T71" s="132" t="s">
        <v>227</v>
      </c>
      <c r="U71" s="132">
        <v>8</v>
      </c>
      <c r="V71" s="132"/>
      <c r="W71" s="132"/>
      <c r="X71" s="132"/>
      <c r="Y71" s="132"/>
      <c r="Z71" s="132"/>
      <c r="AA71" s="75">
        <f t="shared" si="22"/>
        <v>8</v>
      </c>
      <c r="AB71" s="75">
        <f t="shared" si="22"/>
        <v>0</v>
      </c>
    </row>
    <row r="72" spans="1:28" x14ac:dyDescent="0.25">
      <c r="A72" s="1" t="s">
        <v>12</v>
      </c>
      <c r="B72" s="1" t="s">
        <v>14</v>
      </c>
      <c r="C72" s="82" t="s">
        <v>378</v>
      </c>
      <c r="D72" s="412">
        <v>4</v>
      </c>
      <c r="E72" s="409">
        <f t="shared" si="23"/>
        <v>120</v>
      </c>
      <c r="F72" s="409">
        <f t="shared" si="20"/>
        <v>10</v>
      </c>
      <c r="G72" s="409">
        <v>8</v>
      </c>
      <c r="H72" s="409"/>
      <c r="I72" s="409">
        <v>2</v>
      </c>
      <c r="J72" s="409">
        <f t="shared" si="21"/>
        <v>110</v>
      </c>
      <c r="K72" s="410">
        <v>8</v>
      </c>
      <c r="L72" s="409">
        <v>2</v>
      </c>
      <c r="M72" s="410">
        <f t="shared" si="24"/>
        <v>8.3333333333333321</v>
      </c>
      <c r="N72" s="411"/>
      <c r="O72" s="411" t="s">
        <v>18</v>
      </c>
      <c r="P72" s="2"/>
      <c r="Q72" s="77" t="s">
        <v>227</v>
      </c>
      <c r="R72" s="77"/>
      <c r="S72" s="77" t="s">
        <v>235</v>
      </c>
      <c r="T72" s="77" t="s">
        <v>236</v>
      </c>
      <c r="U72" s="75">
        <v>8</v>
      </c>
      <c r="V72" s="75"/>
      <c r="W72" s="75"/>
      <c r="X72" s="75"/>
      <c r="Y72" s="75"/>
      <c r="Z72" s="75">
        <v>2</v>
      </c>
      <c r="AA72" s="75">
        <f t="shared" ref="AA72:AB76" si="25">U72+W72+Y72</f>
        <v>8</v>
      </c>
      <c r="AB72" s="75">
        <f t="shared" si="25"/>
        <v>2</v>
      </c>
    </row>
    <row r="73" spans="1:28" x14ac:dyDescent="0.25">
      <c r="A73" s="1" t="s">
        <v>12</v>
      </c>
      <c r="B73" s="1" t="s">
        <v>14</v>
      </c>
      <c r="C73" s="82" t="s">
        <v>379</v>
      </c>
      <c r="D73" s="410">
        <v>4</v>
      </c>
      <c r="E73" s="409">
        <f t="shared" si="23"/>
        <v>120</v>
      </c>
      <c r="F73" s="409">
        <f t="shared" si="20"/>
        <v>8</v>
      </c>
      <c r="G73" s="409">
        <v>6</v>
      </c>
      <c r="H73" s="409"/>
      <c r="I73" s="409">
        <v>2</v>
      </c>
      <c r="J73" s="409">
        <f t="shared" si="21"/>
        <v>112</v>
      </c>
      <c r="K73" s="410">
        <v>8</v>
      </c>
      <c r="L73" s="409"/>
      <c r="M73" s="410">
        <f t="shared" si="24"/>
        <v>6.666666666666667</v>
      </c>
      <c r="N73" s="411"/>
      <c r="O73" s="411" t="s">
        <v>18</v>
      </c>
      <c r="P73" s="2"/>
      <c r="Q73" s="77" t="s">
        <v>237</v>
      </c>
      <c r="R73" s="77"/>
      <c r="S73" s="77" t="s">
        <v>238</v>
      </c>
      <c r="T73" s="77" t="s">
        <v>227</v>
      </c>
      <c r="U73" s="75">
        <v>6</v>
      </c>
      <c r="V73" s="75"/>
      <c r="W73" s="75"/>
      <c r="X73" s="75"/>
      <c r="Y73" s="75">
        <v>2</v>
      </c>
      <c r="Z73" s="75"/>
      <c r="AA73" s="75">
        <f t="shared" si="25"/>
        <v>8</v>
      </c>
      <c r="AB73" s="75">
        <f t="shared" si="25"/>
        <v>0</v>
      </c>
    </row>
    <row r="74" spans="1:28" ht="26.25" x14ac:dyDescent="0.25">
      <c r="A74" s="1" t="s">
        <v>13</v>
      </c>
      <c r="B74" s="1" t="s">
        <v>32</v>
      </c>
      <c r="C74" s="82" t="s">
        <v>281</v>
      </c>
      <c r="D74" s="410">
        <v>4</v>
      </c>
      <c r="E74" s="409">
        <f t="shared" si="23"/>
        <v>120</v>
      </c>
      <c r="F74" s="409">
        <f t="shared" si="20"/>
        <v>4</v>
      </c>
      <c r="G74" s="409">
        <v>4</v>
      </c>
      <c r="H74" s="409"/>
      <c r="I74" s="409"/>
      <c r="J74" s="409">
        <f t="shared" si="21"/>
        <v>116</v>
      </c>
      <c r="K74" s="410">
        <v>4</v>
      </c>
      <c r="L74" s="409"/>
      <c r="M74" s="410">
        <f t="shared" si="24"/>
        <v>3.3333333333333335</v>
      </c>
      <c r="N74" s="411"/>
      <c r="O74" s="411" t="s">
        <v>13</v>
      </c>
      <c r="P74" s="2"/>
      <c r="Q74" s="77" t="s">
        <v>226</v>
      </c>
      <c r="R74" s="77"/>
      <c r="S74" s="77"/>
      <c r="T74" s="77" t="s">
        <v>226</v>
      </c>
      <c r="U74" s="75">
        <v>4</v>
      </c>
      <c r="V74" s="75"/>
      <c r="W74" s="75"/>
      <c r="X74" s="75"/>
      <c r="Y74" s="75"/>
      <c r="Z74" s="75"/>
      <c r="AA74" s="75">
        <f t="shared" si="25"/>
        <v>4</v>
      </c>
      <c r="AB74" s="75">
        <f t="shared" si="25"/>
        <v>0</v>
      </c>
    </row>
    <row r="75" spans="1:28" ht="25.5" customHeight="1" x14ac:dyDescent="0.25">
      <c r="A75" s="1" t="s">
        <v>12</v>
      </c>
      <c r="B75" s="1" t="s">
        <v>14</v>
      </c>
      <c r="C75" s="82" t="s">
        <v>282</v>
      </c>
      <c r="D75" s="410">
        <v>4</v>
      </c>
      <c r="E75" s="409">
        <f t="shared" si="23"/>
        <v>120</v>
      </c>
      <c r="F75" s="409">
        <f t="shared" si="20"/>
        <v>4</v>
      </c>
      <c r="G75" s="409"/>
      <c r="H75" s="409"/>
      <c r="I75" s="409">
        <v>4</v>
      </c>
      <c r="J75" s="409">
        <f t="shared" si="21"/>
        <v>116</v>
      </c>
      <c r="K75" s="410">
        <v>4</v>
      </c>
      <c r="L75" s="409"/>
      <c r="M75" s="410">
        <f t="shared" si="24"/>
        <v>3.3333333333333335</v>
      </c>
      <c r="N75" s="411"/>
      <c r="O75" s="411" t="s">
        <v>13</v>
      </c>
      <c r="P75" s="2"/>
      <c r="Q75" s="77"/>
      <c r="R75" s="77"/>
      <c r="S75" s="77" t="s">
        <v>226</v>
      </c>
      <c r="T75" s="77" t="s">
        <v>226</v>
      </c>
      <c r="U75" s="75"/>
      <c r="V75" s="75"/>
      <c r="W75" s="75"/>
      <c r="X75" s="75"/>
      <c r="Y75" s="75">
        <v>4</v>
      </c>
      <c r="Z75" s="75"/>
      <c r="AA75" s="75">
        <f t="shared" si="25"/>
        <v>4</v>
      </c>
      <c r="AB75" s="75">
        <f t="shared" si="25"/>
        <v>0</v>
      </c>
    </row>
    <row r="76" spans="1:28" ht="26.25" x14ac:dyDescent="0.25">
      <c r="A76" s="1" t="s">
        <v>12</v>
      </c>
      <c r="B76" s="1" t="s">
        <v>32</v>
      </c>
      <c r="C76" s="82" t="s">
        <v>381</v>
      </c>
      <c r="D76" s="410">
        <v>4</v>
      </c>
      <c r="E76" s="409">
        <f t="shared" si="23"/>
        <v>120</v>
      </c>
      <c r="F76" s="409">
        <f t="shared" si="20"/>
        <v>8</v>
      </c>
      <c r="G76" s="409">
        <v>6</v>
      </c>
      <c r="H76" s="409"/>
      <c r="I76" s="409">
        <v>2</v>
      </c>
      <c r="J76" s="409">
        <f t="shared" si="21"/>
        <v>112</v>
      </c>
      <c r="K76" s="410">
        <v>8</v>
      </c>
      <c r="L76" s="409"/>
      <c r="M76" s="410">
        <f t="shared" si="24"/>
        <v>6.666666666666667</v>
      </c>
      <c r="N76" s="411"/>
      <c r="O76" s="411" t="s">
        <v>13</v>
      </c>
      <c r="P76" s="2"/>
      <c r="Q76" s="132" t="s">
        <v>237</v>
      </c>
      <c r="R76" s="132"/>
      <c r="S76" s="132" t="s">
        <v>238</v>
      </c>
      <c r="T76" s="132" t="s">
        <v>227</v>
      </c>
      <c r="U76" s="132">
        <v>6</v>
      </c>
      <c r="V76" s="132"/>
      <c r="W76" s="132"/>
      <c r="X76" s="132"/>
      <c r="Y76" s="132">
        <v>2</v>
      </c>
      <c r="Z76" s="132"/>
      <c r="AA76" s="75">
        <f t="shared" si="25"/>
        <v>8</v>
      </c>
      <c r="AB76" s="75">
        <f t="shared" si="25"/>
        <v>0</v>
      </c>
    </row>
    <row r="77" spans="1:28" ht="12.75" x14ac:dyDescent="0.2">
      <c r="B77" s="122"/>
      <c r="C77" s="5" t="s">
        <v>22</v>
      </c>
      <c r="D77" s="83">
        <f>SUM(D69:D76)</f>
        <v>30</v>
      </c>
      <c r="E77" s="134">
        <f>SUM(E69:E76)</f>
        <v>900</v>
      </c>
      <c r="F77" s="9">
        <f t="shared" ref="F77:K77" si="26">SUM(F69:F76)</f>
        <v>46</v>
      </c>
      <c r="G77" s="9">
        <f t="shared" si="26"/>
        <v>32</v>
      </c>
      <c r="H77" s="9">
        <f t="shared" si="26"/>
        <v>0</v>
      </c>
      <c r="I77" s="9">
        <f t="shared" si="26"/>
        <v>14</v>
      </c>
      <c r="J77" s="9">
        <f t="shared" si="26"/>
        <v>854</v>
      </c>
      <c r="K77" s="9">
        <f t="shared" si="26"/>
        <v>44</v>
      </c>
      <c r="L77" s="9">
        <f>SUM(L69:L76)</f>
        <v>2</v>
      </c>
      <c r="M77" s="9"/>
      <c r="N77" s="6"/>
      <c r="O77" s="6"/>
      <c r="P77" s="2"/>
      <c r="Q77" s="2"/>
      <c r="R77" s="2"/>
      <c r="S77" s="2"/>
      <c r="T77" s="2"/>
      <c r="U77" s="2">
        <f t="shared" ref="U77:AB77" si="27">SUM(U69:U76)</f>
        <v>32</v>
      </c>
      <c r="V77" s="2">
        <f t="shared" si="27"/>
        <v>0</v>
      </c>
      <c r="W77" s="2">
        <f t="shared" si="27"/>
        <v>0</v>
      </c>
      <c r="X77" s="2">
        <f t="shared" si="27"/>
        <v>0</v>
      </c>
      <c r="Y77" s="2">
        <f t="shared" si="27"/>
        <v>12</v>
      </c>
      <c r="Z77" s="2">
        <f t="shared" si="27"/>
        <v>2</v>
      </c>
      <c r="AA77" s="2">
        <f t="shared" si="27"/>
        <v>44</v>
      </c>
      <c r="AB77" s="2">
        <f t="shared" si="27"/>
        <v>2</v>
      </c>
    </row>
    <row r="78" spans="1:28" ht="12.75" x14ac:dyDescent="0.2">
      <c r="B78" s="122"/>
      <c r="C78" s="7" t="s">
        <v>23</v>
      </c>
      <c r="D78" s="8">
        <f>30-D77</f>
        <v>0</v>
      </c>
      <c r="E78" s="6"/>
      <c r="F78" s="6"/>
      <c r="G78" s="6"/>
      <c r="H78" s="6"/>
      <c r="I78" s="6"/>
      <c r="J78" s="6"/>
      <c r="K78" s="6"/>
      <c r="L78" s="6"/>
      <c r="M78" s="123"/>
      <c r="N78" s="123"/>
      <c r="O78" s="123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B79" s="122"/>
      <c r="C79" s="7"/>
      <c r="D79" s="6"/>
      <c r="E79" s="6"/>
      <c r="F79" s="6"/>
      <c r="G79" s="6"/>
      <c r="H79" s="6"/>
      <c r="I79" s="6"/>
      <c r="J79" s="6"/>
      <c r="K79" s="6"/>
      <c r="L79" s="6"/>
      <c r="M79" s="123"/>
      <c r="N79" s="123"/>
      <c r="O79" s="123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2"/>
      <c r="C80" s="7"/>
      <c r="D80" s="6"/>
      <c r="E80" s="6"/>
      <c r="F80" s="6"/>
      <c r="G80" s="6"/>
      <c r="H80" s="6"/>
      <c r="I80" s="6"/>
      <c r="J80" s="6"/>
      <c r="K80" s="6"/>
      <c r="L80" s="6"/>
      <c r="M80" s="123"/>
      <c r="N80" s="123"/>
      <c r="O80" s="123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B81" s="122"/>
      <c r="C81" s="7"/>
      <c r="D81" s="6"/>
      <c r="E81" s="6"/>
      <c r="F81" s="6"/>
      <c r="G81" s="6"/>
      <c r="H81" s="6"/>
      <c r="I81" s="6"/>
      <c r="J81" s="6"/>
      <c r="K81" s="6"/>
      <c r="L81" s="6"/>
      <c r="M81" s="123"/>
      <c r="N81" s="123"/>
      <c r="O81" s="123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B82" s="122"/>
      <c r="C82" s="7"/>
      <c r="D82" s="6"/>
      <c r="E82" s="6"/>
      <c r="F82" s="6"/>
      <c r="G82" s="6"/>
      <c r="H82" s="6"/>
      <c r="I82" s="6"/>
      <c r="J82" s="6"/>
      <c r="K82" s="6"/>
      <c r="L82" s="6"/>
      <c r="M82" s="123"/>
      <c r="N82" s="123"/>
      <c r="O82" s="123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B83" s="122"/>
      <c r="C83" s="7"/>
      <c r="D83" s="6"/>
      <c r="E83" s="6"/>
      <c r="F83" s="6"/>
      <c r="G83" s="6"/>
      <c r="H83" s="6"/>
      <c r="I83" s="6"/>
      <c r="J83" s="6"/>
      <c r="K83" s="6"/>
      <c r="L83" s="6"/>
      <c r="M83" s="123"/>
      <c r="N83" s="123"/>
      <c r="O83" s="123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">
      <c r="B84" s="122"/>
      <c r="C84" s="3" t="s">
        <v>35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2"/>
      <c r="C85" s="1038" t="s">
        <v>1</v>
      </c>
      <c r="D85" s="1039" t="s">
        <v>2</v>
      </c>
      <c r="E85" s="1040" t="s">
        <v>3</v>
      </c>
      <c r="F85" s="1040"/>
      <c r="G85" s="1040"/>
      <c r="H85" s="1040"/>
      <c r="I85" s="1040"/>
      <c r="J85" s="1041"/>
      <c r="K85" s="1039" t="s">
        <v>257</v>
      </c>
      <c r="L85" s="1039" t="s">
        <v>258</v>
      </c>
      <c r="M85" s="1039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2"/>
      <c r="C86" s="1038"/>
      <c r="D86" s="1039"/>
      <c r="E86" s="1039" t="s">
        <v>5</v>
      </c>
      <c r="F86" s="1042" t="s">
        <v>6</v>
      </c>
      <c r="G86" s="1042"/>
      <c r="H86" s="1042"/>
      <c r="I86" s="1042"/>
      <c r="J86" s="1039" t="s">
        <v>25</v>
      </c>
      <c r="K86" s="1039"/>
      <c r="L86" s="1039"/>
      <c r="M86" s="1039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B87" s="122"/>
      <c r="C87" s="1038"/>
      <c r="D87" s="1039"/>
      <c r="E87" s="1041"/>
      <c r="F87" s="1039" t="s">
        <v>8</v>
      </c>
      <c r="G87" s="1040" t="s">
        <v>9</v>
      </c>
      <c r="H87" s="1041"/>
      <c r="I87" s="1041"/>
      <c r="J87" s="1041"/>
      <c r="K87" s="1039"/>
      <c r="L87" s="1039"/>
      <c r="M87" s="1039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2"/>
      <c r="C88" s="1038"/>
      <c r="D88" s="1039"/>
      <c r="E88" s="1041"/>
      <c r="F88" s="1043"/>
      <c r="G88" s="1039" t="s">
        <v>10</v>
      </c>
      <c r="H88" s="1039" t="s">
        <v>11</v>
      </c>
      <c r="I88" s="1039" t="s">
        <v>12</v>
      </c>
      <c r="J88" s="1041"/>
      <c r="K88" s="1039"/>
      <c r="L88" s="1039"/>
      <c r="M88" s="1039"/>
      <c r="N88" s="4"/>
      <c r="O88" s="4"/>
      <c r="P88" s="2"/>
      <c r="Q88" s="1039" t="s">
        <v>10</v>
      </c>
      <c r="R88" s="1039" t="s">
        <v>11</v>
      </c>
      <c r="S88" s="1039" t="s">
        <v>12</v>
      </c>
      <c r="T88" s="1045" t="s">
        <v>8</v>
      </c>
      <c r="U88" s="1045" t="s">
        <v>220</v>
      </c>
      <c r="V88" s="1045"/>
      <c r="W88" s="1045"/>
      <c r="X88" s="1045"/>
      <c r="Y88" s="1045"/>
      <c r="Z88" s="1045"/>
      <c r="AA88" s="1045"/>
      <c r="AB88" s="1045"/>
    </row>
    <row r="89" spans="1:28" ht="12.75" x14ac:dyDescent="0.2">
      <c r="B89" s="122"/>
      <c r="C89" s="1038"/>
      <c r="D89" s="1039"/>
      <c r="E89" s="1041"/>
      <c r="F89" s="1043"/>
      <c r="G89" s="1039"/>
      <c r="H89" s="1039"/>
      <c r="I89" s="1039"/>
      <c r="J89" s="1041"/>
      <c r="K89" s="1039"/>
      <c r="L89" s="1039"/>
      <c r="M89" s="1039"/>
      <c r="N89" s="4"/>
      <c r="O89" s="4"/>
      <c r="P89" s="2"/>
      <c r="Q89" s="1039"/>
      <c r="R89" s="1039"/>
      <c r="S89" s="1039"/>
      <c r="T89" s="1045"/>
      <c r="U89" s="1045"/>
      <c r="V89" s="1045"/>
      <c r="W89" s="1045"/>
      <c r="X89" s="1045"/>
      <c r="Y89" s="1045"/>
      <c r="Z89" s="1045"/>
      <c r="AA89" s="1045"/>
      <c r="AB89" s="1045"/>
    </row>
    <row r="90" spans="1:28" x14ac:dyDescent="0.25">
      <c r="B90" s="122"/>
      <c r="C90" s="1038"/>
      <c r="D90" s="1039"/>
      <c r="E90" s="1041"/>
      <c r="F90" s="1043"/>
      <c r="G90" s="1039"/>
      <c r="H90" s="1039"/>
      <c r="I90" s="1039"/>
      <c r="J90" s="1041"/>
      <c r="K90" s="1039"/>
      <c r="L90" s="1039"/>
      <c r="M90" s="1039"/>
      <c r="N90" s="4"/>
      <c r="O90" s="4"/>
      <c r="P90" s="2"/>
      <c r="Q90" s="1039"/>
      <c r="R90" s="1039"/>
      <c r="S90" s="1039"/>
      <c r="T90" s="1045"/>
      <c r="U90" s="1045" t="s">
        <v>221</v>
      </c>
      <c r="V90" s="1045"/>
      <c r="W90" s="1045" t="s">
        <v>222</v>
      </c>
      <c r="X90" s="1045"/>
      <c r="Y90" s="1045" t="s">
        <v>223</v>
      </c>
      <c r="Z90" s="1045"/>
      <c r="AA90" s="75" t="s">
        <v>224</v>
      </c>
      <c r="AB90" s="75"/>
    </row>
    <row r="91" spans="1:28" x14ac:dyDescent="0.25">
      <c r="B91" s="122"/>
      <c r="C91" s="1038"/>
      <c r="D91" s="1039"/>
      <c r="E91" s="1041"/>
      <c r="F91" s="1043"/>
      <c r="G91" s="1039"/>
      <c r="H91" s="1039"/>
      <c r="I91" s="1039"/>
      <c r="J91" s="1041"/>
      <c r="K91" s="1039"/>
      <c r="L91" s="1039"/>
      <c r="M91" s="1039"/>
      <c r="N91" s="4"/>
      <c r="O91" s="4"/>
      <c r="P91" s="2"/>
      <c r="Q91" s="1039"/>
      <c r="R91" s="1039"/>
      <c r="S91" s="1039"/>
      <c r="T91" s="75"/>
      <c r="U91" s="75" t="s">
        <v>225</v>
      </c>
      <c r="V91" s="75" t="s">
        <v>80</v>
      </c>
      <c r="W91" s="75" t="s">
        <v>225</v>
      </c>
      <c r="X91" s="75" t="s">
        <v>80</v>
      </c>
      <c r="Y91" s="75" t="s">
        <v>225</v>
      </c>
      <c r="Z91" s="75" t="s">
        <v>80</v>
      </c>
      <c r="AA91" s="76" t="s">
        <v>225</v>
      </c>
      <c r="AB91" s="76" t="s">
        <v>80</v>
      </c>
    </row>
    <row r="92" spans="1:28" ht="25.5" customHeight="1" x14ac:dyDescent="0.25">
      <c r="A92" s="1" t="s">
        <v>13</v>
      </c>
      <c r="B92" s="1" t="s">
        <v>32</v>
      </c>
      <c r="C92" s="82" t="s">
        <v>44</v>
      </c>
      <c r="D92" s="408">
        <v>4</v>
      </c>
      <c r="E92" s="409">
        <f t="shared" ref="E92:E99" si="28">D92*30</f>
        <v>120</v>
      </c>
      <c r="F92" s="409">
        <f t="shared" ref="F92:F99" si="29">G92+H92+I92</f>
        <v>4</v>
      </c>
      <c r="G92" s="409"/>
      <c r="H92" s="409"/>
      <c r="I92" s="409">
        <v>4</v>
      </c>
      <c r="J92" s="409">
        <f t="shared" ref="J92:J99" si="30">E92-F92</f>
        <v>116</v>
      </c>
      <c r="K92" s="410">
        <v>4</v>
      </c>
      <c r="L92" s="410"/>
      <c r="M92" s="410">
        <f t="shared" ref="M92:M99" si="31">F92/E92*100</f>
        <v>3.3333333333333335</v>
      </c>
      <c r="N92" s="411"/>
      <c r="O92" s="411" t="s">
        <v>13</v>
      </c>
      <c r="P92" s="2"/>
      <c r="Q92" s="77"/>
      <c r="R92" s="77"/>
      <c r="S92" s="77" t="s">
        <v>226</v>
      </c>
      <c r="T92" s="77" t="s">
        <v>226</v>
      </c>
      <c r="U92" s="75"/>
      <c r="V92" s="75"/>
      <c r="W92" s="75"/>
      <c r="X92" s="75"/>
      <c r="Y92" s="75">
        <v>4</v>
      </c>
      <c r="Z92" s="75"/>
      <c r="AA92" s="75">
        <f t="shared" ref="AA92:AB94" si="32">U92+W92+Y92</f>
        <v>4</v>
      </c>
      <c r="AB92" s="75">
        <f t="shared" si="32"/>
        <v>0</v>
      </c>
    </row>
    <row r="93" spans="1:28" x14ac:dyDescent="0.25">
      <c r="A93" s="1" t="s">
        <v>12</v>
      </c>
      <c r="B93" s="1" t="s">
        <v>14</v>
      </c>
      <c r="C93" s="82" t="s">
        <v>36</v>
      </c>
      <c r="D93" s="410">
        <v>5</v>
      </c>
      <c r="E93" s="409">
        <f t="shared" si="28"/>
        <v>150</v>
      </c>
      <c r="F93" s="409">
        <f t="shared" si="29"/>
        <v>8</v>
      </c>
      <c r="G93" s="409">
        <v>8</v>
      </c>
      <c r="H93" s="409"/>
      <c r="I93" s="409"/>
      <c r="J93" s="409">
        <f t="shared" si="30"/>
        <v>142</v>
      </c>
      <c r="K93" s="410">
        <v>8</v>
      </c>
      <c r="L93" s="409"/>
      <c r="M93" s="410">
        <f t="shared" si="31"/>
        <v>5.3333333333333339</v>
      </c>
      <c r="N93" s="411"/>
      <c r="O93" s="411" t="s">
        <v>18</v>
      </c>
      <c r="P93" s="2"/>
      <c r="Q93" s="77" t="s">
        <v>227</v>
      </c>
      <c r="R93" s="77"/>
      <c r="S93" s="77"/>
      <c r="T93" s="77" t="s">
        <v>227</v>
      </c>
      <c r="U93" s="75">
        <v>8</v>
      </c>
      <c r="V93" s="75"/>
      <c r="W93" s="75"/>
      <c r="X93" s="75"/>
      <c r="Y93" s="75"/>
      <c r="Z93" s="75"/>
      <c r="AA93" s="75">
        <f t="shared" si="32"/>
        <v>8</v>
      </c>
      <c r="AB93" s="75">
        <f t="shared" si="32"/>
        <v>0</v>
      </c>
    </row>
    <row r="94" spans="1:28" x14ac:dyDescent="0.25">
      <c r="A94" s="1" t="s">
        <v>12</v>
      </c>
      <c r="B94" s="1" t="s">
        <v>14</v>
      </c>
      <c r="C94" s="82" t="s">
        <v>385</v>
      </c>
      <c r="D94" s="410">
        <v>4</v>
      </c>
      <c r="E94" s="409">
        <f t="shared" si="28"/>
        <v>120</v>
      </c>
      <c r="F94" s="409">
        <f t="shared" si="29"/>
        <v>8</v>
      </c>
      <c r="G94" s="409">
        <v>6</v>
      </c>
      <c r="H94" s="409"/>
      <c r="I94" s="409">
        <v>2</v>
      </c>
      <c r="J94" s="409">
        <f t="shared" si="30"/>
        <v>112</v>
      </c>
      <c r="K94" s="410">
        <v>6</v>
      </c>
      <c r="L94" s="410">
        <v>2</v>
      </c>
      <c r="M94" s="410">
        <f t="shared" si="31"/>
        <v>6.666666666666667</v>
      </c>
      <c r="N94" s="411"/>
      <c r="O94" s="411" t="s">
        <v>18</v>
      </c>
      <c r="P94" s="2"/>
      <c r="Q94" s="77" t="s">
        <v>237</v>
      </c>
      <c r="R94" s="77"/>
      <c r="S94" s="77" t="s">
        <v>235</v>
      </c>
      <c r="T94" s="77" t="s">
        <v>347</v>
      </c>
      <c r="U94" s="132">
        <v>6</v>
      </c>
      <c r="V94" s="132"/>
      <c r="W94" s="132"/>
      <c r="X94" s="132"/>
      <c r="Y94" s="132"/>
      <c r="Z94" s="132">
        <v>2</v>
      </c>
      <c r="AA94" s="75">
        <f t="shared" si="32"/>
        <v>6</v>
      </c>
      <c r="AB94" s="75">
        <f t="shared" si="32"/>
        <v>2</v>
      </c>
    </row>
    <row r="95" spans="1:28" x14ac:dyDescent="0.25">
      <c r="A95" s="1" t="s">
        <v>12</v>
      </c>
      <c r="B95" s="1" t="s">
        <v>14</v>
      </c>
      <c r="C95" s="82" t="s">
        <v>49</v>
      </c>
      <c r="D95" s="410">
        <v>5</v>
      </c>
      <c r="E95" s="409">
        <f t="shared" si="28"/>
        <v>150</v>
      </c>
      <c r="F95" s="409">
        <f t="shared" si="29"/>
        <v>12</v>
      </c>
      <c r="G95" s="409">
        <v>8</v>
      </c>
      <c r="H95" s="409"/>
      <c r="I95" s="409">
        <v>4</v>
      </c>
      <c r="J95" s="409">
        <f t="shared" si="30"/>
        <v>138</v>
      </c>
      <c r="K95" s="410">
        <v>8</v>
      </c>
      <c r="L95" s="410">
        <v>4</v>
      </c>
      <c r="M95" s="410">
        <f t="shared" si="31"/>
        <v>8</v>
      </c>
      <c r="N95" s="411"/>
      <c r="O95" s="411" t="s">
        <v>18</v>
      </c>
      <c r="P95" s="2"/>
      <c r="Q95" s="77" t="s">
        <v>227</v>
      </c>
      <c r="R95" s="77"/>
      <c r="S95" s="77" t="s">
        <v>231</v>
      </c>
      <c r="T95" s="77" t="s">
        <v>232</v>
      </c>
      <c r="U95" s="132">
        <v>8</v>
      </c>
      <c r="V95" s="132"/>
      <c r="W95" s="132"/>
      <c r="X95" s="132"/>
      <c r="Y95" s="132"/>
      <c r="Z95" s="132">
        <v>4</v>
      </c>
      <c r="AA95" s="75">
        <f t="shared" ref="AA95:AB99" si="33">U95+W95+Y95</f>
        <v>8</v>
      </c>
      <c r="AB95" s="75">
        <f t="shared" si="33"/>
        <v>4</v>
      </c>
    </row>
    <row r="96" spans="1:28" ht="26.25" x14ac:dyDescent="0.25">
      <c r="A96" s="1" t="s">
        <v>12</v>
      </c>
      <c r="B96" s="1" t="s">
        <v>32</v>
      </c>
      <c r="C96" s="124" t="s">
        <v>383</v>
      </c>
      <c r="D96" s="410">
        <v>4</v>
      </c>
      <c r="E96" s="409">
        <f t="shared" si="28"/>
        <v>120</v>
      </c>
      <c r="F96" s="409">
        <f t="shared" si="29"/>
        <v>8</v>
      </c>
      <c r="G96" s="409">
        <v>4</v>
      </c>
      <c r="H96" s="409"/>
      <c r="I96" s="409">
        <v>4</v>
      </c>
      <c r="J96" s="409">
        <f t="shared" si="30"/>
        <v>112</v>
      </c>
      <c r="K96" s="410">
        <v>8</v>
      </c>
      <c r="L96" s="410"/>
      <c r="M96" s="410">
        <f t="shared" si="31"/>
        <v>6.666666666666667</v>
      </c>
      <c r="N96" s="411"/>
      <c r="O96" s="411" t="s">
        <v>13</v>
      </c>
      <c r="P96" s="2"/>
      <c r="Q96" s="77" t="s">
        <v>226</v>
      </c>
      <c r="R96" s="77"/>
      <c r="S96" s="77" t="s">
        <v>226</v>
      </c>
      <c r="T96" s="77" t="s">
        <v>227</v>
      </c>
      <c r="U96" s="132">
        <v>4</v>
      </c>
      <c r="V96" s="132"/>
      <c r="W96" s="132"/>
      <c r="X96" s="132"/>
      <c r="Y96" s="132">
        <v>4</v>
      </c>
      <c r="Z96" s="132"/>
      <c r="AA96" s="75">
        <f t="shared" si="33"/>
        <v>8</v>
      </c>
      <c r="AB96" s="75">
        <f t="shared" si="33"/>
        <v>0</v>
      </c>
    </row>
    <row r="97" spans="1:28" x14ac:dyDescent="0.25">
      <c r="A97" s="1" t="s">
        <v>12</v>
      </c>
      <c r="B97" s="1" t="s">
        <v>14</v>
      </c>
      <c r="C97" s="82" t="s">
        <v>384</v>
      </c>
      <c r="D97" s="410">
        <v>3</v>
      </c>
      <c r="E97" s="409">
        <f t="shared" si="28"/>
        <v>90</v>
      </c>
      <c r="F97" s="409">
        <f t="shared" si="29"/>
        <v>8</v>
      </c>
      <c r="G97" s="409">
        <v>6</v>
      </c>
      <c r="H97" s="409"/>
      <c r="I97" s="409">
        <v>2</v>
      </c>
      <c r="J97" s="409">
        <f t="shared" si="30"/>
        <v>82</v>
      </c>
      <c r="K97" s="410">
        <v>8</v>
      </c>
      <c r="L97" s="410"/>
      <c r="M97" s="410">
        <f t="shared" si="31"/>
        <v>8.8888888888888893</v>
      </c>
      <c r="N97" s="411"/>
      <c r="O97" s="411" t="s">
        <v>13</v>
      </c>
      <c r="P97" s="2"/>
      <c r="Q97" s="77" t="s">
        <v>237</v>
      </c>
      <c r="R97" s="77"/>
      <c r="S97" s="77" t="s">
        <v>238</v>
      </c>
      <c r="T97" s="77" t="s">
        <v>227</v>
      </c>
      <c r="U97" s="132">
        <v>6</v>
      </c>
      <c r="V97" s="132"/>
      <c r="W97" s="132"/>
      <c r="X97" s="132"/>
      <c r="Y97" s="132">
        <v>2</v>
      </c>
      <c r="Z97" s="132"/>
      <c r="AA97" s="75">
        <f t="shared" si="33"/>
        <v>8</v>
      </c>
      <c r="AB97" s="75">
        <f t="shared" si="33"/>
        <v>0</v>
      </c>
    </row>
    <row r="98" spans="1:28" s="123" customFormat="1" x14ac:dyDescent="0.25">
      <c r="A98" s="122" t="s">
        <v>12</v>
      </c>
      <c r="B98" s="122" t="s">
        <v>14</v>
      </c>
      <c r="C98" s="82" t="s">
        <v>382</v>
      </c>
      <c r="D98" s="410">
        <v>4</v>
      </c>
      <c r="E98" s="409">
        <f t="shared" si="28"/>
        <v>120</v>
      </c>
      <c r="F98" s="409">
        <f t="shared" si="29"/>
        <v>8</v>
      </c>
      <c r="G98" s="409">
        <v>4</v>
      </c>
      <c r="H98" s="409"/>
      <c r="I98" s="409">
        <v>4</v>
      </c>
      <c r="J98" s="409">
        <f t="shared" si="30"/>
        <v>112</v>
      </c>
      <c r="K98" s="410">
        <v>8</v>
      </c>
      <c r="L98" s="410"/>
      <c r="M98" s="410">
        <f t="shared" si="31"/>
        <v>6.666666666666667</v>
      </c>
      <c r="N98" s="411"/>
      <c r="O98" s="411" t="s">
        <v>18</v>
      </c>
      <c r="Q98" s="556" t="s">
        <v>226</v>
      </c>
      <c r="R98" s="556"/>
      <c r="S98" s="556" t="s">
        <v>226</v>
      </c>
      <c r="T98" s="556" t="s">
        <v>227</v>
      </c>
      <c r="U98" s="557">
        <v>4</v>
      </c>
      <c r="V98" s="557"/>
      <c r="W98" s="557"/>
      <c r="X98" s="557"/>
      <c r="Y98" s="557">
        <v>4</v>
      </c>
      <c r="Z98" s="557"/>
      <c r="AA98" s="76">
        <f t="shared" si="33"/>
        <v>8</v>
      </c>
      <c r="AB98" s="76">
        <f t="shared" si="33"/>
        <v>0</v>
      </c>
    </row>
    <row r="99" spans="1:28" x14ac:dyDescent="0.25">
      <c r="A99" s="1" t="s">
        <v>12</v>
      </c>
      <c r="B99" s="1" t="s">
        <v>14</v>
      </c>
      <c r="C99" s="82" t="s">
        <v>386</v>
      </c>
      <c r="D99" s="410">
        <v>1</v>
      </c>
      <c r="E99" s="409">
        <f t="shared" si="28"/>
        <v>30</v>
      </c>
      <c r="F99" s="409">
        <f t="shared" si="29"/>
        <v>4</v>
      </c>
      <c r="G99" s="409"/>
      <c r="H99" s="409"/>
      <c r="I99" s="409">
        <v>4</v>
      </c>
      <c r="J99" s="409">
        <f t="shared" si="30"/>
        <v>26</v>
      </c>
      <c r="K99" s="410">
        <v>4</v>
      </c>
      <c r="L99" s="409"/>
      <c r="M99" s="410">
        <f t="shared" si="31"/>
        <v>13.333333333333334</v>
      </c>
      <c r="N99" s="411"/>
      <c r="O99" s="411" t="s">
        <v>21</v>
      </c>
      <c r="P99" s="2"/>
      <c r="Q99" s="132"/>
      <c r="R99" s="132"/>
      <c r="S99" s="132" t="s">
        <v>226</v>
      </c>
      <c r="T99" s="132" t="s">
        <v>226</v>
      </c>
      <c r="U99" s="132"/>
      <c r="V99" s="132"/>
      <c r="W99" s="132"/>
      <c r="X99" s="132"/>
      <c r="Y99" s="132">
        <v>4</v>
      </c>
      <c r="Z99" s="132"/>
      <c r="AA99" s="75">
        <f t="shared" si="33"/>
        <v>4</v>
      </c>
      <c r="AB99" s="75">
        <f t="shared" si="33"/>
        <v>0</v>
      </c>
    </row>
    <row r="100" spans="1:28" ht="15" customHeight="1" x14ac:dyDescent="0.2">
      <c r="B100" s="122"/>
      <c r="C100" s="5" t="s">
        <v>22</v>
      </c>
      <c r="D100" s="83">
        <f>SUM(D92:D99)</f>
        <v>30</v>
      </c>
      <c r="E100" s="9">
        <f>SUM(E92:E99)</f>
        <v>900</v>
      </c>
      <c r="F100" s="9">
        <f t="shared" ref="F100:L100" si="34">SUM(F92:F99)</f>
        <v>60</v>
      </c>
      <c r="G100" s="9">
        <f t="shared" si="34"/>
        <v>36</v>
      </c>
      <c r="H100" s="9">
        <f t="shared" si="34"/>
        <v>0</v>
      </c>
      <c r="I100" s="9">
        <f t="shared" si="34"/>
        <v>24</v>
      </c>
      <c r="J100" s="9">
        <f t="shared" si="34"/>
        <v>840</v>
      </c>
      <c r="K100" s="9">
        <f t="shared" si="34"/>
        <v>54</v>
      </c>
      <c r="L100" s="9">
        <f t="shared" si="34"/>
        <v>6</v>
      </c>
      <c r="M100" s="9"/>
      <c r="N100" s="6"/>
      <c r="O100" s="6"/>
      <c r="P100" s="2"/>
      <c r="Q100" s="2"/>
      <c r="R100" s="2"/>
      <c r="S100" s="2"/>
      <c r="T100" s="2"/>
      <c r="U100" s="2">
        <f t="shared" ref="U100:AB100" si="35">SUM(U92:U99)</f>
        <v>36</v>
      </c>
      <c r="V100" s="2">
        <f t="shared" si="35"/>
        <v>0</v>
      </c>
      <c r="W100" s="2">
        <f t="shared" si="35"/>
        <v>0</v>
      </c>
      <c r="X100" s="2">
        <f t="shared" si="35"/>
        <v>0</v>
      </c>
      <c r="Y100" s="2">
        <f t="shared" si="35"/>
        <v>18</v>
      </c>
      <c r="Z100" s="2">
        <f t="shared" si="35"/>
        <v>6</v>
      </c>
      <c r="AA100" s="2">
        <f t="shared" si="35"/>
        <v>54</v>
      </c>
      <c r="AB100" s="2">
        <f t="shared" si="35"/>
        <v>6</v>
      </c>
    </row>
    <row r="101" spans="1:28" ht="15" customHeight="1" x14ac:dyDescent="0.2">
      <c r="B101" s="122"/>
      <c r="C101" s="7" t="s">
        <v>23</v>
      </c>
      <c r="D101" s="6">
        <f>30-D100</f>
        <v>0</v>
      </c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B102" s="122"/>
      <c r="C102" s="7"/>
      <c r="D102" s="6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B103" s="122"/>
      <c r="C103" s="3" t="s">
        <v>38</v>
      </c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B104" s="122"/>
      <c r="C104" s="1038" t="s">
        <v>1</v>
      </c>
      <c r="D104" s="1039" t="s">
        <v>2</v>
      </c>
      <c r="E104" s="1040" t="s">
        <v>3</v>
      </c>
      <c r="F104" s="1040"/>
      <c r="G104" s="1040"/>
      <c r="H104" s="1040"/>
      <c r="I104" s="1040"/>
      <c r="J104" s="1041"/>
      <c r="K104" s="1039" t="s">
        <v>257</v>
      </c>
      <c r="L104" s="1039" t="s">
        <v>258</v>
      </c>
      <c r="M104" s="1039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2"/>
      <c r="C105" s="1038"/>
      <c r="D105" s="1039"/>
      <c r="E105" s="1039" t="s">
        <v>5</v>
      </c>
      <c r="F105" s="1042" t="s">
        <v>6</v>
      </c>
      <c r="G105" s="1042"/>
      <c r="H105" s="1042"/>
      <c r="I105" s="1042"/>
      <c r="J105" s="1039" t="s">
        <v>25</v>
      </c>
      <c r="K105" s="1039"/>
      <c r="L105" s="1039"/>
      <c r="M105" s="1039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2"/>
      <c r="C106" s="1038"/>
      <c r="D106" s="1039"/>
      <c r="E106" s="1041"/>
      <c r="F106" s="1039" t="s">
        <v>8</v>
      </c>
      <c r="G106" s="1040" t="s">
        <v>9</v>
      </c>
      <c r="H106" s="1041"/>
      <c r="I106" s="1041"/>
      <c r="J106" s="1041"/>
      <c r="K106" s="1039"/>
      <c r="L106" s="1039"/>
      <c r="M106" s="1039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2"/>
      <c r="C107" s="1038"/>
      <c r="D107" s="1039"/>
      <c r="E107" s="1041"/>
      <c r="F107" s="1043"/>
      <c r="G107" s="1039" t="s">
        <v>10</v>
      </c>
      <c r="H107" s="1039" t="s">
        <v>11</v>
      </c>
      <c r="I107" s="1039" t="s">
        <v>12</v>
      </c>
      <c r="J107" s="1041"/>
      <c r="K107" s="1039"/>
      <c r="L107" s="1039"/>
      <c r="M107" s="1039"/>
      <c r="N107" s="4"/>
      <c r="O107" s="4"/>
      <c r="P107" s="2"/>
      <c r="Q107" s="1039" t="s">
        <v>10</v>
      </c>
      <c r="R107" s="1039" t="s">
        <v>11</v>
      </c>
      <c r="S107" s="1039" t="s">
        <v>12</v>
      </c>
      <c r="T107" s="1045" t="s">
        <v>8</v>
      </c>
      <c r="U107" s="1045" t="s">
        <v>220</v>
      </c>
      <c r="V107" s="1045"/>
      <c r="W107" s="1045"/>
      <c r="X107" s="1045"/>
      <c r="Y107" s="1045"/>
      <c r="Z107" s="1045"/>
      <c r="AA107" s="1045"/>
      <c r="AB107" s="1045"/>
    </row>
    <row r="108" spans="1:28" ht="12.75" x14ac:dyDescent="0.2">
      <c r="B108" s="122"/>
      <c r="C108" s="1038"/>
      <c r="D108" s="1039"/>
      <c r="E108" s="1041"/>
      <c r="F108" s="1043"/>
      <c r="G108" s="1039"/>
      <c r="H108" s="1039"/>
      <c r="I108" s="1039"/>
      <c r="J108" s="1041"/>
      <c r="K108" s="1039"/>
      <c r="L108" s="1039"/>
      <c r="M108" s="1039"/>
      <c r="N108" s="4"/>
      <c r="O108" s="4"/>
      <c r="P108" s="2"/>
      <c r="Q108" s="1039"/>
      <c r="R108" s="1039"/>
      <c r="S108" s="1039"/>
      <c r="T108" s="1045"/>
      <c r="U108" s="1045"/>
      <c r="V108" s="1045"/>
      <c r="W108" s="1045"/>
      <c r="X108" s="1045"/>
      <c r="Y108" s="1045"/>
      <c r="Z108" s="1045"/>
      <c r="AA108" s="1045"/>
      <c r="AB108" s="1045"/>
    </row>
    <row r="109" spans="1:28" x14ac:dyDescent="0.25">
      <c r="B109" s="122"/>
      <c r="C109" s="1038"/>
      <c r="D109" s="1039"/>
      <c r="E109" s="1041"/>
      <c r="F109" s="1043"/>
      <c r="G109" s="1039"/>
      <c r="H109" s="1039"/>
      <c r="I109" s="1039"/>
      <c r="J109" s="1041"/>
      <c r="K109" s="1039"/>
      <c r="L109" s="1039"/>
      <c r="M109" s="1039"/>
      <c r="N109" s="4"/>
      <c r="O109" s="4"/>
      <c r="P109" s="2"/>
      <c r="Q109" s="1039"/>
      <c r="R109" s="1039"/>
      <c r="S109" s="1039"/>
      <c r="T109" s="1045"/>
      <c r="U109" s="1045" t="s">
        <v>221</v>
      </c>
      <c r="V109" s="1045"/>
      <c r="W109" s="1045" t="s">
        <v>222</v>
      </c>
      <c r="X109" s="1045"/>
      <c r="Y109" s="1045" t="s">
        <v>223</v>
      </c>
      <c r="Z109" s="1045"/>
      <c r="AA109" s="75" t="s">
        <v>224</v>
      </c>
      <c r="AB109" s="75"/>
    </row>
    <row r="110" spans="1:28" x14ac:dyDescent="0.25">
      <c r="B110" s="122"/>
      <c r="C110" s="1038"/>
      <c r="D110" s="1039"/>
      <c r="E110" s="1041"/>
      <c r="F110" s="1043"/>
      <c r="G110" s="1039"/>
      <c r="H110" s="1039"/>
      <c r="I110" s="1039"/>
      <c r="J110" s="1041"/>
      <c r="K110" s="1039"/>
      <c r="L110" s="1039"/>
      <c r="M110" s="1039"/>
      <c r="N110" s="4"/>
      <c r="O110" s="4"/>
      <c r="P110" s="2"/>
      <c r="Q110" s="1039"/>
      <c r="R110" s="1039"/>
      <c r="S110" s="1039"/>
      <c r="T110" s="75"/>
      <c r="U110" s="75" t="s">
        <v>225</v>
      </c>
      <c r="V110" s="75" t="s">
        <v>80</v>
      </c>
      <c r="W110" s="75" t="s">
        <v>225</v>
      </c>
      <c r="X110" s="75" t="s">
        <v>80</v>
      </c>
      <c r="Y110" s="75" t="s">
        <v>225</v>
      </c>
      <c r="Z110" s="75" t="s">
        <v>80</v>
      </c>
      <c r="AA110" s="76" t="s">
        <v>225</v>
      </c>
      <c r="AB110" s="76" t="s">
        <v>80</v>
      </c>
    </row>
    <row r="111" spans="1:28" x14ac:dyDescent="0.25">
      <c r="A111" s="1" t="s">
        <v>12</v>
      </c>
      <c r="B111" s="1" t="s">
        <v>14</v>
      </c>
      <c r="C111" s="5" t="s">
        <v>387</v>
      </c>
      <c r="D111" s="408">
        <v>3</v>
      </c>
      <c r="E111" s="409">
        <f>D111*30</f>
        <v>90</v>
      </c>
      <c r="F111" s="409">
        <f>G111+H111+I111</f>
        <v>0</v>
      </c>
      <c r="G111" s="409"/>
      <c r="H111" s="409"/>
      <c r="I111" s="409"/>
      <c r="J111" s="409">
        <f>E111-F111</f>
        <v>90</v>
      </c>
      <c r="K111" s="410"/>
      <c r="L111" s="409"/>
      <c r="M111" s="410"/>
      <c r="N111" s="4"/>
      <c r="O111" s="411" t="s">
        <v>21</v>
      </c>
      <c r="P111" s="2"/>
      <c r="Q111" s="77"/>
      <c r="R111" s="77"/>
      <c r="S111" s="77"/>
      <c r="T111" s="77"/>
      <c r="U111" s="132"/>
      <c r="V111" s="132"/>
      <c r="W111" s="132"/>
      <c r="X111" s="132"/>
      <c r="Y111" s="132"/>
      <c r="Z111" s="132"/>
      <c r="AA111" s="75">
        <f t="shared" ref="AA111:AB113" si="36">U111+W111+Y111</f>
        <v>0</v>
      </c>
      <c r="AB111" s="75">
        <f t="shared" si="36"/>
        <v>0</v>
      </c>
    </row>
    <row r="112" spans="1:28" ht="26.25" x14ac:dyDescent="0.25">
      <c r="A112" s="1" t="s">
        <v>13</v>
      </c>
      <c r="B112" s="1" t="s">
        <v>32</v>
      </c>
      <c r="C112" s="82" t="s">
        <v>40</v>
      </c>
      <c r="D112" s="410">
        <v>4</v>
      </c>
      <c r="E112" s="409">
        <f t="shared" ref="E112:E118" si="37">D112*30</f>
        <v>120</v>
      </c>
      <c r="F112" s="409">
        <f>G112+H112+I112</f>
        <v>4</v>
      </c>
      <c r="G112" s="409"/>
      <c r="H112" s="409"/>
      <c r="I112" s="409">
        <v>4</v>
      </c>
      <c r="J112" s="409">
        <f>E112-F112</f>
        <v>116</v>
      </c>
      <c r="K112" s="410">
        <v>4</v>
      </c>
      <c r="L112" s="409"/>
      <c r="M112" s="410">
        <f t="shared" ref="M112:M118" si="38">F112/E112*100</f>
        <v>3.3333333333333335</v>
      </c>
      <c r="N112" s="411"/>
      <c r="O112" s="411" t="s">
        <v>13</v>
      </c>
      <c r="P112" s="2"/>
      <c r="Q112" s="77"/>
      <c r="R112" s="77"/>
      <c r="S112" s="77" t="s">
        <v>226</v>
      </c>
      <c r="T112" s="77" t="s">
        <v>226</v>
      </c>
      <c r="U112" s="132"/>
      <c r="V112" s="132"/>
      <c r="W112" s="132"/>
      <c r="X112" s="132"/>
      <c r="Y112" s="132">
        <v>4</v>
      </c>
      <c r="Z112" s="132"/>
      <c r="AA112" s="75">
        <f t="shared" si="36"/>
        <v>4</v>
      </c>
      <c r="AB112" s="75">
        <f t="shared" si="36"/>
        <v>0</v>
      </c>
    </row>
    <row r="113" spans="1:28" x14ac:dyDescent="0.25">
      <c r="A113" s="1" t="s">
        <v>12</v>
      </c>
      <c r="B113" s="1" t="s">
        <v>32</v>
      </c>
      <c r="C113" s="82" t="s">
        <v>283</v>
      </c>
      <c r="D113" s="410">
        <v>4</v>
      </c>
      <c r="E113" s="409">
        <f t="shared" si="37"/>
        <v>120</v>
      </c>
      <c r="F113" s="409">
        <f t="shared" ref="F113:F118" si="39">G113+H113+I113</f>
        <v>8</v>
      </c>
      <c r="G113" s="409">
        <v>6</v>
      </c>
      <c r="H113" s="409"/>
      <c r="I113" s="409">
        <v>2</v>
      </c>
      <c r="J113" s="409">
        <f t="shared" ref="J113:J118" si="40">E113-F113</f>
        <v>112</v>
      </c>
      <c r="K113" s="410">
        <v>8</v>
      </c>
      <c r="L113" s="409"/>
      <c r="M113" s="410">
        <f t="shared" si="38"/>
        <v>6.666666666666667</v>
      </c>
      <c r="N113" s="411"/>
      <c r="O113" s="411" t="s">
        <v>13</v>
      </c>
      <c r="P113" s="2"/>
      <c r="Q113" s="77" t="s">
        <v>237</v>
      </c>
      <c r="R113" s="77"/>
      <c r="S113" s="77" t="s">
        <v>238</v>
      </c>
      <c r="T113" s="77" t="s">
        <v>227</v>
      </c>
      <c r="U113" s="75">
        <v>6</v>
      </c>
      <c r="V113" s="75"/>
      <c r="W113" s="75"/>
      <c r="X113" s="75"/>
      <c r="Y113" s="75">
        <v>2</v>
      </c>
      <c r="Z113" s="75"/>
      <c r="AA113" s="75">
        <f t="shared" si="36"/>
        <v>8</v>
      </c>
      <c r="AB113" s="75">
        <f t="shared" si="36"/>
        <v>0</v>
      </c>
    </row>
    <row r="114" spans="1:28" x14ac:dyDescent="0.25">
      <c r="A114" s="1" t="s">
        <v>12</v>
      </c>
      <c r="B114" s="1" t="s">
        <v>14</v>
      </c>
      <c r="C114" s="82" t="s">
        <v>388</v>
      </c>
      <c r="D114" s="410">
        <v>4</v>
      </c>
      <c r="E114" s="409">
        <f t="shared" si="37"/>
        <v>120</v>
      </c>
      <c r="F114" s="409">
        <f t="shared" si="39"/>
        <v>8</v>
      </c>
      <c r="G114" s="409">
        <v>6</v>
      </c>
      <c r="H114" s="409"/>
      <c r="I114" s="409">
        <v>2</v>
      </c>
      <c r="J114" s="409">
        <f t="shared" si="40"/>
        <v>112</v>
      </c>
      <c r="K114" s="410">
        <v>8</v>
      </c>
      <c r="L114" s="409"/>
      <c r="M114" s="410">
        <f t="shared" si="38"/>
        <v>6.666666666666667</v>
      </c>
      <c r="N114" s="411"/>
      <c r="O114" s="411" t="s">
        <v>18</v>
      </c>
      <c r="P114" s="2"/>
      <c r="Q114" s="77" t="s">
        <v>237</v>
      </c>
      <c r="R114" s="77"/>
      <c r="S114" s="77" t="s">
        <v>238</v>
      </c>
      <c r="T114" s="77" t="s">
        <v>227</v>
      </c>
      <c r="U114" s="132">
        <v>6</v>
      </c>
      <c r="V114" s="132"/>
      <c r="W114" s="132"/>
      <c r="X114" s="132"/>
      <c r="Y114" s="132">
        <v>2</v>
      </c>
      <c r="Z114" s="132"/>
      <c r="AA114" s="75">
        <f t="shared" ref="AA114:AB117" si="41">U114+W114+Y114</f>
        <v>8</v>
      </c>
      <c r="AB114" s="75">
        <f t="shared" si="41"/>
        <v>0</v>
      </c>
    </row>
    <row r="115" spans="1:28" x14ac:dyDescent="0.25">
      <c r="A115" s="1" t="s">
        <v>12</v>
      </c>
      <c r="B115" s="1" t="s">
        <v>14</v>
      </c>
      <c r="C115" s="82" t="s">
        <v>389</v>
      </c>
      <c r="D115" s="410">
        <v>4</v>
      </c>
      <c r="E115" s="409">
        <f t="shared" si="37"/>
        <v>120</v>
      </c>
      <c r="F115" s="409">
        <f t="shared" si="39"/>
        <v>8</v>
      </c>
      <c r="G115" s="409">
        <v>6</v>
      </c>
      <c r="H115" s="409"/>
      <c r="I115" s="409">
        <v>2</v>
      </c>
      <c r="J115" s="409">
        <f t="shared" si="40"/>
        <v>112</v>
      </c>
      <c r="K115" s="410">
        <v>8</v>
      </c>
      <c r="L115" s="409"/>
      <c r="M115" s="410">
        <f t="shared" si="38"/>
        <v>6.666666666666667</v>
      </c>
      <c r="N115" s="411"/>
      <c r="O115" s="411" t="s">
        <v>18</v>
      </c>
      <c r="P115" s="2"/>
      <c r="Q115" s="132" t="s">
        <v>237</v>
      </c>
      <c r="R115" s="132"/>
      <c r="S115" s="132" t="s">
        <v>238</v>
      </c>
      <c r="T115" s="132" t="s">
        <v>227</v>
      </c>
      <c r="U115" s="132">
        <v>6</v>
      </c>
      <c r="V115" s="132"/>
      <c r="W115" s="132"/>
      <c r="X115" s="132"/>
      <c r="Y115" s="132">
        <v>2</v>
      </c>
      <c r="Z115" s="132"/>
      <c r="AA115" s="75">
        <f t="shared" si="41"/>
        <v>8</v>
      </c>
      <c r="AB115" s="75">
        <f t="shared" si="41"/>
        <v>0</v>
      </c>
    </row>
    <row r="116" spans="1:28" x14ac:dyDescent="0.25">
      <c r="A116" s="1" t="s">
        <v>12</v>
      </c>
      <c r="B116" s="1" t="s">
        <v>14</v>
      </c>
      <c r="C116" s="82" t="s">
        <v>390</v>
      </c>
      <c r="D116" s="412">
        <v>3</v>
      </c>
      <c r="E116" s="409">
        <f>D116*30</f>
        <v>90</v>
      </c>
      <c r="F116" s="409">
        <f t="shared" si="39"/>
        <v>8</v>
      </c>
      <c r="G116" s="409">
        <v>6</v>
      </c>
      <c r="H116" s="409"/>
      <c r="I116" s="409">
        <v>2</v>
      </c>
      <c r="J116" s="409">
        <f t="shared" si="40"/>
        <v>82</v>
      </c>
      <c r="K116" s="410">
        <v>8</v>
      </c>
      <c r="L116" s="409"/>
      <c r="M116" s="410">
        <f t="shared" si="38"/>
        <v>8.8888888888888893</v>
      </c>
      <c r="N116" s="411"/>
      <c r="O116" s="411" t="s">
        <v>18</v>
      </c>
      <c r="P116" s="2"/>
      <c r="Q116" s="77" t="s">
        <v>237</v>
      </c>
      <c r="R116" s="77"/>
      <c r="S116" s="77" t="s">
        <v>238</v>
      </c>
      <c r="T116" s="77" t="s">
        <v>227</v>
      </c>
      <c r="U116" s="132">
        <v>6</v>
      </c>
      <c r="V116" s="132"/>
      <c r="W116" s="132"/>
      <c r="X116" s="132"/>
      <c r="Y116" s="132">
        <v>2</v>
      </c>
      <c r="Z116" s="132"/>
      <c r="AA116" s="75">
        <f t="shared" si="41"/>
        <v>8</v>
      </c>
      <c r="AB116" s="75">
        <f t="shared" si="41"/>
        <v>0</v>
      </c>
    </row>
    <row r="117" spans="1:28" ht="14.25" customHeight="1" x14ac:dyDescent="0.25">
      <c r="A117" s="1" t="s">
        <v>12</v>
      </c>
      <c r="B117" s="1" t="s">
        <v>14</v>
      </c>
      <c r="C117" s="82" t="s">
        <v>391</v>
      </c>
      <c r="D117" s="412">
        <v>4</v>
      </c>
      <c r="E117" s="409">
        <f>D117*30</f>
        <v>120</v>
      </c>
      <c r="F117" s="409">
        <f t="shared" si="39"/>
        <v>8</v>
      </c>
      <c r="G117" s="409">
        <v>6</v>
      </c>
      <c r="H117" s="409"/>
      <c r="I117" s="409">
        <v>2</v>
      </c>
      <c r="J117" s="409">
        <f t="shared" si="40"/>
        <v>112</v>
      </c>
      <c r="K117" s="410">
        <v>8</v>
      </c>
      <c r="L117" s="409"/>
      <c r="M117" s="410">
        <f t="shared" si="38"/>
        <v>6.666666666666667</v>
      </c>
      <c r="N117" s="411"/>
      <c r="O117" s="411" t="s">
        <v>18</v>
      </c>
      <c r="P117" s="2"/>
      <c r="Q117" s="77" t="s">
        <v>237</v>
      </c>
      <c r="R117" s="77"/>
      <c r="S117" s="77" t="s">
        <v>238</v>
      </c>
      <c r="T117" s="77" t="s">
        <v>227</v>
      </c>
      <c r="U117" s="132">
        <v>6</v>
      </c>
      <c r="V117" s="132"/>
      <c r="W117" s="132"/>
      <c r="X117" s="132"/>
      <c r="Y117" s="132">
        <v>2</v>
      </c>
      <c r="Z117" s="132"/>
      <c r="AA117" s="75">
        <f t="shared" si="41"/>
        <v>8</v>
      </c>
      <c r="AB117" s="75">
        <f t="shared" si="41"/>
        <v>0</v>
      </c>
    </row>
    <row r="118" spans="1:28" ht="14.25" customHeight="1" x14ac:dyDescent="0.25">
      <c r="A118" s="1" t="s">
        <v>12</v>
      </c>
      <c r="B118" s="1" t="s">
        <v>32</v>
      </c>
      <c r="C118" s="125" t="s">
        <v>392</v>
      </c>
      <c r="D118" s="410">
        <v>4</v>
      </c>
      <c r="E118" s="409">
        <f t="shared" si="37"/>
        <v>120</v>
      </c>
      <c r="F118" s="409">
        <f t="shared" si="39"/>
        <v>8</v>
      </c>
      <c r="G118" s="409">
        <v>6</v>
      </c>
      <c r="H118" s="409"/>
      <c r="I118" s="409">
        <v>2</v>
      </c>
      <c r="J118" s="409">
        <f t="shared" si="40"/>
        <v>112</v>
      </c>
      <c r="K118" s="410">
        <v>8</v>
      </c>
      <c r="L118" s="409"/>
      <c r="M118" s="410">
        <f t="shared" si="38"/>
        <v>6.666666666666667</v>
      </c>
      <c r="N118" s="411"/>
      <c r="O118" s="411" t="s">
        <v>13</v>
      </c>
      <c r="P118" s="2"/>
      <c r="Q118" s="77" t="s">
        <v>237</v>
      </c>
      <c r="R118" s="77"/>
      <c r="S118" s="77" t="s">
        <v>238</v>
      </c>
      <c r="T118" s="77" t="s">
        <v>227</v>
      </c>
      <c r="U118" s="132">
        <v>6</v>
      </c>
      <c r="V118" s="132"/>
      <c r="W118" s="132"/>
      <c r="X118" s="132"/>
      <c r="Y118" s="132">
        <v>2</v>
      </c>
      <c r="Z118" s="132"/>
      <c r="AA118" s="75">
        <f>U118+W118+Y118</f>
        <v>8</v>
      </c>
      <c r="AB118" s="75">
        <f>V118+X118+Z118</f>
        <v>0</v>
      </c>
    </row>
    <row r="119" spans="1:28" ht="15" customHeight="1" x14ac:dyDescent="0.2">
      <c r="B119" s="122"/>
      <c r="C119" s="5" t="s">
        <v>22</v>
      </c>
      <c r="D119" s="83">
        <f>SUM(D111:D118)</f>
        <v>30</v>
      </c>
      <c r="E119" s="9">
        <f>SUM(E111:E118)</f>
        <v>900</v>
      </c>
      <c r="F119" s="9">
        <f t="shared" ref="F119:K119" si="42">SUM(F112:F118)</f>
        <v>52</v>
      </c>
      <c r="G119" s="9">
        <f t="shared" si="42"/>
        <v>36</v>
      </c>
      <c r="H119" s="9">
        <f t="shared" si="42"/>
        <v>0</v>
      </c>
      <c r="I119" s="9">
        <f t="shared" si="42"/>
        <v>16</v>
      </c>
      <c r="J119" s="9">
        <f t="shared" si="42"/>
        <v>758</v>
      </c>
      <c r="K119" s="9">
        <f t="shared" si="42"/>
        <v>52</v>
      </c>
      <c r="L119" s="9"/>
      <c r="M119" s="9"/>
      <c r="N119" s="6"/>
      <c r="O119" s="6"/>
      <c r="P119" s="2"/>
      <c r="Q119" s="2"/>
      <c r="R119" s="2"/>
      <c r="S119" s="2"/>
      <c r="T119" s="2"/>
      <c r="U119" s="2">
        <f t="shared" ref="U119:AB119" si="43">SUM(U113:U118)</f>
        <v>36</v>
      </c>
      <c r="V119" s="2">
        <f t="shared" si="43"/>
        <v>0</v>
      </c>
      <c r="W119" s="2">
        <f t="shared" si="43"/>
        <v>0</v>
      </c>
      <c r="X119" s="2">
        <f t="shared" si="43"/>
        <v>0</v>
      </c>
      <c r="Y119" s="2">
        <f>SUM(Y112:Y118)</f>
        <v>16</v>
      </c>
      <c r="Z119" s="2">
        <f t="shared" si="43"/>
        <v>0</v>
      </c>
      <c r="AA119" s="2">
        <f>SUM(AA112:AA118)</f>
        <v>52</v>
      </c>
      <c r="AB119" s="2">
        <f t="shared" si="43"/>
        <v>0</v>
      </c>
    </row>
    <row r="120" spans="1:28" ht="15" customHeight="1" x14ac:dyDescent="0.2">
      <c r="B120" s="122"/>
      <c r="C120" s="7" t="s">
        <v>23</v>
      </c>
      <c r="D120" s="6">
        <f>30-D119</f>
        <v>0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">
      <c r="B121" s="122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x14ac:dyDescent="0.2">
      <c r="B122" s="122"/>
      <c r="C122" s="3" t="s">
        <v>39</v>
      </c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">
      <c r="B123" s="122"/>
      <c r="C123" s="1038" t="s">
        <v>1</v>
      </c>
      <c r="D123" s="1039" t="s">
        <v>2</v>
      </c>
      <c r="E123" s="1040" t="s">
        <v>3</v>
      </c>
      <c r="F123" s="1040"/>
      <c r="G123" s="1040"/>
      <c r="H123" s="1040"/>
      <c r="I123" s="1040"/>
      <c r="J123" s="1041"/>
      <c r="K123" s="1039" t="s">
        <v>257</v>
      </c>
      <c r="L123" s="1039" t="s">
        <v>258</v>
      </c>
      <c r="M123" s="1039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2"/>
      <c r="C124" s="1038"/>
      <c r="D124" s="1039"/>
      <c r="E124" s="1039" t="s">
        <v>5</v>
      </c>
      <c r="F124" s="1042" t="s">
        <v>6</v>
      </c>
      <c r="G124" s="1042"/>
      <c r="H124" s="1042"/>
      <c r="I124" s="1042"/>
      <c r="J124" s="1039" t="s">
        <v>25</v>
      </c>
      <c r="K124" s="1039"/>
      <c r="L124" s="1039"/>
      <c r="M124" s="1039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2"/>
      <c r="C125" s="1038"/>
      <c r="D125" s="1039"/>
      <c r="E125" s="1041"/>
      <c r="F125" s="1039" t="s">
        <v>8</v>
      </c>
      <c r="G125" s="1040" t="s">
        <v>9</v>
      </c>
      <c r="H125" s="1041"/>
      <c r="I125" s="1041"/>
      <c r="J125" s="1041"/>
      <c r="K125" s="1039"/>
      <c r="L125" s="1039"/>
      <c r="M125" s="1039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2"/>
      <c r="C126" s="1038"/>
      <c r="D126" s="1039"/>
      <c r="E126" s="1041"/>
      <c r="F126" s="1043"/>
      <c r="G126" s="1039" t="s">
        <v>10</v>
      </c>
      <c r="H126" s="1039" t="s">
        <v>11</v>
      </c>
      <c r="I126" s="1039" t="s">
        <v>12</v>
      </c>
      <c r="J126" s="1041"/>
      <c r="K126" s="1039"/>
      <c r="L126" s="1039"/>
      <c r="M126" s="1039"/>
      <c r="N126" s="4"/>
      <c r="O126" s="4"/>
      <c r="P126" s="2"/>
      <c r="Q126" s="1039" t="s">
        <v>10</v>
      </c>
      <c r="R126" s="1039" t="s">
        <v>11</v>
      </c>
      <c r="S126" s="1039" t="s">
        <v>12</v>
      </c>
      <c r="T126" s="1045" t="s">
        <v>8</v>
      </c>
      <c r="U126" s="1045" t="s">
        <v>220</v>
      </c>
      <c r="V126" s="1045"/>
      <c r="W126" s="1045"/>
      <c r="X126" s="1045"/>
      <c r="Y126" s="1045"/>
      <c r="Z126" s="1045"/>
      <c r="AA126" s="1045"/>
      <c r="AB126" s="1045"/>
    </row>
    <row r="127" spans="1:28" ht="10.5" customHeight="1" x14ac:dyDescent="0.2">
      <c r="B127" s="122"/>
      <c r="C127" s="1038"/>
      <c r="D127" s="1039"/>
      <c r="E127" s="1041"/>
      <c r="F127" s="1043"/>
      <c r="G127" s="1039"/>
      <c r="H127" s="1039"/>
      <c r="I127" s="1039"/>
      <c r="J127" s="1041"/>
      <c r="K127" s="1039"/>
      <c r="L127" s="1039"/>
      <c r="M127" s="1039"/>
      <c r="N127" s="4"/>
      <c r="O127" s="4"/>
      <c r="P127" s="2"/>
      <c r="Q127" s="1039"/>
      <c r="R127" s="1039"/>
      <c r="S127" s="1039"/>
      <c r="T127" s="1045"/>
      <c r="U127" s="1045"/>
      <c r="V127" s="1045"/>
      <c r="W127" s="1045"/>
      <c r="X127" s="1045"/>
      <c r="Y127" s="1045"/>
      <c r="Z127" s="1045"/>
      <c r="AA127" s="1045"/>
      <c r="AB127" s="1045"/>
    </row>
    <row r="128" spans="1:28" ht="10.5" customHeight="1" x14ac:dyDescent="0.25">
      <c r="B128" s="122"/>
      <c r="C128" s="1038"/>
      <c r="D128" s="1039"/>
      <c r="E128" s="1041"/>
      <c r="F128" s="1043"/>
      <c r="G128" s="1039"/>
      <c r="H128" s="1039"/>
      <c r="I128" s="1039"/>
      <c r="J128" s="1041"/>
      <c r="K128" s="1039"/>
      <c r="L128" s="1039"/>
      <c r="M128" s="1039"/>
      <c r="N128" s="4"/>
      <c r="O128" s="4"/>
      <c r="P128" s="2"/>
      <c r="Q128" s="1039"/>
      <c r="R128" s="1039"/>
      <c r="S128" s="1039"/>
      <c r="T128" s="1045"/>
      <c r="U128" s="1045" t="s">
        <v>221</v>
      </c>
      <c r="V128" s="1045"/>
      <c r="W128" s="1045" t="s">
        <v>222</v>
      </c>
      <c r="X128" s="1045"/>
      <c r="Y128" s="1045" t="s">
        <v>223</v>
      </c>
      <c r="Z128" s="1045"/>
      <c r="AA128" s="75" t="s">
        <v>224</v>
      </c>
      <c r="AB128" s="75"/>
    </row>
    <row r="129" spans="1:28" ht="10.5" customHeight="1" x14ac:dyDescent="0.25">
      <c r="B129" s="122"/>
      <c r="C129" s="1038"/>
      <c r="D129" s="1039"/>
      <c r="E129" s="1041"/>
      <c r="F129" s="1043"/>
      <c r="G129" s="1039"/>
      <c r="H129" s="1039"/>
      <c r="I129" s="1039"/>
      <c r="J129" s="1041"/>
      <c r="K129" s="1039"/>
      <c r="L129" s="1039"/>
      <c r="M129" s="1039"/>
      <c r="N129" s="4"/>
      <c r="O129" s="4"/>
      <c r="P129" s="2"/>
      <c r="Q129" s="1039"/>
      <c r="R129" s="1039"/>
      <c r="S129" s="1039"/>
      <c r="T129" s="75"/>
      <c r="U129" s="75" t="s">
        <v>225</v>
      </c>
      <c r="V129" s="75" t="s">
        <v>80</v>
      </c>
      <c r="W129" s="75" t="s">
        <v>225</v>
      </c>
      <c r="X129" s="75" t="s">
        <v>80</v>
      </c>
      <c r="Y129" s="75" t="s">
        <v>225</v>
      </c>
      <c r="Z129" s="75" t="s">
        <v>80</v>
      </c>
      <c r="AA129" s="76" t="s">
        <v>225</v>
      </c>
      <c r="AB129" s="76" t="s">
        <v>80</v>
      </c>
    </row>
    <row r="130" spans="1:28" ht="39" x14ac:dyDescent="0.25">
      <c r="A130" s="1" t="s">
        <v>13</v>
      </c>
      <c r="B130" s="1" t="s">
        <v>32</v>
      </c>
      <c r="C130" s="82" t="s">
        <v>284</v>
      </c>
      <c r="D130" s="408">
        <v>4</v>
      </c>
      <c r="E130" s="409">
        <f t="shared" ref="E130:E137" si="44">D130*30</f>
        <v>120</v>
      </c>
      <c r="F130" s="409">
        <f>G130+H130+I130</f>
        <v>4</v>
      </c>
      <c r="G130" s="409"/>
      <c r="H130" s="409"/>
      <c r="I130" s="409">
        <v>4</v>
      </c>
      <c r="J130" s="409">
        <f>E130-F130</f>
        <v>116</v>
      </c>
      <c r="K130" s="410">
        <v>4</v>
      </c>
      <c r="L130" s="409"/>
      <c r="M130" s="410">
        <f>F130/E130*100</f>
        <v>3.3333333333333335</v>
      </c>
      <c r="N130" s="411"/>
      <c r="O130" s="409" t="s">
        <v>13</v>
      </c>
      <c r="P130" s="2"/>
      <c r="Q130" s="77"/>
      <c r="R130" s="77"/>
      <c r="S130" s="77" t="s">
        <v>226</v>
      </c>
      <c r="T130" s="77" t="s">
        <v>226</v>
      </c>
      <c r="U130" s="75"/>
      <c r="V130" s="75"/>
      <c r="W130" s="75"/>
      <c r="X130" s="75"/>
      <c r="Y130" s="75">
        <v>4</v>
      </c>
      <c r="Z130" s="75"/>
      <c r="AA130" s="75">
        <f>U130+W130+Y130</f>
        <v>4</v>
      </c>
      <c r="AB130" s="75">
        <f>V130+X130+Z130</f>
        <v>0</v>
      </c>
    </row>
    <row r="131" spans="1:28" x14ac:dyDescent="0.25">
      <c r="A131" s="1" t="s">
        <v>12</v>
      </c>
      <c r="B131" s="1" t="s">
        <v>14</v>
      </c>
      <c r="C131" s="82" t="s">
        <v>393</v>
      </c>
      <c r="D131" s="410">
        <v>5</v>
      </c>
      <c r="E131" s="409">
        <f t="shared" si="44"/>
        <v>150</v>
      </c>
      <c r="F131" s="409">
        <f t="shared" ref="F131:F137" si="45">G131+H131+I131</f>
        <v>8</v>
      </c>
      <c r="G131" s="409">
        <v>6</v>
      </c>
      <c r="H131" s="409"/>
      <c r="I131" s="409">
        <v>2</v>
      </c>
      <c r="J131" s="409">
        <f t="shared" ref="J131:J137" si="46">E131-F131</f>
        <v>142</v>
      </c>
      <c r="K131" s="410">
        <v>8</v>
      </c>
      <c r="L131" s="409"/>
      <c r="M131" s="410">
        <f t="shared" ref="M131:M137" si="47">F131/E131*100</f>
        <v>5.3333333333333339</v>
      </c>
      <c r="N131" s="411"/>
      <c r="O131" s="409" t="s">
        <v>18</v>
      </c>
      <c r="P131" s="2"/>
      <c r="Q131" s="77" t="s">
        <v>237</v>
      </c>
      <c r="R131" s="77"/>
      <c r="S131" s="77" t="s">
        <v>238</v>
      </c>
      <c r="T131" s="77" t="s">
        <v>227</v>
      </c>
      <c r="U131" s="132">
        <v>6</v>
      </c>
      <c r="V131" s="132"/>
      <c r="W131" s="132"/>
      <c r="X131" s="132"/>
      <c r="Y131" s="132">
        <v>2</v>
      </c>
      <c r="Z131" s="132"/>
      <c r="AA131" s="75">
        <f>U131+W131+Y131</f>
        <v>8</v>
      </c>
      <c r="AB131" s="75">
        <f>V131+X131+Z131</f>
        <v>0</v>
      </c>
    </row>
    <row r="132" spans="1:28" x14ac:dyDescent="0.25">
      <c r="A132" s="1" t="s">
        <v>12</v>
      </c>
      <c r="B132" s="1" t="s">
        <v>14</v>
      </c>
      <c r="C132" s="82" t="s">
        <v>394</v>
      </c>
      <c r="D132" s="410">
        <v>1</v>
      </c>
      <c r="E132" s="409">
        <f t="shared" si="44"/>
        <v>30</v>
      </c>
      <c r="F132" s="409">
        <f t="shared" si="45"/>
        <v>4</v>
      </c>
      <c r="G132" s="409"/>
      <c r="H132" s="409"/>
      <c r="I132" s="409">
        <v>4</v>
      </c>
      <c r="J132" s="409">
        <f t="shared" si="46"/>
        <v>26</v>
      </c>
      <c r="K132" s="410">
        <v>4</v>
      </c>
      <c r="L132" s="409"/>
      <c r="M132" s="410">
        <f t="shared" si="47"/>
        <v>13.333333333333334</v>
      </c>
      <c r="N132" s="411"/>
      <c r="O132" s="409" t="s">
        <v>21</v>
      </c>
      <c r="P132" s="2"/>
      <c r="Q132" s="77"/>
      <c r="R132" s="77"/>
      <c r="S132" s="77" t="s">
        <v>226</v>
      </c>
      <c r="T132" s="77" t="s">
        <v>226</v>
      </c>
      <c r="U132" s="132"/>
      <c r="V132" s="132"/>
      <c r="W132" s="132"/>
      <c r="X132" s="132"/>
      <c r="Y132" s="132">
        <v>4</v>
      </c>
      <c r="Z132" s="132"/>
      <c r="AA132" s="75">
        <f t="shared" ref="AA132:AB137" si="48">U132+W132+Y132</f>
        <v>4</v>
      </c>
      <c r="AB132" s="75">
        <f>V132+X132+Z132</f>
        <v>0</v>
      </c>
    </row>
    <row r="133" spans="1:28" ht="26.25" x14ac:dyDescent="0.25">
      <c r="A133" s="1" t="s">
        <v>12</v>
      </c>
      <c r="B133" s="1" t="s">
        <v>32</v>
      </c>
      <c r="C133" s="82" t="s">
        <v>395</v>
      </c>
      <c r="D133" s="410">
        <v>4</v>
      </c>
      <c r="E133" s="409">
        <f t="shared" si="44"/>
        <v>120</v>
      </c>
      <c r="F133" s="409">
        <f t="shared" si="45"/>
        <v>8</v>
      </c>
      <c r="G133" s="409">
        <v>4</v>
      </c>
      <c r="H133" s="409"/>
      <c r="I133" s="409">
        <v>4</v>
      </c>
      <c r="J133" s="409">
        <f t="shared" si="46"/>
        <v>112</v>
      </c>
      <c r="K133" s="410">
        <v>8</v>
      </c>
      <c r="L133" s="409"/>
      <c r="M133" s="410">
        <f t="shared" si="47"/>
        <v>6.666666666666667</v>
      </c>
      <c r="N133" s="411"/>
      <c r="O133" s="409" t="s">
        <v>13</v>
      </c>
      <c r="P133" s="2"/>
      <c r="Q133" s="132" t="s">
        <v>226</v>
      </c>
      <c r="R133" s="132"/>
      <c r="S133" s="132" t="s">
        <v>226</v>
      </c>
      <c r="T133" s="132" t="s">
        <v>227</v>
      </c>
      <c r="U133" s="132">
        <v>4</v>
      </c>
      <c r="V133" s="132"/>
      <c r="W133" s="132"/>
      <c r="X133" s="132"/>
      <c r="Y133" s="132">
        <v>4</v>
      </c>
      <c r="Z133" s="132"/>
      <c r="AA133" s="75">
        <f t="shared" si="48"/>
        <v>8</v>
      </c>
      <c r="AB133" s="75">
        <f t="shared" si="48"/>
        <v>0</v>
      </c>
    </row>
    <row r="134" spans="1:28" x14ac:dyDescent="0.25">
      <c r="A134" s="1" t="s">
        <v>12</v>
      </c>
      <c r="B134" s="1" t="s">
        <v>32</v>
      </c>
      <c r="C134" s="125" t="s">
        <v>396</v>
      </c>
      <c r="D134" s="410">
        <v>4</v>
      </c>
      <c r="E134" s="409">
        <f t="shared" si="44"/>
        <v>120</v>
      </c>
      <c r="F134" s="409">
        <f t="shared" si="45"/>
        <v>8</v>
      </c>
      <c r="G134" s="409">
        <v>4</v>
      </c>
      <c r="H134" s="409"/>
      <c r="I134" s="409">
        <v>4</v>
      </c>
      <c r="J134" s="409">
        <f t="shared" si="46"/>
        <v>112</v>
      </c>
      <c r="K134" s="410">
        <v>8</v>
      </c>
      <c r="L134" s="409"/>
      <c r="M134" s="410">
        <f t="shared" si="47"/>
        <v>6.666666666666667</v>
      </c>
      <c r="N134" s="411"/>
      <c r="O134" s="409" t="s">
        <v>13</v>
      </c>
      <c r="P134" s="2"/>
      <c r="Q134" s="132" t="s">
        <v>226</v>
      </c>
      <c r="R134" s="132"/>
      <c r="S134" s="132" t="s">
        <v>226</v>
      </c>
      <c r="T134" s="132" t="s">
        <v>227</v>
      </c>
      <c r="U134" s="132">
        <v>4</v>
      </c>
      <c r="V134" s="132"/>
      <c r="W134" s="132"/>
      <c r="X134" s="132"/>
      <c r="Y134" s="132">
        <v>4</v>
      </c>
      <c r="Z134" s="132"/>
      <c r="AA134" s="75">
        <f t="shared" si="48"/>
        <v>8</v>
      </c>
      <c r="AB134" s="75">
        <f t="shared" si="48"/>
        <v>0</v>
      </c>
    </row>
    <row r="135" spans="1:28" ht="26.25" x14ac:dyDescent="0.25">
      <c r="A135" s="1" t="s">
        <v>12</v>
      </c>
      <c r="B135" s="1" t="s">
        <v>32</v>
      </c>
      <c r="C135" s="82" t="s">
        <v>397</v>
      </c>
      <c r="D135" s="410">
        <v>4</v>
      </c>
      <c r="E135" s="409">
        <f t="shared" si="44"/>
        <v>120</v>
      </c>
      <c r="F135" s="409">
        <f t="shared" si="45"/>
        <v>8</v>
      </c>
      <c r="G135" s="409">
        <v>4</v>
      </c>
      <c r="H135" s="409"/>
      <c r="I135" s="409">
        <v>4</v>
      </c>
      <c r="J135" s="409">
        <f t="shared" si="46"/>
        <v>112</v>
      </c>
      <c r="K135" s="410">
        <v>8</v>
      </c>
      <c r="L135" s="409"/>
      <c r="M135" s="410">
        <f t="shared" si="47"/>
        <v>6.666666666666667</v>
      </c>
      <c r="N135" s="411"/>
      <c r="O135" s="409" t="s">
        <v>13</v>
      </c>
      <c r="P135" s="2"/>
      <c r="Q135" s="77" t="s">
        <v>226</v>
      </c>
      <c r="R135" s="77"/>
      <c r="S135" s="77" t="s">
        <v>226</v>
      </c>
      <c r="T135" s="135" t="s">
        <v>227</v>
      </c>
      <c r="U135" s="75">
        <v>4</v>
      </c>
      <c r="V135" s="75"/>
      <c r="W135" s="75"/>
      <c r="X135" s="75"/>
      <c r="Y135" s="75">
        <v>4</v>
      </c>
      <c r="Z135" s="75"/>
      <c r="AA135" s="75">
        <f t="shared" si="48"/>
        <v>8</v>
      </c>
      <c r="AB135" s="75">
        <f t="shared" si="48"/>
        <v>0</v>
      </c>
    </row>
    <row r="136" spans="1:28" x14ac:dyDescent="0.25">
      <c r="A136" s="1" t="s">
        <v>12</v>
      </c>
      <c r="B136" s="1" t="s">
        <v>14</v>
      </c>
      <c r="C136" s="82" t="s">
        <v>399</v>
      </c>
      <c r="D136" s="410">
        <v>4</v>
      </c>
      <c r="E136" s="409">
        <f t="shared" si="44"/>
        <v>120</v>
      </c>
      <c r="F136" s="409">
        <f t="shared" si="45"/>
        <v>8</v>
      </c>
      <c r="G136" s="409">
        <v>6</v>
      </c>
      <c r="H136" s="409"/>
      <c r="I136" s="409">
        <v>2</v>
      </c>
      <c r="J136" s="409">
        <f t="shared" si="46"/>
        <v>112</v>
      </c>
      <c r="K136" s="410">
        <v>8</v>
      </c>
      <c r="L136" s="409"/>
      <c r="M136" s="410">
        <f t="shared" si="47"/>
        <v>6.666666666666667</v>
      </c>
      <c r="N136" s="411"/>
      <c r="O136" s="409" t="s">
        <v>18</v>
      </c>
      <c r="P136" s="2"/>
      <c r="Q136" s="77" t="s">
        <v>237</v>
      </c>
      <c r="R136" s="77"/>
      <c r="S136" s="77" t="s">
        <v>238</v>
      </c>
      <c r="T136" s="135" t="s">
        <v>227</v>
      </c>
      <c r="U136" s="75">
        <v>6</v>
      </c>
      <c r="V136" s="75"/>
      <c r="W136" s="75"/>
      <c r="X136" s="75"/>
      <c r="Y136" s="75">
        <v>2</v>
      </c>
      <c r="Z136" s="75"/>
      <c r="AA136" s="75">
        <f t="shared" si="48"/>
        <v>8</v>
      </c>
      <c r="AB136" s="75">
        <f t="shared" si="48"/>
        <v>0</v>
      </c>
    </row>
    <row r="137" spans="1:28" ht="25.5" customHeight="1" x14ac:dyDescent="0.25">
      <c r="A137" s="1" t="s">
        <v>12</v>
      </c>
      <c r="B137" s="1" t="s">
        <v>32</v>
      </c>
      <c r="C137" s="82" t="s">
        <v>398</v>
      </c>
      <c r="D137" s="410">
        <v>4</v>
      </c>
      <c r="E137" s="409">
        <f t="shared" si="44"/>
        <v>120</v>
      </c>
      <c r="F137" s="409">
        <f t="shared" si="45"/>
        <v>8</v>
      </c>
      <c r="G137" s="409">
        <v>4</v>
      </c>
      <c r="H137" s="409"/>
      <c r="I137" s="409">
        <v>4</v>
      </c>
      <c r="J137" s="409">
        <f t="shared" si="46"/>
        <v>112</v>
      </c>
      <c r="K137" s="410">
        <v>8</v>
      </c>
      <c r="L137" s="409"/>
      <c r="M137" s="410">
        <f t="shared" si="47"/>
        <v>6.666666666666667</v>
      </c>
      <c r="N137" s="411"/>
      <c r="O137" s="409" t="s">
        <v>13</v>
      </c>
      <c r="P137" s="2"/>
      <c r="Q137" s="132" t="s">
        <v>226</v>
      </c>
      <c r="R137" s="132"/>
      <c r="S137" s="132" t="s">
        <v>226</v>
      </c>
      <c r="T137" s="132" t="s">
        <v>227</v>
      </c>
      <c r="U137" s="132">
        <v>4</v>
      </c>
      <c r="V137" s="132"/>
      <c r="W137" s="132"/>
      <c r="X137" s="132"/>
      <c r="Y137" s="132">
        <v>4</v>
      </c>
      <c r="Z137" s="132"/>
      <c r="AA137" s="75">
        <f t="shared" si="48"/>
        <v>8</v>
      </c>
      <c r="AB137" s="75">
        <f t="shared" si="48"/>
        <v>0</v>
      </c>
    </row>
    <row r="138" spans="1:28" ht="15" customHeight="1" x14ac:dyDescent="0.2">
      <c r="B138" s="122"/>
      <c r="C138" s="5" t="s">
        <v>22</v>
      </c>
      <c r="D138" s="83">
        <f>SUM(D130:D137)</f>
        <v>30</v>
      </c>
      <c r="E138" s="9">
        <f>SUM(E130:E137)</f>
        <v>900</v>
      </c>
      <c r="F138" s="9">
        <f t="shared" ref="F138:M138" si="49">SUM(F130:F137)</f>
        <v>56</v>
      </c>
      <c r="G138" s="9">
        <f t="shared" si="49"/>
        <v>28</v>
      </c>
      <c r="H138" s="9">
        <f t="shared" si="49"/>
        <v>0</v>
      </c>
      <c r="I138" s="9">
        <f t="shared" si="49"/>
        <v>28</v>
      </c>
      <c r="J138" s="9">
        <f>SUM(J130:J137)</f>
        <v>844</v>
      </c>
      <c r="K138" s="9">
        <f t="shared" si="49"/>
        <v>56</v>
      </c>
      <c r="L138" s="9">
        <f t="shared" si="49"/>
        <v>0</v>
      </c>
      <c r="M138" s="9">
        <f t="shared" si="49"/>
        <v>55.333333333333329</v>
      </c>
      <c r="N138" s="6"/>
      <c r="O138" s="6"/>
      <c r="P138" s="2"/>
      <c r="Q138" s="2"/>
      <c r="R138" s="2"/>
      <c r="S138" s="2"/>
      <c r="T138" s="2"/>
      <c r="U138" s="2">
        <f t="shared" ref="U138:AB138" si="50">SUM(U130:U137)</f>
        <v>28</v>
      </c>
      <c r="V138" s="2">
        <f t="shared" si="50"/>
        <v>0</v>
      </c>
      <c r="W138" s="2">
        <f t="shared" si="50"/>
        <v>0</v>
      </c>
      <c r="X138" s="2">
        <f t="shared" si="50"/>
        <v>0</v>
      </c>
      <c r="Y138" s="2">
        <f t="shared" si="50"/>
        <v>28</v>
      </c>
      <c r="Z138" s="2">
        <f t="shared" si="50"/>
        <v>0</v>
      </c>
      <c r="AA138" s="2">
        <f t="shared" si="50"/>
        <v>56</v>
      </c>
      <c r="AB138" s="2">
        <f t="shared" si="50"/>
        <v>0</v>
      </c>
    </row>
    <row r="139" spans="1:28" ht="15" customHeight="1" x14ac:dyDescent="0.2">
      <c r="B139" s="122"/>
      <c r="C139" s="7" t="s">
        <v>23</v>
      </c>
      <c r="D139" s="6">
        <f>30-D138</f>
        <v>0</v>
      </c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" customHeight="1" x14ac:dyDescent="0.2">
      <c r="B140" s="122"/>
      <c r="C140" s="7"/>
      <c r="D140" s="6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x14ac:dyDescent="0.2">
      <c r="B141" s="122"/>
      <c r="C141" s="84" t="s">
        <v>41</v>
      </c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B142" s="122"/>
      <c r="C142" s="1038" t="s">
        <v>1</v>
      </c>
      <c r="D142" s="1039" t="s">
        <v>2</v>
      </c>
      <c r="E142" s="1040" t="s">
        <v>3</v>
      </c>
      <c r="F142" s="1040"/>
      <c r="G142" s="1040"/>
      <c r="H142" s="1040"/>
      <c r="I142" s="1040"/>
      <c r="J142" s="1041"/>
      <c r="K142" s="1039" t="s">
        <v>257</v>
      </c>
      <c r="L142" s="1039" t="s">
        <v>258</v>
      </c>
      <c r="M142" s="1039" t="s">
        <v>4</v>
      </c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2"/>
      <c r="C143" s="1038"/>
      <c r="D143" s="1039"/>
      <c r="E143" s="1039" t="s">
        <v>5</v>
      </c>
      <c r="F143" s="1042" t="s">
        <v>6</v>
      </c>
      <c r="G143" s="1042"/>
      <c r="H143" s="1042"/>
      <c r="I143" s="1042"/>
      <c r="J143" s="1039" t="s">
        <v>25</v>
      </c>
      <c r="K143" s="1039"/>
      <c r="L143" s="1039"/>
      <c r="M143" s="1039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 x14ac:dyDescent="0.2">
      <c r="B144" s="122"/>
      <c r="C144" s="1038"/>
      <c r="D144" s="1039"/>
      <c r="E144" s="1041"/>
      <c r="F144" s="1039" t="s">
        <v>8</v>
      </c>
      <c r="G144" s="1040" t="s">
        <v>9</v>
      </c>
      <c r="H144" s="1041"/>
      <c r="I144" s="1041"/>
      <c r="J144" s="1041"/>
      <c r="K144" s="1039"/>
      <c r="L144" s="1039"/>
      <c r="M144" s="1039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7.5" customHeight="1" x14ac:dyDescent="0.2">
      <c r="B145" s="122"/>
      <c r="C145" s="1038"/>
      <c r="D145" s="1039"/>
      <c r="E145" s="1041"/>
      <c r="F145" s="1043"/>
      <c r="G145" s="1039" t="s">
        <v>10</v>
      </c>
      <c r="H145" s="1039" t="s">
        <v>11</v>
      </c>
      <c r="I145" s="1039" t="s">
        <v>12</v>
      </c>
      <c r="J145" s="1041"/>
      <c r="K145" s="1039"/>
      <c r="L145" s="1039"/>
      <c r="M145" s="1039"/>
      <c r="N145" s="4"/>
      <c r="O145" s="4"/>
      <c r="P145" s="2"/>
      <c r="Q145" s="1039" t="s">
        <v>10</v>
      </c>
      <c r="R145" s="1039" t="s">
        <v>11</v>
      </c>
      <c r="S145" s="1039" t="s">
        <v>12</v>
      </c>
      <c r="T145" s="1045" t="s">
        <v>8</v>
      </c>
      <c r="U145" s="1045" t="s">
        <v>220</v>
      </c>
      <c r="V145" s="1045"/>
      <c r="W145" s="1045"/>
      <c r="X145" s="1045"/>
      <c r="Y145" s="1045"/>
      <c r="Z145" s="1045"/>
      <c r="AA145" s="1045"/>
      <c r="AB145" s="1045"/>
    </row>
    <row r="146" spans="1:28" ht="12" customHeight="1" x14ac:dyDescent="0.2">
      <c r="B146" s="122"/>
      <c r="C146" s="1038"/>
      <c r="D146" s="1039"/>
      <c r="E146" s="1041"/>
      <c r="F146" s="1043"/>
      <c r="G146" s="1039"/>
      <c r="H146" s="1039"/>
      <c r="I146" s="1039"/>
      <c r="J146" s="1041"/>
      <c r="K146" s="1039"/>
      <c r="L146" s="1039"/>
      <c r="M146" s="1039"/>
      <c r="N146" s="4"/>
      <c r="O146" s="4"/>
      <c r="P146" s="2"/>
      <c r="Q146" s="1039"/>
      <c r="R146" s="1039"/>
      <c r="S146" s="1039"/>
      <c r="T146" s="1045"/>
      <c r="U146" s="1045"/>
      <c r="V146" s="1045"/>
      <c r="W146" s="1045"/>
      <c r="X146" s="1045"/>
      <c r="Y146" s="1045"/>
      <c r="Z146" s="1045"/>
      <c r="AA146" s="1045"/>
      <c r="AB146" s="1045"/>
    </row>
    <row r="147" spans="1:28" ht="11.25" customHeight="1" x14ac:dyDescent="0.25">
      <c r="B147" s="122"/>
      <c r="C147" s="1038"/>
      <c r="D147" s="1039"/>
      <c r="E147" s="1041"/>
      <c r="F147" s="1043"/>
      <c r="G147" s="1039"/>
      <c r="H147" s="1039"/>
      <c r="I147" s="1039"/>
      <c r="J147" s="1041"/>
      <c r="K147" s="1039"/>
      <c r="L147" s="1039"/>
      <c r="M147" s="1039"/>
      <c r="N147" s="4"/>
      <c r="O147" s="4"/>
      <c r="P147" s="2"/>
      <c r="Q147" s="1039"/>
      <c r="R147" s="1039"/>
      <c r="S147" s="1039"/>
      <c r="T147" s="1045"/>
      <c r="U147" s="1045" t="s">
        <v>221</v>
      </c>
      <c r="V147" s="1045"/>
      <c r="W147" s="1045" t="s">
        <v>222</v>
      </c>
      <c r="X147" s="1045"/>
      <c r="Y147" s="1045" t="s">
        <v>223</v>
      </c>
      <c r="Z147" s="1045"/>
      <c r="AA147" s="75" t="s">
        <v>224</v>
      </c>
      <c r="AB147" s="75"/>
    </row>
    <row r="148" spans="1:28" ht="12.75" customHeight="1" x14ac:dyDescent="0.25">
      <c r="B148" s="122"/>
      <c r="C148" s="1038"/>
      <c r="D148" s="1039"/>
      <c r="E148" s="1041"/>
      <c r="F148" s="1043"/>
      <c r="G148" s="1039"/>
      <c r="H148" s="1039"/>
      <c r="I148" s="1039"/>
      <c r="J148" s="1041"/>
      <c r="K148" s="1039"/>
      <c r="L148" s="1039"/>
      <c r="M148" s="1039"/>
      <c r="N148" s="4"/>
      <c r="O148" s="4"/>
      <c r="P148" s="2"/>
      <c r="Q148" s="1039"/>
      <c r="R148" s="1039"/>
      <c r="S148" s="1039"/>
      <c r="T148" s="75"/>
      <c r="U148" s="75" t="s">
        <v>225</v>
      </c>
      <c r="V148" s="75" t="s">
        <v>80</v>
      </c>
      <c r="W148" s="75" t="s">
        <v>225</v>
      </c>
      <c r="X148" s="75" t="s">
        <v>80</v>
      </c>
      <c r="Y148" s="75" t="s">
        <v>225</v>
      </c>
      <c r="Z148" s="75" t="s">
        <v>80</v>
      </c>
      <c r="AA148" s="76" t="s">
        <v>225</v>
      </c>
      <c r="AB148" s="76" t="s">
        <v>80</v>
      </c>
    </row>
    <row r="149" spans="1:28" ht="12.75" x14ac:dyDescent="0.2">
      <c r="A149" s="1" t="s">
        <v>12</v>
      </c>
      <c r="B149" s="1" t="s">
        <v>14</v>
      </c>
      <c r="C149" s="5" t="s">
        <v>261</v>
      </c>
      <c r="D149" s="408">
        <v>6</v>
      </c>
      <c r="E149" s="409">
        <f t="shared" ref="E149:E155" si="51">D149*30</f>
        <v>180</v>
      </c>
      <c r="F149" s="409">
        <f t="shared" ref="F149:F155" si="52">G149+H149+I149</f>
        <v>0</v>
      </c>
      <c r="G149" s="409"/>
      <c r="H149" s="409"/>
      <c r="I149" s="409"/>
      <c r="J149" s="409">
        <f t="shared" ref="J149:J155" si="53">E149-F149</f>
        <v>180</v>
      </c>
      <c r="K149" s="410"/>
      <c r="L149" s="409"/>
      <c r="M149" s="410"/>
      <c r="N149" s="411"/>
      <c r="O149" s="411" t="s">
        <v>21</v>
      </c>
      <c r="P149" s="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</row>
    <row r="150" spans="1:28" x14ac:dyDescent="0.25">
      <c r="A150" s="1" t="s">
        <v>12</v>
      </c>
      <c r="B150" s="1" t="s">
        <v>14</v>
      </c>
      <c r="C150" s="669" t="s">
        <v>374</v>
      </c>
      <c r="D150" s="410">
        <v>5</v>
      </c>
      <c r="E150" s="409">
        <f t="shared" si="51"/>
        <v>150</v>
      </c>
      <c r="F150" s="409">
        <f t="shared" si="52"/>
        <v>8</v>
      </c>
      <c r="G150" s="409">
        <v>4</v>
      </c>
      <c r="H150" s="409"/>
      <c r="I150" s="409">
        <v>4</v>
      </c>
      <c r="J150" s="409">
        <f t="shared" si="53"/>
        <v>142</v>
      </c>
      <c r="K150" s="410">
        <v>8</v>
      </c>
      <c r="L150" s="409"/>
      <c r="M150" s="410">
        <f t="shared" ref="M150:M155" si="54">F150/E150*100</f>
        <v>5.3333333333333339</v>
      </c>
      <c r="N150" s="411"/>
      <c r="O150" s="411" t="s">
        <v>18</v>
      </c>
      <c r="P150" s="2"/>
      <c r="Q150" s="132" t="s">
        <v>226</v>
      </c>
      <c r="R150" s="132"/>
      <c r="S150" s="132" t="s">
        <v>226</v>
      </c>
      <c r="T150" s="132" t="s">
        <v>227</v>
      </c>
      <c r="U150" s="132">
        <v>4</v>
      </c>
      <c r="V150" s="132"/>
      <c r="W150" s="132"/>
      <c r="X150" s="132"/>
      <c r="Y150" s="132">
        <v>4</v>
      </c>
      <c r="Z150" s="132"/>
      <c r="AA150" s="75">
        <f t="shared" ref="AA150:AB155" si="55">U150+W150+Y150</f>
        <v>8</v>
      </c>
      <c r="AB150" s="75">
        <f t="shared" si="55"/>
        <v>0</v>
      </c>
    </row>
    <row r="151" spans="1:28" x14ac:dyDescent="0.25">
      <c r="A151" s="1" t="s">
        <v>12</v>
      </c>
      <c r="B151" s="1" t="s">
        <v>14</v>
      </c>
      <c r="C151" s="5" t="s">
        <v>250</v>
      </c>
      <c r="D151" s="410">
        <v>6</v>
      </c>
      <c r="E151" s="409">
        <f t="shared" si="51"/>
        <v>180</v>
      </c>
      <c r="F151" s="409"/>
      <c r="G151" s="409"/>
      <c r="H151" s="409"/>
      <c r="I151" s="409"/>
      <c r="J151" s="409">
        <f t="shared" si="53"/>
        <v>180</v>
      </c>
      <c r="K151" s="410"/>
      <c r="L151" s="409"/>
      <c r="M151" s="410"/>
      <c r="N151" s="411"/>
      <c r="O151" s="123"/>
      <c r="P151" s="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75"/>
      <c r="AB151" s="75"/>
    </row>
    <row r="152" spans="1:28" ht="25.5" x14ac:dyDescent="0.25">
      <c r="A152" s="1" t="s">
        <v>13</v>
      </c>
      <c r="B152" s="1" t="s">
        <v>32</v>
      </c>
      <c r="C152" s="5" t="s">
        <v>286</v>
      </c>
      <c r="D152" s="410">
        <v>4</v>
      </c>
      <c r="E152" s="409">
        <f t="shared" si="51"/>
        <v>120</v>
      </c>
      <c r="F152" s="409">
        <f t="shared" si="52"/>
        <v>4</v>
      </c>
      <c r="G152" s="409"/>
      <c r="H152" s="409"/>
      <c r="I152" s="409">
        <v>4</v>
      </c>
      <c r="J152" s="409">
        <f t="shared" si="53"/>
        <v>116</v>
      </c>
      <c r="K152" s="410">
        <v>4</v>
      </c>
      <c r="L152" s="409"/>
      <c r="M152" s="410">
        <f t="shared" si="54"/>
        <v>3.3333333333333335</v>
      </c>
      <c r="N152" s="411"/>
      <c r="O152" s="411" t="s">
        <v>13</v>
      </c>
      <c r="P152" s="2"/>
      <c r="Q152" s="77"/>
      <c r="R152" s="77"/>
      <c r="S152" s="77" t="s">
        <v>226</v>
      </c>
      <c r="T152" s="77" t="s">
        <v>226</v>
      </c>
      <c r="U152" s="132"/>
      <c r="V152" s="132"/>
      <c r="W152" s="132"/>
      <c r="X152" s="132"/>
      <c r="Y152" s="132">
        <v>4</v>
      </c>
      <c r="Z152" s="132"/>
      <c r="AA152" s="75">
        <f t="shared" si="55"/>
        <v>4</v>
      </c>
      <c r="AB152" s="75">
        <f t="shared" si="55"/>
        <v>0</v>
      </c>
    </row>
    <row r="153" spans="1:28" x14ac:dyDescent="0.25">
      <c r="A153" s="1" t="s">
        <v>12</v>
      </c>
      <c r="B153" s="1" t="s">
        <v>14</v>
      </c>
      <c r="C153" s="82" t="s">
        <v>401</v>
      </c>
      <c r="D153" s="410">
        <v>1</v>
      </c>
      <c r="E153" s="409">
        <f t="shared" si="51"/>
        <v>30</v>
      </c>
      <c r="F153" s="409">
        <f t="shared" si="52"/>
        <v>4</v>
      </c>
      <c r="G153" s="409"/>
      <c r="H153" s="409"/>
      <c r="I153" s="409">
        <v>4</v>
      </c>
      <c r="J153" s="409">
        <f t="shared" si="53"/>
        <v>26</v>
      </c>
      <c r="K153" s="410">
        <v>4</v>
      </c>
      <c r="L153" s="409"/>
      <c r="M153" s="410">
        <f t="shared" si="54"/>
        <v>13.333333333333334</v>
      </c>
      <c r="N153" s="411"/>
      <c r="O153" s="411" t="s">
        <v>21</v>
      </c>
      <c r="P153" s="2"/>
      <c r="Q153" s="132"/>
      <c r="R153" s="132"/>
      <c r="S153" s="132" t="s">
        <v>226</v>
      </c>
      <c r="T153" s="132" t="s">
        <v>226</v>
      </c>
      <c r="U153" s="132"/>
      <c r="V153" s="132"/>
      <c r="W153" s="132"/>
      <c r="X153" s="132"/>
      <c r="Y153" s="132">
        <v>4</v>
      </c>
      <c r="Z153" s="132"/>
      <c r="AA153" s="75">
        <f t="shared" si="55"/>
        <v>4</v>
      </c>
      <c r="AB153" s="75">
        <f t="shared" si="55"/>
        <v>0</v>
      </c>
    </row>
    <row r="154" spans="1:28" ht="39" customHeight="1" x14ac:dyDescent="0.25">
      <c r="A154" s="1" t="s">
        <v>12</v>
      </c>
      <c r="B154" s="1" t="s">
        <v>32</v>
      </c>
      <c r="C154" s="82" t="s">
        <v>428</v>
      </c>
      <c r="D154" s="410">
        <v>4</v>
      </c>
      <c r="E154" s="409">
        <f t="shared" si="51"/>
        <v>120</v>
      </c>
      <c r="F154" s="409">
        <f t="shared" si="52"/>
        <v>12</v>
      </c>
      <c r="G154" s="409">
        <v>8</v>
      </c>
      <c r="H154" s="409"/>
      <c r="I154" s="409">
        <v>4</v>
      </c>
      <c r="J154" s="409">
        <f t="shared" si="53"/>
        <v>108</v>
      </c>
      <c r="K154" s="410">
        <v>12</v>
      </c>
      <c r="L154" s="409"/>
      <c r="M154" s="410">
        <f t="shared" si="54"/>
        <v>10</v>
      </c>
      <c r="N154" s="411"/>
      <c r="O154" s="411" t="s">
        <v>13</v>
      </c>
      <c r="P154" s="2"/>
      <c r="Q154" s="77" t="s">
        <v>227</v>
      </c>
      <c r="R154" s="77" t="s">
        <v>226</v>
      </c>
      <c r="S154" s="132"/>
      <c r="T154" s="77" t="s">
        <v>228</v>
      </c>
      <c r="U154" s="132">
        <v>8</v>
      </c>
      <c r="V154" s="132"/>
      <c r="W154" s="132">
        <v>4</v>
      </c>
      <c r="X154" s="132"/>
      <c r="Y154" s="132"/>
      <c r="Z154" s="132"/>
      <c r="AA154" s="75">
        <f t="shared" si="55"/>
        <v>12</v>
      </c>
      <c r="AB154" s="75">
        <f t="shared" si="55"/>
        <v>0</v>
      </c>
    </row>
    <row r="155" spans="1:28" ht="26.25" customHeight="1" x14ac:dyDescent="0.25">
      <c r="A155" s="1" t="s">
        <v>12</v>
      </c>
      <c r="B155" s="1" t="s">
        <v>32</v>
      </c>
      <c r="C155" s="82" t="s">
        <v>402</v>
      </c>
      <c r="D155" s="410">
        <v>4</v>
      </c>
      <c r="E155" s="409">
        <f t="shared" si="51"/>
        <v>120</v>
      </c>
      <c r="F155" s="409">
        <f t="shared" si="52"/>
        <v>12</v>
      </c>
      <c r="G155" s="409">
        <v>8</v>
      </c>
      <c r="H155" s="409"/>
      <c r="I155" s="409">
        <v>4</v>
      </c>
      <c r="J155" s="409">
        <f t="shared" si="53"/>
        <v>108</v>
      </c>
      <c r="K155" s="410">
        <v>12</v>
      </c>
      <c r="L155" s="409"/>
      <c r="M155" s="410">
        <f t="shared" si="54"/>
        <v>10</v>
      </c>
      <c r="N155" s="411"/>
      <c r="O155" s="411" t="s">
        <v>13</v>
      </c>
      <c r="P155" s="2"/>
      <c r="Q155" s="77" t="s">
        <v>227</v>
      </c>
      <c r="R155" s="77"/>
      <c r="S155" s="77" t="s">
        <v>226</v>
      </c>
      <c r="T155" s="77" t="s">
        <v>228</v>
      </c>
      <c r="U155" s="132">
        <v>8</v>
      </c>
      <c r="V155" s="132"/>
      <c r="W155" s="132"/>
      <c r="X155" s="132"/>
      <c r="Y155" s="132">
        <v>4</v>
      </c>
      <c r="Z155" s="132"/>
      <c r="AA155" s="75">
        <f t="shared" si="55"/>
        <v>12</v>
      </c>
      <c r="AB155" s="75">
        <f t="shared" si="55"/>
        <v>0</v>
      </c>
    </row>
    <row r="156" spans="1:28" ht="12.75" x14ac:dyDescent="0.2">
      <c r="B156" s="122"/>
      <c r="C156" s="5" t="s">
        <v>22</v>
      </c>
      <c r="D156" s="83">
        <f>SUM(D149:D155)</f>
        <v>30</v>
      </c>
      <c r="E156" s="9">
        <f>SUM(E149:E155)</f>
        <v>900</v>
      </c>
      <c r="F156" s="9">
        <f t="shared" ref="F156:M156" si="56">SUM(F149:F155)</f>
        <v>40</v>
      </c>
      <c r="G156" s="9">
        <f t="shared" si="56"/>
        <v>20</v>
      </c>
      <c r="H156" s="9">
        <f t="shared" si="56"/>
        <v>0</v>
      </c>
      <c r="I156" s="9">
        <f t="shared" si="56"/>
        <v>20</v>
      </c>
      <c r="J156" s="9">
        <f t="shared" si="56"/>
        <v>860</v>
      </c>
      <c r="K156" s="9">
        <f t="shared" si="56"/>
        <v>40</v>
      </c>
      <c r="L156" s="9">
        <f t="shared" si="56"/>
        <v>0</v>
      </c>
      <c r="M156" s="9">
        <f t="shared" si="56"/>
        <v>42</v>
      </c>
      <c r="N156" s="6"/>
      <c r="O156" s="6"/>
      <c r="P156" s="2"/>
      <c r="Q156" s="2"/>
      <c r="R156" s="2"/>
      <c r="S156" s="2"/>
      <c r="T156" s="2"/>
      <c r="U156" s="2">
        <f>SUM(U149:U155)</f>
        <v>20</v>
      </c>
      <c r="V156" s="2">
        <f t="shared" ref="V156:AB156" si="57">SUM(V151:V155)</f>
        <v>0</v>
      </c>
      <c r="W156" s="2">
        <f t="shared" si="57"/>
        <v>4</v>
      </c>
      <c r="X156" s="2">
        <f t="shared" si="57"/>
        <v>0</v>
      </c>
      <c r="Y156" s="2">
        <f>SUM(Y149:Y155)</f>
        <v>16</v>
      </c>
      <c r="Z156" s="2">
        <f t="shared" si="57"/>
        <v>0</v>
      </c>
      <c r="AA156" s="2">
        <f>SUM(AA149:AA155)</f>
        <v>40</v>
      </c>
      <c r="AB156" s="2">
        <f t="shared" si="57"/>
        <v>0</v>
      </c>
    </row>
    <row r="157" spans="1:28" ht="12.75" x14ac:dyDescent="0.2">
      <c r="B157" s="122"/>
      <c r="C157" s="7" t="s">
        <v>23</v>
      </c>
      <c r="D157" s="8">
        <f>30-D156</f>
        <v>0</v>
      </c>
      <c r="E157" s="123"/>
      <c r="F157" s="123"/>
      <c r="G157" s="123"/>
      <c r="H157" s="123"/>
      <c r="I157" s="123"/>
      <c r="J157" s="123"/>
      <c r="K157" s="123"/>
      <c r="L157" s="123"/>
      <c r="M157" s="12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x14ac:dyDescent="0.25">
      <c r="B158" s="122"/>
      <c r="D158" s="671">
        <f>D18+D36+D58+D77+D100+D119+D138+D156</f>
        <v>240</v>
      </c>
      <c r="E158" s="671">
        <f t="shared" ref="E158:L158" si="58">E18+E36+E58+E77+E100+E119+E138+E156</f>
        <v>7200</v>
      </c>
      <c r="F158" s="671">
        <f t="shared" si="58"/>
        <v>440</v>
      </c>
      <c r="G158" s="674">
        <f t="shared" si="58"/>
        <v>276</v>
      </c>
      <c r="H158" s="674">
        <f t="shared" si="58"/>
        <v>8</v>
      </c>
      <c r="I158" s="674">
        <f t="shared" si="58"/>
        <v>156</v>
      </c>
      <c r="J158" s="674">
        <f t="shared" si="58"/>
        <v>6670</v>
      </c>
      <c r="K158" s="671">
        <f t="shared" si="58"/>
        <v>402</v>
      </c>
      <c r="L158" s="671">
        <f t="shared" si="58"/>
        <v>38</v>
      </c>
      <c r="M158" s="12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B159" s="122"/>
      <c r="C159" s="3" t="s">
        <v>22</v>
      </c>
      <c r="D159" s="126">
        <f>D160+D161</f>
        <v>240</v>
      </c>
      <c r="E159" s="126">
        <f>E160+E161</f>
        <v>7200</v>
      </c>
      <c r="F159" s="127">
        <f>E159/$E$159*100</f>
        <v>100</v>
      </c>
      <c r="G159" s="128"/>
      <c r="H159" s="129"/>
      <c r="I159" s="129"/>
      <c r="J159" s="129"/>
      <c r="K159" s="129"/>
      <c r="L159" s="129"/>
      <c r="M159" s="123" t="s">
        <v>16</v>
      </c>
      <c r="N159" s="2">
        <f>SUMIF($N$4:$N$155,M159,$D$4:$D$155)</f>
        <v>0</v>
      </c>
      <c r="O159" s="2" t="e">
        <f t="shared" ref="O159:O164" si="59">N159/$N$164</f>
        <v>#DIV/0!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2" t="s">
        <v>14</v>
      </c>
      <c r="C160" s="3" t="s">
        <v>45</v>
      </c>
      <c r="D160" s="127">
        <f>SUMIF(B$11:B$155,B160,D$11:D$155)</f>
        <v>176</v>
      </c>
      <c r="E160" s="122">
        <f>D160*30</f>
        <v>5280</v>
      </c>
      <c r="F160" s="127">
        <f>E160/E$159*100</f>
        <v>73.333333333333329</v>
      </c>
      <c r="G160" s="122"/>
      <c r="H160" s="123"/>
      <c r="I160" s="130"/>
      <c r="J160" s="130"/>
      <c r="K160" s="130"/>
      <c r="L160" s="123"/>
      <c r="M160" s="123" t="s">
        <v>20</v>
      </c>
      <c r="N160" s="2">
        <f>SUMIF($N$4:$N$155,M160,$D$4:$D$155)</f>
        <v>0</v>
      </c>
      <c r="O160" s="2" t="e">
        <f t="shared" si="59"/>
        <v>#DIV/0!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2" t="s">
        <v>32</v>
      </c>
      <c r="C161" s="3" t="s">
        <v>46</v>
      </c>
      <c r="D161" s="127">
        <f>SUMIF(B$11:B$155,B161,D$11:D$155)</f>
        <v>64</v>
      </c>
      <c r="E161" s="122">
        <f t="shared" ref="E161:E168" si="60">D161*30</f>
        <v>1920</v>
      </c>
      <c r="F161" s="127">
        <f>E161/E$159*100</f>
        <v>26.666666666666668</v>
      </c>
      <c r="G161" s="122"/>
      <c r="H161" s="123"/>
      <c r="I161" s="123"/>
      <c r="J161" s="123"/>
      <c r="K161" s="130"/>
      <c r="L161" s="130"/>
      <c r="M161" s="123" t="s">
        <v>34</v>
      </c>
      <c r="N161" s="2">
        <f>SUMIF($N$4:$N$155,M161,$D$4:$D$155)</f>
        <v>0</v>
      </c>
      <c r="O161" s="2" t="e">
        <f t="shared" si="59"/>
        <v>#DIV/0!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x14ac:dyDescent="0.2">
      <c r="B162" s="122"/>
      <c r="D162" s="122"/>
      <c r="E162" s="122"/>
      <c r="F162" s="122"/>
      <c r="G162" s="122"/>
      <c r="H162" s="123"/>
      <c r="I162" s="123"/>
      <c r="J162" s="123"/>
      <c r="K162" s="123"/>
      <c r="L162" s="123"/>
      <c r="M162" s="123" t="s">
        <v>31</v>
      </c>
      <c r="N162" s="2">
        <f>SUMIF($N$4:$N$155,M162,$D$4:$D$155)</f>
        <v>0</v>
      </c>
      <c r="O162" s="2" t="e">
        <f t="shared" si="59"/>
        <v>#DIV/0!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">
      <c r="B163" s="122"/>
      <c r="C163" s="3" t="s">
        <v>47</v>
      </c>
      <c r="D163" s="131">
        <f>D164+D165</f>
        <v>100</v>
      </c>
      <c r="E163" s="131">
        <f>E164+E165</f>
        <v>3000</v>
      </c>
      <c r="F163" s="127">
        <f>E163/$E$163*100</f>
        <v>100</v>
      </c>
      <c r="G163" s="122"/>
      <c r="H163" s="123"/>
      <c r="I163" s="123"/>
      <c r="J163" s="123"/>
      <c r="K163" s="123"/>
      <c r="L163" s="123"/>
      <c r="M163" s="123" t="s">
        <v>27</v>
      </c>
      <c r="N163" s="2">
        <f>SUMIF($N$4:$N$155,M163,$D$4:$D$155)</f>
        <v>0</v>
      </c>
      <c r="O163" s="2" t="e">
        <f t="shared" si="59"/>
        <v>#DIV/0!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A164" s="1" t="s">
        <v>13</v>
      </c>
      <c r="B164" s="122" t="s">
        <v>14</v>
      </c>
      <c r="C164" s="3" t="s">
        <v>45</v>
      </c>
      <c r="D164" s="122">
        <f>SUMIFS(D$11:D$155,A$11:A$155,A164,B$11:B$155,B164)</f>
        <v>80</v>
      </c>
      <c r="E164" s="122">
        <f t="shared" si="60"/>
        <v>2400</v>
      </c>
      <c r="F164" s="127">
        <f>E164/E$163*100</f>
        <v>80</v>
      </c>
      <c r="G164" s="122"/>
      <c r="H164" s="123"/>
      <c r="I164" s="123"/>
      <c r="J164" s="123"/>
      <c r="K164" s="123"/>
      <c r="L164" s="123"/>
      <c r="M164" s="123"/>
      <c r="N164" s="2">
        <f>SUM(N159:N163)</f>
        <v>0</v>
      </c>
      <c r="O164" s="2" t="e">
        <f t="shared" si="59"/>
        <v>#DIV/0!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A165" s="1" t="s">
        <v>13</v>
      </c>
      <c r="B165" s="122" t="s">
        <v>32</v>
      </c>
      <c r="C165" s="3" t="s">
        <v>46</v>
      </c>
      <c r="D165" s="122">
        <f>SUMIFS(D$11:D$155,A$11:A$155,A165,B$11:B$155,B165)</f>
        <v>20</v>
      </c>
      <c r="E165" s="122">
        <f t="shared" si="60"/>
        <v>600</v>
      </c>
      <c r="F165" s="127">
        <f>E165/E$163*100</f>
        <v>20</v>
      </c>
      <c r="G165" s="122"/>
      <c r="H165" s="123"/>
      <c r="I165" s="123"/>
      <c r="J165" s="123"/>
      <c r="K165" s="123"/>
      <c r="L165" s="123"/>
      <c r="M165" s="12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B166" s="122"/>
      <c r="C166" s="3" t="s">
        <v>48</v>
      </c>
      <c r="D166" s="131">
        <f>D167+D168</f>
        <v>140</v>
      </c>
      <c r="E166" s="131">
        <f>E167+E168</f>
        <v>4200</v>
      </c>
      <c r="F166" s="131">
        <f>E166/$E$166*100</f>
        <v>100</v>
      </c>
      <c r="G166" s="123"/>
      <c r="H166" s="123"/>
      <c r="I166" s="123"/>
      <c r="J166" s="123"/>
      <c r="K166" s="123"/>
      <c r="L166" s="123"/>
      <c r="M166" s="12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A167" s="1" t="s">
        <v>12</v>
      </c>
      <c r="B167" s="122" t="s">
        <v>14</v>
      </c>
      <c r="C167" s="3" t="s">
        <v>45</v>
      </c>
      <c r="D167" s="122">
        <f>SUMIFS(D$11:D$155,A$11:A$155,A167,B$11:B$155,B167)</f>
        <v>96</v>
      </c>
      <c r="E167" s="122">
        <f t="shared" si="60"/>
        <v>2880</v>
      </c>
      <c r="F167" s="123">
        <f>E167/E$166*100</f>
        <v>68.571428571428569</v>
      </c>
      <c r="G167" s="123"/>
      <c r="H167" s="123"/>
      <c r="I167" s="123"/>
      <c r="J167" s="123"/>
      <c r="K167" s="123"/>
      <c r="L167" s="123"/>
      <c r="M167" s="12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" customHeight="1" x14ac:dyDescent="0.2">
      <c r="A168" s="1" t="s">
        <v>12</v>
      </c>
      <c r="B168" s="122" t="s">
        <v>32</v>
      </c>
      <c r="C168" s="3" t="s">
        <v>46</v>
      </c>
      <c r="D168" s="122">
        <f>SUMIFS(D$11:D$155,A$11:A$155,A168,B$11:B$155,B168)</f>
        <v>44</v>
      </c>
      <c r="E168" s="122">
        <f t="shared" si="60"/>
        <v>1320</v>
      </c>
      <c r="F168" s="123">
        <f>E168/E$166*100</f>
        <v>31.428571428571427</v>
      </c>
      <c r="G168" s="123"/>
      <c r="H168" s="123"/>
      <c r="I168" s="123"/>
      <c r="J168" s="123"/>
      <c r="K168" s="123"/>
      <c r="L168" s="123"/>
      <c r="M168" s="12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25">
      <c r="B169" s="122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</row>
    <row r="170" spans="1:28" x14ac:dyDescent="0.25">
      <c r="B170" s="122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</row>
    <row r="171" spans="1:28" x14ac:dyDescent="0.25">
      <c r="B171" s="122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</row>
    <row r="172" spans="1:28" x14ac:dyDescent="0.25">
      <c r="B172" s="122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spans="1:28" x14ac:dyDescent="0.25">
      <c r="B173" s="122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spans="1:28" x14ac:dyDescent="0.25">
      <c r="B174" s="122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</row>
    <row r="175" spans="1:28" x14ac:dyDescent="0.25">
      <c r="B175" s="122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</row>
    <row r="176" spans="1:28" x14ac:dyDescent="0.25">
      <c r="B176" s="122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</row>
    <row r="177" spans="2:13" x14ac:dyDescent="0.25">
      <c r="B177" s="122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</row>
    <row r="178" spans="2:13" x14ac:dyDescent="0.25">
      <c r="B178" s="122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</row>
    <row r="179" spans="2:13" x14ac:dyDescent="0.25">
      <c r="B179" s="122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</row>
    <row r="180" spans="2:13" x14ac:dyDescent="0.25">
      <c r="B180" s="122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</row>
    <row r="181" spans="2:13" x14ac:dyDescent="0.25">
      <c r="B181" s="122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</row>
    <row r="182" spans="2:13" x14ac:dyDescent="0.25">
      <c r="B182" s="122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</row>
    <row r="183" spans="2:13" x14ac:dyDescent="0.25">
      <c r="B183" s="122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</row>
    <row r="184" spans="2:13" x14ac:dyDescent="0.25">
      <c r="B184" s="122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</row>
    <row r="185" spans="2:13" x14ac:dyDescent="0.25">
      <c r="B185" s="122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</row>
    <row r="186" spans="2:13" x14ac:dyDescent="0.25">
      <c r="B186" s="122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</row>
    <row r="187" spans="2:13" x14ac:dyDescent="0.25">
      <c r="B187" s="122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</row>
    <row r="188" spans="2:13" x14ac:dyDescent="0.25">
      <c r="B188" s="122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</row>
    <row r="189" spans="2:13" x14ac:dyDescent="0.25">
      <c r="B189" s="122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</row>
    <row r="190" spans="2:13" x14ac:dyDescent="0.25">
      <c r="B190" s="122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</row>
    <row r="191" spans="2:13" x14ac:dyDescent="0.25">
      <c r="B191" s="122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</row>
    <row r="192" spans="2:13" x14ac:dyDescent="0.25">
      <c r="B192" s="122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</row>
    <row r="193" spans="2:13" x14ac:dyDescent="0.25">
      <c r="B193" s="122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</row>
    <row r="194" spans="2:13" x14ac:dyDescent="0.25">
      <c r="B194" s="122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</row>
    <row r="195" spans="2:13" x14ac:dyDescent="0.25">
      <c r="B195" s="122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</row>
    <row r="196" spans="2:13" x14ac:dyDescent="0.25">
      <c r="B196" s="122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</row>
    <row r="197" spans="2:13" x14ac:dyDescent="0.25">
      <c r="B197" s="122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</row>
    <row r="198" spans="2:13" x14ac:dyDescent="0.25">
      <c r="B198" s="122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</row>
    <row r="199" spans="2:13" x14ac:dyDescent="0.25">
      <c r="B199" s="122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</row>
    <row r="200" spans="2:13" x14ac:dyDescent="0.25">
      <c r="B200" s="122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</row>
    <row r="201" spans="2:13" x14ac:dyDescent="0.25">
      <c r="B201" s="122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</row>
    <row r="202" spans="2:13" x14ac:dyDescent="0.25">
      <c r="B202" s="122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</row>
  </sheetData>
  <mergeCells count="178">
    <mergeCell ref="Q145:Q148"/>
    <mergeCell ref="R145:R148"/>
    <mergeCell ref="S145:S148"/>
    <mergeCell ref="T145:T147"/>
    <mergeCell ref="S126:S129"/>
    <mergeCell ref="T126:T128"/>
    <mergeCell ref="Q65:Q68"/>
    <mergeCell ref="R65:R68"/>
    <mergeCell ref="S65:S68"/>
    <mergeCell ref="T65:T67"/>
    <mergeCell ref="U109:V109"/>
    <mergeCell ref="W109:X109"/>
    <mergeCell ref="Y109:Z109"/>
    <mergeCell ref="R107:R110"/>
    <mergeCell ref="U65:AB66"/>
    <mergeCell ref="U67:V67"/>
    <mergeCell ref="W67:X67"/>
    <mergeCell ref="Y67:Z67"/>
    <mergeCell ref="S88:S91"/>
    <mergeCell ref="T88:T90"/>
    <mergeCell ref="U88:AB89"/>
    <mergeCell ref="S107:S110"/>
    <mergeCell ref="T107:T109"/>
    <mergeCell ref="U147:V147"/>
    <mergeCell ref="W147:X147"/>
    <mergeCell ref="Y147:Z147"/>
    <mergeCell ref="U128:V128"/>
    <mergeCell ref="W128:X128"/>
    <mergeCell ref="Y128:Z128"/>
    <mergeCell ref="U145:AB146"/>
    <mergeCell ref="U46:AB47"/>
    <mergeCell ref="U25:AB26"/>
    <mergeCell ref="U27:V27"/>
    <mergeCell ref="U90:V90"/>
    <mergeCell ref="W90:X90"/>
    <mergeCell ref="Y90:Z90"/>
    <mergeCell ref="U48:V48"/>
    <mergeCell ref="W48:X48"/>
    <mergeCell ref="Y48:Z48"/>
    <mergeCell ref="W27:X27"/>
    <mergeCell ref="U107:AB108"/>
    <mergeCell ref="U126:AB127"/>
    <mergeCell ref="R7:R10"/>
    <mergeCell ref="S7:S10"/>
    <mergeCell ref="T7:T9"/>
    <mergeCell ref="Y27:Z27"/>
    <mergeCell ref="Q25:Q28"/>
    <mergeCell ref="R25:R28"/>
    <mergeCell ref="S25:S28"/>
    <mergeCell ref="T25:T27"/>
    <mergeCell ref="Q46:Q49"/>
    <mergeCell ref="R46:R49"/>
    <mergeCell ref="S46:S49"/>
    <mergeCell ref="T46:T48"/>
    <mergeCell ref="U7:AB8"/>
    <mergeCell ref="U9:V9"/>
    <mergeCell ref="W9:X9"/>
    <mergeCell ref="Y9:Z9"/>
    <mergeCell ref="AA9:AB9"/>
    <mergeCell ref="Q7:Q10"/>
    <mergeCell ref="G45:I45"/>
    <mergeCell ref="L62:L68"/>
    <mergeCell ref="L43:L49"/>
    <mergeCell ref="H46:H49"/>
    <mergeCell ref="C1:M1"/>
    <mergeCell ref="C4:C10"/>
    <mergeCell ref="D4:D10"/>
    <mergeCell ref="E4:J4"/>
    <mergeCell ref="K4:K10"/>
    <mergeCell ref="L4:L10"/>
    <mergeCell ref="E5:E10"/>
    <mergeCell ref="F5:I5"/>
    <mergeCell ref="M4:M10"/>
    <mergeCell ref="G7:G10"/>
    <mergeCell ref="D22:D28"/>
    <mergeCell ref="C22:C28"/>
    <mergeCell ref="C104:C110"/>
    <mergeCell ref="D104:D110"/>
    <mergeCell ref="H7:H10"/>
    <mergeCell ref="I7:I10"/>
    <mergeCell ref="E104:J104"/>
    <mergeCell ref="J5:J10"/>
    <mergeCell ref="F6:F10"/>
    <mergeCell ref="G6:I6"/>
    <mergeCell ref="E22:J22"/>
    <mergeCell ref="J86:J91"/>
    <mergeCell ref="F87:F91"/>
    <mergeCell ref="G87:I87"/>
    <mergeCell ref="F106:F110"/>
    <mergeCell ref="G106:I106"/>
    <mergeCell ref="G107:G110"/>
    <mergeCell ref="H107:H110"/>
    <mergeCell ref="I107:I110"/>
    <mergeCell ref="I65:I68"/>
    <mergeCell ref="G88:G91"/>
    <mergeCell ref="H88:H91"/>
    <mergeCell ref="I88:I91"/>
    <mergeCell ref="J105:J110"/>
    <mergeCell ref="C85:C91"/>
    <mergeCell ref="D85:D91"/>
    <mergeCell ref="G46:G49"/>
    <mergeCell ref="E86:E91"/>
    <mergeCell ref="F86:I86"/>
    <mergeCell ref="E85:J85"/>
    <mergeCell ref="F64:F68"/>
    <mergeCell ref="G64:I64"/>
    <mergeCell ref="G65:G68"/>
    <mergeCell ref="H65:H68"/>
    <mergeCell ref="C43:C49"/>
    <mergeCell ref="D43:D49"/>
    <mergeCell ref="E43:J43"/>
    <mergeCell ref="J63:J68"/>
    <mergeCell ref="I46:I49"/>
    <mergeCell ref="E62:J62"/>
    <mergeCell ref="E63:E68"/>
    <mergeCell ref="F63:I63"/>
    <mergeCell ref="E44:E49"/>
    <mergeCell ref="F44:I44"/>
    <mergeCell ref="J44:J49"/>
    <mergeCell ref="F45:F49"/>
    <mergeCell ref="C62:C68"/>
    <mergeCell ref="D62:D68"/>
    <mergeCell ref="R126:R129"/>
    <mergeCell ref="Q88:Q91"/>
    <mergeCell ref="R88:R91"/>
    <mergeCell ref="L123:L129"/>
    <mergeCell ref="M123:M129"/>
    <mergeCell ref="Q107:Q110"/>
    <mergeCell ref="Q126:Q129"/>
    <mergeCell ref="M22:M28"/>
    <mergeCell ref="E23:E28"/>
    <mergeCell ref="F23:I23"/>
    <mergeCell ref="J23:J28"/>
    <mergeCell ref="F24:F28"/>
    <mergeCell ref="G24:I24"/>
    <mergeCell ref="K22:K28"/>
    <mergeCell ref="L22:L28"/>
    <mergeCell ref="G25:G28"/>
    <mergeCell ref="H25:H28"/>
    <mergeCell ref="E105:E110"/>
    <mergeCell ref="F105:I105"/>
    <mergeCell ref="I25:I28"/>
    <mergeCell ref="M43:M49"/>
    <mergeCell ref="M62:M68"/>
    <mergeCell ref="K62:K68"/>
    <mergeCell ref="K43:K49"/>
    <mergeCell ref="K104:K110"/>
    <mergeCell ref="L104:L110"/>
    <mergeCell ref="M104:M110"/>
    <mergeCell ref="K85:K91"/>
    <mergeCell ref="M142:M148"/>
    <mergeCell ref="E143:E148"/>
    <mergeCell ref="F143:I143"/>
    <mergeCell ref="J143:J148"/>
    <mergeCell ref="F144:F148"/>
    <mergeCell ref="G144:I144"/>
    <mergeCell ref="L85:L91"/>
    <mergeCell ref="M85:M91"/>
    <mergeCell ref="C123:C129"/>
    <mergeCell ref="D123:D129"/>
    <mergeCell ref="L142:L148"/>
    <mergeCell ref="H145:H148"/>
    <mergeCell ref="I145:I148"/>
    <mergeCell ref="C142:C148"/>
    <mergeCell ref="D142:D148"/>
    <mergeCell ref="E142:J142"/>
    <mergeCell ref="E123:J123"/>
    <mergeCell ref="K123:K129"/>
    <mergeCell ref="G145:G148"/>
    <mergeCell ref="K142:K148"/>
    <mergeCell ref="E124:E129"/>
    <mergeCell ref="F124:I124"/>
    <mergeCell ref="J124:J129"/>
    <mergeCell ref="F125:F129"/>
    <mergeCell ref="G125:I125"/>
    <mergeCell ref="G126:G129"/>
    <mergeCell ref="H126:H129"/>
    <mergeCell ref="I126:I129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8" orientation="landscape" r:id="rId1"/>
  <rowBreaks count="3" manualBreakCount="3">
    <brk id="39" max="14" man="1"/>
    <brk id="80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072</vt:lpstr>
      <vt:lpstr>семестровка</vt:lpstr>
      <vt:lpstr>'План 072'!Область_печати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2021-05-19T07:17:17Z</cp:lastPrinted>
  <dcterms:created xsi:type="dcterms:W3CDTF">2019-02-01T08:33:14Z</dcterms:created>
  <dcterms:modified xsi:type="dcterms:W3CDTF">2024-06-26T10:03:48Z</dcterms:modified>
</cp:coreProperties>
</file>