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0" yWindow="0" windowWidth="21330" windowHeight="11640" firstSheet="1" activeTab="2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ОПП'!$A$1:$AA$92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072 ОПП'!$A$1:$BE$34</definedName>
  </definedNames>
  <calcPr calcId="162913"/>
</workbook>
</file>

<file path=xl/calcChain.xml><?xml version="1.0" encoding="utf-8"?>
<calcChain xmlns="http://schemas.openxmlformats.org/spreadsheetml/2006/main">
  <c r="J24" i="3" l="1"/>
  <c r="K24" i="3"/>
  <c r="L24" i="3"/>
  <c r="N24" i="3"/>
  <c r="O24" i="3"/>
  <c r="P24" i="3"/>
  <c r="G24" i="3"/>
  <c r="G27" i="3"/>
  <c r="H56" i="3" l="1"/>
  <c r="I56" i="3"/>
  <c r="H17" i="3"/>
  <c r="M17" i="3" s="1"/>
  <c r="H16" i="3"/>
  <c r="I16" i="3"/>
  <c r="H18" i="3"/>
  <c r="H19" i="3"/>
  <c r="H20" i="3"/>
  <c r="H21" i="3"/>
  <c r="H22" i="3"/>
  <c r="I18" i="3"/>
  <c r="I19" i="3"/>
  <c r="M19" i="3" s="1"/>
  <c r="I20" i="3"/>
  <c r="I21" i="3"/>
  <c r="M21" i="3" s="1"/>
  <c r="I22" i="3"/>
  <c r="M18" i="3"/>
  <c r="O32" i="3"/>
  <c r="F40" i="4"/>
  <c r="K40" i="4" s="1"/>
  <c r="E31" i="4"/>
  <c r="E40" i="4"/>
  <c r="M40" i="4"/>
  <c r="E32" i="4"/>
  <c r="J32" i="4"/>
  <c r="E33" i="4"/>
  <c r="F33" i="4"/>
  <c r="E34" i="4"/>
  <c r="F34" i="4"/>
  <c r="E35" i="4"/>
  <c r="J35" i="4" s="1"/>
  <c r="E37" i="4"/>
  <c r="F37" i="4"/>
  <c r="E38" i="4"/>
  <c r="F38" i="4"/>
  <c r="J38" i="4"/>
  <c r="E39" i="4"/>
  <c r="F39" i="4"/>
  <c r="J39" i="4" s="1"/>
  <c r="F31" i="4"/>
  <c r="F11" i="4"/>
  <c r="K11" i="4" s="1"/>
  <c r="F12" i="4"/>
  <c r="F13" i="4"/>
  <c r="F14" i="4"/>
  <c r="F15" i="4"/>
  <c r="K15" i="4" s="1"/>
  <c r="F16" i="4"/>
  <c r="F17" i="4"/>
  <c r="K17" i="4" s="1"/>
  <c r="F10" i="4"/>
  <c r="E11" i="4"/>
  <c r="J11" i="4" s="1"/>
  <c r="E12" i="4"/>
  <c r="J12" i="4" s="1"/>
  <c r="E13" i="4"/>
  <c r="J13" i="4" s="1"/>
  <c r="J14" i="4"/>
  <c r="E15" i="4"/>
  <c r="J15" i="4" s="1"/>
  <c r="E16" i="4"/>
  <c r="J16" i="4" s="1"/>
  <c r="E17" i="4"/>
  <c r="J17" i="4" s="1"/>
  <c r="G44" i="3"/>
  <c r="H44" i="3" s="1"/>
  <c r="J44" i="3"/>
  <c r="L44" i="3"/>
  <c r="I11" i="3"/>
  <c r="I12" i="3"/>
  <c r="I13" i="3"/>
  <c r="J43" i="3"/>
  <c r="L43" i="3"/>
  <c r="I43" i="3"/>
  <c r="I36" i="3"/>
  <c r="I35" i="3" s="1"/>
  <c r="I41" i="3" s="1"/>
  <c r="K14" i="4"/>
  <c r="F20" i="4"/>
  <c r="F41" i="4"/>
  <c r="F42" i="4"/>
  <c r="O45" i="4" s="1"/>
  <c r="F55" i="4"/>
  <c r="F56" i="4"/>
  <c r="F66" i="4" s="1"/>
  <c r="F68" i="4" s="1"/>
  <c r="G20" i="4"/>
  <c r="G42" i="4"/>
  <c r="G66" i="4"/>
  <c r="G68" i="4"/>
  <c r="H20" i="4"/>
  <c r="H42" i="4"/>
  <c r="H66" i="4"/>
  <c r="H68" i="4"/>
  <c r="I20" i="4"/>
  <c r="I42" i="4"/>
  <c r="I66" i="4"/>
  <c r="I68" i="4"/>
  <c r="E10" i="4"/>
  <c r="J10" i="4"/>
  <c r="E55" i="4"/>
  <c r="J55" i="4"/>
  <c r="E56" i="4"/>
  <c r="J56" i="4"/>
  <c r="K10" i="4"/>
  <c r="K12" i="4"/>
  <c r="K16" i="4"/>
  <c r="K38" i="4"/>
  <c r="K55" i="4"/>
  <c r="K56" i="4"/>
  <c r="K66" i="4" s="1"/>
  <c r="E41" i="4"/>
  <c r="E66" i="4"/>
  <c r="G35" i="3"/>
  <c r="G41" i="3" s="1"/>
  <c r="M16" i="4"/>
  <c r="G43" i="3"/>
  <c r="H43" i="3" s="1"/>
  <c r="I45" i="3"/>
  <c r="N43" i="3"/>
  <c r="H45" i="3"/>
  <c r="M45" i="3" s="1"/>
  <c r="K43" i="3"/>
  <c r="H47" i="3"/>
  <c r="I47" i="3"/>
  <c r="M47" i="3" s="1"/>
  <c r="H37" i="3"/>
  <c r="I37" i="3"/>
  <c r="H38" i="3"/>
  <c r="I38" i="3"/>
  <c r="M38" i="3" s="1"/>
  <c r="H36" i="3"/>
  <c r="H35" i="3" s="1"/>
  <c r="H41" i="3" s="1"/>
  <c r="J35" i="3"/>
  <c r="J41" i="3" s="1"/>
  <c r="L35" i="3"/>
  <c r="L41" i="3" s="1"/>
  <c r="M36" i="3"/>
  <c r="M35" i="3" s="1"/>
  <c r="M41" i="3" s="1"/>
  <c r="N35" i="3"/>
  <c r="N41" i="3" s="1"/>
  <c r="H40" i="3"/>
  <c r="I40" i="3"/>
  <c r="H39" i="3"/>
  <c r="I39" i="3"/>
  <c r="M39" i="3"/>
  <c r="G31" i="3"/>
  <c r="G14" i="3"/>
  <c r="G32" i="3" s="1"/>
  <c r="I49" i="3"/>
  <c r="K44" i="3"/>
  <c r="H49" i="3"/>
  <c r="M49" i="3" s="1"/>
  <c r="N44" i="3"/>
  <c r="O44" i="3"/>
  <c r="O58" i="3" s="1"/>
  <c r="O59" i="3" s="1"/>
  <c r="P44" i="3"/>
  <c r="P58" i="3" s="1"/>
  <c r="I48" i="3"/>
  <c r="M48" i="3" s="1"/>
  <c r="M35" i="4"/>
  <c r="M17" i="4"/>
  <c r="H57" i="3"/>
  <c r="I57" i="3"/>
  <c r="M57" i="3" s="1"/>
  <c r="H55" i="3"/>
  <c r="I55" i="3"/>
  <c r="M55" i="3" s="1"/>
  <c r="H54" i="3"/>
  <c r="I54" i="3"/>
  <c r="H53" i="3"/>
  <c r="I53" i="3"/>
  <c r="M53" i="3" s="1"/>
  <c r="H52" i="3"/>
  <c r="I52" i="3"/>
  <c r="H51" i="3"/>
  <c r="I51" i="3"/>
  <c r="H50" i="3"/>
  <c r="I50" i="3"/>
  <c r="H46" i="3"/>
  <c r="I46" i="3"/>
  <c r="M46" i="3" s="1"/>
  <c r="W30" i="1"/>
  <c r="W31" i="1"/>
  <c r="W34" i="1" s="1"/>
  <c r="T34" i="1"/>
  <c r="Q34" i="1"/>
  <c r="N34" i="1"/>
  <c r="J34" i="1"/>
  <c r="G34" i="1"/>
  <c r="C34" i="1"/>
  <c r="H13" i="3"/>
  <c r="M13" i="3"/>
  <c r="H12" i="3"/>
  <c r="M12" i="3"/>
  <c r="H11" i="3"/>
  <c r="M11" i="3"/>
  <c r="M14" i="3" s="1"/>
  <c r="H14" i="3"/>
  <c r="J14" i="3"/>
  <c r="L14" i="3"/>
  <c r="N14" i="3"/>
  <c r="N32" i="3" s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A39" i="6" s="1"/>
  <c r="N19" i="6"/>
  <c r="J19" i="6"/>
  <c r="K19" i="6"/>
  <c r="G29" i="6"/>
  <c r="G34" i="6"/>
  <c r="H32" i="6"/>
  <c r="M32" i="6"/>
  <c r="I27" i="6"/>
  <c r="H27" i="6"/>
  <c r="I26" i="6"/>
  <c r="H26" i="6"/>
  <c r="M26" i="6" s="1"/>
  <c r="I25" i="6"/>
  <c r="H25" i="6"/>
  <c r="M25" i="6" s="1"/>
  <c r="I14" i="6"/>
  <c r="H14" i="6"/>
  <c r="L15" i="6"/>
  <c r="L19" i="6"/>
  <c r="I17" i="6"/>
  <c r="G15" i="6"/>
  <c r="G19" i="6" s="1"/>
  <c r="H17" i="6"/>
  <c r="M17" i="6" s="1"/>
  <c r="AA61" i="6"/>
  <c r="Z61" i="6"/>
  <c r="Y61" i="6"/>
  <c r="V58" i="6"/>
  <c r="V59" i="6"/>
  <c r="U58" i="6"/>
  <c r="T58" i="6"/>
  <c r="S58" i="6"/>
  <c r="R58" i="6"/>
  <c r="R59" i="6" s="1"/>
  <c r="Q58" i="6"/>
  <c r="P58" i="6"/>
  <c r="P59" i="6" s="1"/>
  <c r="O58" i="6"/>
  <c r="N58" i="6"/>
  <c r="L58" i="6"/>
  <c r="K58" i="6"/>
  <c r="K59" i="6" s="1"/>
  <c r="J58" i="6"/>
  <c r="I56" i="6"/>
  <c r="H56" i="6"/>
  <c r="I52" i="6"/>
  <c r="H52" i="6"/>
  <c r="I50" i="6"/>
  <c r="M50" i="6" s="1"/>
  <c r="H50" i="6"/>
  <c r="I48" i="6"/>
  <c r="M48" i="6" s="1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 s="1"/>
  <c r="P44" i="6"/>
  <c r="O44" i="6"/>
  <c r="O59" i="6" s="1"/>
  <c r="N44" i="6"/>
  <c r="L44" i="6"/>
  <c r="K44" i="6"/>
  <c r="J44" i="6"/>
  <c r="G44" i="6"/>
  <c r="I43" i="6"/>
  <c r="I44" i="6"/>
  <c r="I42" i="6"/>
  <c r="H42" i="6"/>
  <c r="H44" i="6" s="1"/>
  <c r="V38" i="6"/>
  <c r="U38" i="6"/>
  <c r="T38" i="6"/>
  <c r="S38" i="6"/>
  <c r="R38" i="6"/>
  <c r="Q38" i="6"/>
  <c r="Q39" i="6" s="1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S39" i="6" s="1"/>
  <c r="R34" i="6"/>
  <c r="Q34" i="6"/>
  <c r="P34" i="6"/>
  <c r="N34" i="6"/>
  <c r="L34" i="6"/>
  <c r="K34" i="6"/>
  <c r="J34" i="6"/>
  <c r="I33" i="6"/>
  <c r="H33" i="6"/>
  <c r="M33" i="6" s="1"/>
  <c r="I31" i="6"/>
  <c r="I34" i="6"/>
  <c r="H31" i="6"/>
  <c r="L29" i="6"/>
  <c r="K29" i="6"/>
  <c r="J29" i="6"/>
  <c r="J39" i="6" s="1"/>
  <c r="I28" i="6"/>
  <c r="H28" i="6"/>
  <c r="I24" i="6"/>
  <c r="M24" i="6"/>
  <c r="H24" i="6"/>
  <c r="I23" i="6"/>
  <c r="H23" i="6"/>
  <c r="I22" i="6"/>
  <c r="H22" i="6"/>
  <c r="I21" i="6"/>
  <c r="I29" i="6" s="1"/>
  <c r="H21" i="6"/>
  <c r="I16" i="6"/>
  <c r="H16" i="6"/>
  <c r="I13" i="6"/>
  <c r="H13" i="6"/>
  <c r="I12" i="6"/>
  <c r="H12" i="6"/>
  <c r="M12" i="6"/>
  <c r="I11" i="6"/>
  <c r="H11" i="6"/>
  <c r="M11" i="6" s="1"/>
  <c r="AA61" i="3"/>
  <c r="Z61" i="3"/>
  <c r="Y61" i="3"/>
  <c r="AA41" i="3"/>
  <c r="Z41" i="3"/>
  <c r="Y41" i="3"/>
  <c r="X41" i="3"/>
  <c r="W41" i="3"/>
  <c r="H29" i="3"/>
  <c r="H26" i="3"/>
  <c r="M26" i="3" s="1"/>
  <c r="H23" i="3"/>
  <c r="W24" i="3"/>
  <c r="W14" i="3"/>
  <c r="AA14" i="3"/>
  <c r="AA32" i="3" s="1"/>
  <c r="Z14" i="3"/>
  <c r="Z32" i="3" s="1"/>
  <c r="Y14" i="3"/>
  <c r="Y32" i="3" s="1"/>
  <c r="X14" i="3"/>
  <c r="X32" i="3" s="1"/>
  <c r="S102" i="4"/>
  <c r="S101" i="4"/>
  <c r="T101" i="4" s="1"/>
  <c r="S99" i="4"/>
  <c r="T99" i="4" s="1"/>
  <c r="S98" i="4"/>
  <c r="S95" i="4"/>
  <c r="S94" i="4"/>
  <c r="T94" i="4" s="1"/>
  <c r="U39" i="4"/>
  <c r="T39" i="4"/>
  <c r="AB39" i="4"/>
  <c r="U57" i="4"/>
  <c r="Z57" i="4" s="1"/>
  <c r="T57" i="4"/>
  <c r="U38" i="4"/>
  <c r="T38" i="4"/>
  <c r="U37" i="4"/>
  <c r="T37" i="4"/>
  <c r="U14" i="4"/>
  <c r="Z14" i="4" s="1"/>
  <c r="T14" i="4"/>
  <c r="U13" i="4"/>
  <c r="Z13" i="4" s="1"/>
  <c r="T13" i="4"/>
  <c r="U12" i="4"/>
  <c r="U15" i="4"/>
  <c r="Z15" i="4" s="1"/>
  <c r="U33" i="4"/>
  <c r="Z33" i="4" s="1"/>
  <c r="U40" i="4"/>
  <c r="Z40" i="4"/>
  <c r="T33" i="4"/>
  <c r="AB33" i="4"/>
  <c r="T40" i="4"/>
  <c r="Y40" i="4"/>
  <c r="T12" i="4"/>
  <c r="T15" i="4"/>
  <c r="Y15" i="4" s="1"/>
  <c r="U58" i="4"/>
  <c r="Z58" i="4"/>
  <c r="U59" i="4"/>
  <c r="Z59" i="4"/>
  <c r="U60" i="4"/>
  <c r="Z60" i="4"/>
  <c r="U61" i="4"/>
  <c r="Z61" i="4"/>
  <c r="U62" i="4"/>
  <c r="Z62" i="4"/>
  <c r="U63" i="4"/>
  <c r="Z63" i="4"/>
  <c r="U64" i="4"/>
  <c r="Z64" i="4"/>
  <c r="U56" i="4"/>
  <c r="T56" i="4"/>
  <c r="U65" i="4"/>
  <c r="Z55" i="4"/>
  <c r="M55" i="4"/>
  <c r="U83" i="4"/>
  <c r="Z83" i="4" s="1"/>
  <c r="U84" i="4"/>
  <c r="Z84" i="4" s="1"/>
  <c r="T84" i="4"/>
  <c r="Y84" i="4" s="1"/>
  <c r="U85" i="4"/>
  <c r="T85" i="4" s="1"/>
  <c r="S85" i="4" s="1"/>
  <c r="U82" i="4"/>
  <c r="Z82" i="4" s="1"/>
  <c r="U81" i="4"/>
  <c r="Z81" i="4" s="1"/>
  <c r="T83" i="4"/>
  <c r="Y83" i="4" s="1"/>
  <c r="T82" i="4"/>
  <c r="D42" i="4"/>
  <c r="D43" i="4" s="1"/>
  <c r="T34" i="5"/>
  <c r="Q34" i="5"/>
  <c r="N34" i="5"/>
  <c r="J34" i="5"/>
  <c r="G34" i="5"/>
  <c r="W31" i="5"/>
  <c r="C30" i="5"/>
  <c r="X89" i="4"/>
  <c r="W89" i="4"/>
  <c r="V89" i="4"/>
  <c r="J89" i="4"/>
  <c r="I89" i="4"/>
  <c r="H89" i="4"/>
  <c r="G89" i="4"/>
  <c r="U88" i="4"/>
  <c r="F88" i="4"/>
  <c r="E88" i="4" s="1"/>
  <c r="D88" i="4" s="1"/>
  <c r="U87" i="4"/>
  <c r="F87" i="4"/>
  <c r="U86" i="4"/>
  <c r="T86" i="4"/>
  <c r="S86" i="4" s="1"/>
  <c r="AA93" i="4"/>
  <c r="X66" i="4"/>
  <c r="W66" i="4"/>
  <c r="V66" i="4"/>
  <c r="X42" i="4"/>
  <c r="W42" i="4"/>
  <c r="V42" i="4"/>
  <c r="S42" i="4"/>
  <c r="S43" i="4" s="1"/>
  <c r="U32" i="4"/>
  <c r="Z32" i="4" s="1"/>
  <c r="T32" i="4"/>
  <c r="U31" i="4"/>
  <c r="Z31" i="4"/>
  <c r="T31" i="4"/>
  <c r="Y31" i="4"/>
  <c r="X20" i="4"/>
  <c r="W20" i="4"/>
  <c r="V20" i="4"/>
  <c r="S20" i="4"/>
  <c r="S21" i="4" s="1"/>
  <c r="U19" i="4"/>
  <c r="T19" i="4"/>
  <c r="Y19" i="4" s="1"/>
  <c r="U18" i="4"/>
  <c r="T18" i="4"/>
  <c r="Y18" i="4" s="1"/>
  <c r="U17" i="4"/>
  <c r="T17" i="4"/>
  <c r="Y17" i="4" s="1"/>
  <c r="U11" i="4"/>
  <c r="Z11" i="4" s="1"/>
  <c r="T11" i="4"/>
  <c r="U10" i="4"/>
  <c r="AB10" i="4" s="1"/>
  <c r="T10" i="4"/>
  <c r="H58" i="6"/>
  <c r="H59" i="6" s="1"/>
  <c r="Q60" i="6"/>
  <c r="Q61" i="6" s="1"/>
  <c r="M56" i="6"/>
  <c r="T59" i="6"/>
  <c r="M52" i="6"/>
  <c r="Y39" i="6"/>
  <c r="M27" i="6"/>
  <c r="M28" i="6"/>
  <c r="M36" i="6"/>
  <c r="M38" i="6"/>
  <c r="N59" i="6"/>
  <c r="M14" i="6"/>
  <c r="M21" i="6"/>
  <c r="M22" i="6"/>
  <c r="L59" i="6"/>
  <c r="G59" i="6"/>
  <c r="Y57" i="4"/>
  <c r="AB40" i="4"/>
  <c r="H34" i="6"/>
  <c r="M23" i="3"/>
  <c r="M39" i="4"/>
  <c r="Z85" i="4"/>
  <c r="Z86" i="4"/>
  <c r="Z10" i="4"/>
  <c r="D99" i="4"/>
  <c r="D98" i="4"/>
  <c r="E98" i="4" s="1"/>
  <c r="M11" i="4"/>
  <c r="L93" i="4"/>
  <c r="T102" i="4"/>
  <c r="D101" i="4"/>
  <c r="E101" i="4"/>
  <c r="D94" i="4"/>
  <c r="E94" i="4"/>
  <c r="D20" i="4"/>
  <c r="D21" i="4" s="1"/>
  <c r="T81" i="4"/>
  <c r="T59" i="4"/>
  <c r="Y59" i="4"/>
  <c r="T64" i="4"/>
  <c r="T62" i="4"/>
  <c r="T65" i="4"/>
  <c r="S66" i="4"/>
  <c r="S67" i="4" s="1"/>
  <c r="T61" i="4"/>
  <c r="T63" i="4"/>
  <c r="T58" i="4"/>
  <c r="T60" i="4"/>
  <c r="AB63" i="4"/>
  <c r="L32" i="3"/>
  <c r="K32" i="3"/>
  <c r="P32" i="3"/>
  <c r="I58" i="6"/>
  <c r="I59" i="6" s="1"/>
  <c r="Y63" i="4"/>
  <c r="M42" i="6"/>
  <c r="M44" i="6" s="1"/>
  <c r="Z17" i="4"/>
  <c r="AB17" i="4"/>
  <c r="AB18" i="4"/>
  <c r="Z18" i="4"/>
  <c r="AB57" i="4"/>
  <c r="J32" i="3"/>
  <c r="H31" i="3"/>
  <c r="M29" i="3"/>
  <c r="M31" i="3" s="1"/>
  <c r="P59" i="3"/>
  <c r="I15" i="6"/>
  <c r="I19" i="6" s="1"/>
  <c r="I39" i="6" s="1"/>
  <c r="I60" i="6" s="1"/>
  <c r="M16" i="6"/>
  <c r="K39" i="6"/>
  <c r="K60" i="6" s="1"/>
  <c r="M31" i="6"/>
  <c r="M34" i="6" s="1"/>
  <c r="J59" i="6"/>
  <c r="J60" i="6" s="1"/>
  <c r="T39" i="6"/>
  <c r="T60" i="6" s="1"/>
  <c r="T61" i="6" s="1"/>
  <c r="U39" i="6"/>
  <c r="U60" i="6"/>
  <c r="U61" i="6" s="1"/>
  <c r="Y33" i="4"/>
  <c r="M38" i="4"/>
  <c r="O60" i="3"/>
  <c r="O61" i="3" s="1"/>
  <c r="H15" i="6"/>
  <c r="H19" i="6" s="1"/>
  <c r="S59" i="6"/>
  <c r="S60" i="6" s="1"/>
  <c r="S61" i="6" s="1"/>
  <c r="L39" i="6"/>
  <c r="L60" i="6" s="1"/>
  <c r="O39" i="6"/>
  <c r="O60" i="6" s="1"/>
  <c r="O61" i="6" s="1"/>
  <c r="R39" i="6"/>
  <c r="R60" i="6" s="1"/>
  <c r="R61" i="6" s="1"/>
  <c r="S100" i="4"/>
  <c r="T95" i="4"/>
  <c r="AB31" i="4"/>
  <c r="M37" i="4"/>
  <c r="AB13" i="4"/>
  <c r="E87" i="4"/>
  <c r="E89" i="4" s="1"/>
  <c r="K87" i="4"/>
  <c r="AB64" i="4"/>
  <c r="AB61" i="4"/>
  <c r="AB59" i="4"/>
  <c r="M10" i="4"/>
  <c r="AB14" i="4"/>
  <c r="Z56" i="4"/>
  <c r="Y38" i="4"/>
  <c r="Y64" i="4"/>
  <c r="Y61" i="4"/>
  <c r="AB11" i="4"/>
  <c r="AB32" i="4"/>
  <c r="M15" i="4"/>
  <c r="Y13" i="4"/>
  <c r="H38" i="6"/>
  <c r="D102" i="4"/>
  <c r="D66" i="4"/>
  <c r="D93" i="4" s="1"/>
  <c r="D95" i="4"/>
  <c r="E95" i="4" s="1"/>
  <c r="D67" i="4"/>
  <c r="E102" i="4"/>
  <c r="D100" i="4"/>
  <c r="H24" i="3" l="1"/>
  <c r="W32" i="3"/>
  <c r="N58" i="3"/>
  <c r="N59" i="3" s="1"/>
  <c r="N60" i="3" s="1"/>
  <c r="N61" i="3" s="1"/>
  <c r="I24" i="3"/>
  <c r="M51" i="3"/>
  <c r="M52" i="3"/>
  <c r="M22" i="3"/>
  <c r="M20" i="3"/>
  <c r="T98" i="4"/>
  <c r="S97" i="4"/>
  <c r="M58" i="6"/>
  <c r="M59" i="6" s="1"/>
  <c r="Z39" i="6"/>
  <c r="X39" i="6"/>
  <c r="V39" i="6"/>
  <c r="V60" i="6" s="1"/>
  <c r="V61" i="6" s="1"/>
  <c r="P39" i="6"/>
  <c r="P60" i="6" s="1"/>
  <c r="P61" i="6" s="1"/>
  <c r="J66" i="4"/>
  <c r="I14" i="3"/>
  <c r="K13" i="4"/>
  <c r="M13" i="4"/>
  <c r="J34" i="4"/>
  <c r="K34" i="4"/>
  <c r="J33" i="4"/>
  <c r="M33" i="4"/>
  <c r="M29" i="6"/>
  <c r="AB56" i="4"/>
  <c r="Y56" i="4"/>
  <c r="D87" i="4"/>
  <c r="D89" i="4" s="1"/>
  <c r="D90" i="4" s="1"/>
  <c r="T66" i="4"/>
  <c r="T20" i="4"/>
  <c r="U89" i="4"/>
  <c r="P60" i="3"/>
  <c r="P61" i="3" s="1"/>
  <c r="Y60" i="4"/>
  <c r="AB60" i="4"/>
  <c r="Y62" i="4"/>
  <c r="AB62" i="4"/>
  <c r="E99" i="4"/>
  <c r="D97" i="4"/>
  <c r="G99" i="4" s="1"/>
  <c r="K88" i="4"/>
  <c r="K89" i="4" s="1"/>
  <c r="Y11" i="4"/>
  <c r="Y32" i="4"/>
  <c r="T42" i="4"/>
  <c r="F89" i="4"/>
  <c r="C34" i="5"/>
  <c r="W30" i="5"/>
  <c r="W34" i="5" s="1"/>
  <c r="J58" i="3"/>
  <c r="Y10" i="4"/>
  <c r="Y82" i="4"/>
  <c r="M13" i="6"/>
  <c r="H29" i="6"/>
  <c r="H39" i="6" s="1"/>
  <c r="H60" i="6" s="1"/>
  <c r="M23" i="6"/>
  <c r="N39" i="6"/>
  <c r="N60" i="6" s="1"/>
  <c r="N61" i="6" s="1"/>
  <c r="G39" i="6"/>
  <c r="G60" i="6" s="1"/>
  <c r="W39" i="6"/>
  <c r="M50" i="3"/>
  <c r="M54" i="3"/>
  <c r="M40" i="3"/>
  <c r="M37" i="3"/>
  <c r="I44" i="3"/>
  <c r="M44" i="3" s="1"/>
  <c r="J31" i="4"/>
  <c r="J42" i="4" s="1"/>
  <c r="J37" i="4"/>
  <c r="E42" i="4"/>
  <c r="J40" i="4"/>
  <c r="I32" i="3"/>
  <c r="M56" i="3"/>
  <c r="Y66" i="4"/>
  <c r="G102" i="4"/>
  <c r="Y42" i="4"/>
  <c r="Y58" i="4"/>
  <c r="AB58" i="4"/>
  <c r="T87" i="4"/>
  <c r="Z87" i="4"/>
  <c r="Z89" i="4" s="1"/>
  <c r="T88" i="4"/>
  <c r="S88" i="4" s="1"/>
  <c r="Z88" i="4"/>
  <c r="Z65" i="4"/>
  <c r="Z66" i="4" s="1"/>
  <c r="AB65" i="4"/>
  <c r="Z37" i="4"/>
  <c r="AB37" i="4"/>
  <c r="Z38" i="4"/>
  <c r="AB38" i="4"/>
  <c r="H58" i="3"/>
  <c r="H59" i="3" s="1"/>
  <c r="M43" i="3"/>
  <c r="M58" i="3" s="1"/>
  <c r="M59" i="3" s="1"/>
  <c r="U66" i="4"/>
  <c r="U20" i="4"/>
  <c r="M15" i="6"/>
  <c r="M19" i="6" s="1"/>
  <c r="M39" i="6" s="1"/>
  <c r="M60" i="6" s="1"/>
  <c r="Y37" i="4"/>
  <c r="U42" i="4"/>
  <c r="S93" i="4"/>
  <c r="Y81" i="4"/>
  <c r="Y89" i="4" s="1"/>
  <c r="AB81" i="4"/>
  <c r="AB15" i="4"/>
  <c r="Z19" i="4"/>
  <c r="AB19" i="4"/>
  <c r="Z12" i="4"/>
  <c r="Z20" i="4" s="1"/>
  <c r="AB12" i="4"/>
  <c r="Y12" i="4"/>
  <c r="Y14" i="4"/>
  <c r="Y39" i="4"/>
  <c r="Z39" i="4"/>
  <c r="J20" i="4"/>
  <c r="I58" i="3"/>
  <c r="I59" i="3" s="1"/>
  <c r="J59" i="3"/>
  <c r="J60" i="3" s="1"/>
  <c r="K20" i="4"/>
  <c r="K31" i="4"/>
  <c r="M34" i="4"/>
  <c r="L58" i="3"/>
  <c r="L59" i="3" s="1"/>
  <c r="L60" i="3" s="1"/>
  <c r="G58" i="3"/>
  <c r="G59" i="3" s="1"/>
  <c r="M12" i="4"/>
  <c r="E20" i="4"/>
  <c r="K39" i="4"/>
  <c r="K37" i="4"/>
  <c r="K33" i="4"/>
  <c r="M31" i="4"/>
  <c r="M16" i="3"/>
  <c r="M24" i="3" s="1"/>
  <c r="M27" i="3" l="1"/>
  <c r="M32" i="3" s="1"/>
  <c r="M60" i="3" s="1"/>
  <c r="H27" i="3"/>
  <c r="H32" i="3" s="1"/>
  <c r="H60" i="3" s="1"/>
  <c r="I60" i="3"/>
  <c r="U66" i="6"/>
  <c r="Q66" i="6"/>
  <c r="W66" i="6" s="1"/>
  <c r="J68" i="4"/>
  <c r="Z42" i="4"/>
  <c r="K42" i="4"/>
  <c r="E68" i="4"/>
  <c r="E93" i="4"/>
  <c r="G60" i="3"/>
  <c r="Q66" i="3" s="1"/>
  <c r="K68" i="4"/>
  <c r="Y20" i="4"/>
  <c r="U95" i="4"/>
  <c r="U94" i="4"/>
  <c r="S87" i="4"/>
  <c r="S89" i="4" s="1"/>
  <c r="S90" i="4" s="1"/>
  <c r="T89" i="4"/>
  <c r="T93" i="4" s="1"/>
  <c r="U66" i="3" l="1"/>
  <c r="W66" i="3" s="1"/>
  <c r="F94" i="4"/>
  <c r="F99" i="4"/>
  <c r="F101" i="4"/>
  <c r="U102" i="4"/>
  <c r="F98" i="4"/>
  <c r="F102" i="4"/>
  <c r="U98" i="4"/>
  <c r="U101" i="4"/>
  <c r="U99" i="4"/>
  <c r="F95" i="4"/>
</calcChain>
</file>

<file path=xl/sharedStrings.xml><?xml version="1.0" encoding="utf-8"?>
<sst xmlns="http://schemas.openxmlformats.org/spreadsheetml/2006/main" count="919" uniqueCount="315">
  <si>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</si>
  <si>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</si>
  <si>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</si>
  <si>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</si>
  <si>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</si>
  <si>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</si>
  <si>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</si>
  <si>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</si>
  <si>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</si>
  <si>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</si>
  <si>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</si>
  <si>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</si>
  <si>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</si>
  <si>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</si>
  <si>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</si>
  <si>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</si>
  <si>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</si>
  <si>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</si>
  <si>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</si>
  <si>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</si>
  <si>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</si>
  <si>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</si>
  <si>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</si>
  <si>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</si>
  <si>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</si>
  <si>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</si>
  <si>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</si>
  <si>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</si>
  <si>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</si>
  <si>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</si>
  <si>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</si>
  <si>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</si>
  <si>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</si>
  <si>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</si>
  <si>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</si>
  <si>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</si>
  <si>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</si>
  <si>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</si>
  <si>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</si>
  <si>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</si>
  <si>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</si>
  <si>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</si>
  <si>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</si>
  <si>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</si>
  <si>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</si>
  <si>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</si>
  <si>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</si>
  <si>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</si>
  <si>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</si>
  <si>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</si>
  <si>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</si>
  <si>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</si>
  <si>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</si>
  <si>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</si>
  <si>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</si>
  <si>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</si>
  <si>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</si>
  <si>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</si>
  <si>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</si>
  <si>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</si>
  <si>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</si>
  <si>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</si>
  <si>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</si>
  <si>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</si>
  <si>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</si>
  <si>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</si>
  <si>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</si>
  <si>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</si>
  <si>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</si>
  <si>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</si>
  <si>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</si>
  <si>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</si>
  <si>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</si>
  <si>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</si>
  <si>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</si>
  <si>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</si>
  <si>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</si>
  <si>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</si>
  <si>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</si>
  <si>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</si>
  <si>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</si>
  <si>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</si>
  <si>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</si>
  <si>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</si>
  <si>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</si>
  <si>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</si>
  <si>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</si>
  <si>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</si>
  <si>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</si>
  <si>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</si>
  <si>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</si>
  <si>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</si>
  <si>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</si>
  <si>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</si>
  <si>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</si>
  <si>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</si>
  <si>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</si>
  <si>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</si>
  <si>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</si>
  <si>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</si>
  <si>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</si>
  <si>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</si>
  <si>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</si>
  <si>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</si>
  <si>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</si>
  <si>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</si>
  <si>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</si>
  <si>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</si>
  <si>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</si>
  <si>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</si>
  <si>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</si>
  <si>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</si>
  <si>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</si>
  <si>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</si>
  <si>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</si>
  <si>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</si>
  <si>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</si>
  <si>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</si>
  <si>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</si>
  <si>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</si>
  <si>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</si>
  <si>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</si>
  <si>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</si>
  <si>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</si>
  <si>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</si>
  <si>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</si>
  <si>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</si>
  <si>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</si>
  <si>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</si>
  <si>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</si>
  <si>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</si>
  <si>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</si>
  <si>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</si>
  <si>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</si>
  <si>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</si>
  <si>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</si>
  <si>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</si>
  <si>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</si>
  <si>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</si>
  <si>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</si>
  <si>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</si>
  <si>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</si>
  <si>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</si>
  <si>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</si>
  <si>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</si>
  <si>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</si>
  <si>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</si>
  <si>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</si>
  <si>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</si>
  <si>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</si>
  <si>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</si>
  <si>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</si>
  <si>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</si>
  <si>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</si>
  <si>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</si>
  <si>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</si>
  <si>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</si>
  <si>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</si>
  <si>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</si>
  <si>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</si>
  <si>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</si>
  <si>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</si>
  <si>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</si>
  <si>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</si>
  <si>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</si>
  <si>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</si>
  <si>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</si>
  <si>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</si>
  <si>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</si>
  <si>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</si>
  <si>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</si>
  <si>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</si>
  <si>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</si>
  <si>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</si>
  <si>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</si>
  <si>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</si>
  <si>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</si>
  <si>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</si>
  <si>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</si>
  <si>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</si>
  <si>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</si>
  <si>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</si>
  <si>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</si>
  <si>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</si>
  <si>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</si>
  <si>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</si>
  <si>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</si>
  <si>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</si>
  <si>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</si>
  <si>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</si>
  <si>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</si>
  <si>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</si>
  <si>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</si>
  <si>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</si>
  <si>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</si>
  <si>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</si>
  <si>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</si>
  <si>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</si>
  <si>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</si>
  <si>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</si>
  <si>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</si>
  <si>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</si>
  <si>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</si>
  <si>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</si>
  <si>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</si>
  <si>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</si>
  <si>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</si>
  <si>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</si>
  <si>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</si>
  <si>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</si>
  <si>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</si>
  <si>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</si>
  <si>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</si>
  <si>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</si>
  <si>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</si>
  <si>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</si>
  <si>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</si>
  <si>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</si>
  <si>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</si>
  <si>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</si>
  <si>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</si>
  <si>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</si>
  <si>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</si>
  <si>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</si>
  <si>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</si>
  <si>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</si>
  <si>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Фінанси, банківська справа та                                                                                                                </t>
    </r>
  </si>
  <si>
    <t>страхування</t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</si>
  <si>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</si>
  <si>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</si>
  <si>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</si>
  <si>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</si>
  <si>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</si>
  <si>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</si>
  <si>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</si>
  <si>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</si>
  <si>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</si>
  <si>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</si>
  <si>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</si>
  <si>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</si>
  <si>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</si>
  <si>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</si>
  <si>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</si>
  <si>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</si>
  <si>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</si>
  <si>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</si>
  <si>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</si>
  <si>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</si>
  <si>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Т</t>
  </si>
  <si>
    <t>І . ГРАФІК ОСВІТНЬОГО ПРОЦЕСУ</t>
  </si>
  <si>
    <t xml:space="preserve">Екзаменаційна сесія </t>
  </si>
  <si>
    <t>Атестація</t>
  </si>
  <si>
    <t>№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</si>
  <si>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</si>
  <si>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</si>
  <si>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</si>
  <si>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</si>
  <si>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</si>
  <si>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</si>
  <si>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</si>
  <si>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</si>
  <si>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</si>
  <si>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</si>
  <si>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</si>
  <si>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</si>
  <si>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</si>
  <si>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</si>
  <si>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</si>
  <si>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</si>
  <si>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</si>
  <si>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</si>
  <si>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</si>
  <si>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IV. АТЕСТАЦІЯ</t>
  </si>
  <si>
    <t>Виконання кваліф. роботи</t>
  </si>
  <si>
    <t>Форма  атестації (екзамен, кваліфікаційна робота)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</si>
  <si>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</si>
  <si>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</si>
  <si>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</si>
  <si>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</si>
  <si>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</si>
  <si>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</si>
  <si>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</si>
  <si>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</si>
  <si>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</si>
  <si>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</si>
  <si>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</si>
  <si>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</si>
  <si>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проверка весь план</t>
  </si>
  <si>
    <t>Управління фінансово-економічною безпекою / Ринок фінансових послуг</t>
  </si>
  <si>
    <t>Інноваційний менеджмент у фінансовій сфері</t>
  </si>
  <si>
    <t>Startup: теорія і практика</t>
  </si>
  <si>
    <t xml:space="preserve">Управління фінансовою санацією / Фінансове посередництво 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</si>
  <si>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</si>
  <si>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</si>
  <si>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</si>
  <si>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</si>
  <si>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</si>
  <si>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</si>
  <si>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</si>
  <si>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</si>
  <si>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</si>
  <si>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</si>
  <si>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</si>
  <si>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</si>
  <si>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</si>
  <si>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2.2.13</t>
  </si>
  <si>
    <t>Проєктне фінансування</t>
  </si>
  <si>
    <t>Міждисциплінарний практичний тренінг</t>
  </si>
  <si>
    <t xml:space="preserve">Управління фінансовими ризиками / Контролінг в системі фінансового управління підприємством / Податковий менеджмент </t>
  </si>
  <si>
    <t>Управління місцевими фінансами / Державний фінансовий контроль / Проєктне фінансування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</si>
  <si>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</si>
  <si>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>Кваліфікація:  магістр фінансів, банківської справи, страхування та фондового ринку</t>
  </si>
  <si>
    <t>072 ОПП ФІНАНСИ, БАНКІВСЬКА СПРАВА ТА СТРАХУВАННЯ 2023/2024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</si>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</sst>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7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2" applyNumberFormat="1" applyFont="1" applyFill="1" applyBorder="1" applyAlignment="1" applyProtection="1">
      <alignment horizontal="center" vertical="center"/>
    </xf>
    <xf numFmtId="165" fontId="30" fillId="3" borderId="47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40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0" fontId="1" fillId="2" borderId="53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9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9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5" fontId="35" fillId="0" borderId="45" xfId="2" applyNumberFormat="1" applyFont="1" applyFill="1" applyBorder="1" applyAlignment="1">
      <alignment horizontal="center" vertical="center" wrapText="1"/>
    </xf>
    <xf numFmtId="1" fontId="35" fillId="0" borderId="45" xfId="2" applyNumberFormat="1" applyFont="1" applyFill="1" applyBorder="1" applyAlignment="1">
      <alignment horizontal="center" vertical="center" wrapText="1"/>
    </xf>
    <xf numFmtId="1" fontId="35" fillId="0" borderId="57" xfId="2" applyNumberFormat="1" applyFont="1" applyFill="1" applyBorder="1" applyAlignment="1">
      <alignment horizontal="center" vertical="center" wrapText="1"/>
    </xf>
    <xf numFmtId="1" fontId="35" fillId="0" borderId="47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>
      <alignment horizontal="center" vertical="center" wrapText="1"/>
    </xf>
    <xf numFmtId="1" fontId="5" fillId="2" borderId="47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51" xfId="2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2" applyNumberFormat="1" applyFont="1" applyFill="1" applyBorder="1" applyAlignment="1">
      <alignment horizontal="center" vertical="center" wrapText="1"/>
    </xf>
    <xf numFmtId="1" fontId="5" fillId="2" borderId="58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6" xfId="2" applyNumberFormat="1" applyFont="1" applyFill="1" applyBorder="1" applyAlignment="1">
      <alignment vertical="center" wrapText="1"/>
    </xf>
    <xf numFmtId="0" fontId="1" fillId="2" borderId="59" xfId="2" applyNumberFormat="1" applyFont="1" applyFill="1" applyBorder="1" applyAlignment="1" applyProtection="1">
      <alignment horizontal="center" vertical="center"/>
    </xf>
    <xf numFmtId="0" fontId="1" fillId="2" borderId="60" xfId="2" applyNumberFormat="1" applyFont="1" applyFill="1" applyBorder="1" applyAlignment="1" applyProtection="1">
      <alignment horizontal="center" vertical="center"/>
    </xf>
    <xf numFmtId="0" fontId="1" fillId="2" borderId="61" xfId="2" applyNumberFormat="1" applyFont="1" applyFill="1" applyBorder="1" applyAlignment="1" applyProtection="1">
      <alignment horizontal="center" vertical="center"/>
    </xf>
    <xf numFmtId="169" fontId="1" fillId="2" borderId="45" xfId="2" applyNumberFormat="1" applyFont="1" applyFill="1" applyBorder="1" applyAlignment="1" applyProtection="1">
      <alignment horizontal="center" vertical="center"/>
    </xf>
    <xf numFmtId="169" fontId="1" fillId="2" borderId="46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62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165" fontId="5" fillId="2" borderId="45" xfId="2" applyNumberFormat="1" applyFont="1" applyFill="1" applyBorder="1" applyAlignment="1">
      <alignment horizontal="center" vertical="center" wrapText="1"/>
    </xf>
    <xf numFmtId="1" fontId="5" fillId="2" borderId="4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70" xfId="2" applyNumberFormat="1" applyFont="1" applyFill="1" applyBorder="1" applyAlignment="1">
      <alignment vertical="center" wrapText="1"/>
    </xf>
    <xf numFmtId="1" fontId="1" fillId="0" borderId="49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70" xfId="2" applyNumberFormat="1" applyFont="1" applyFill="1" applyBorder="1" applyAlignment="1" applyProtection="1">
      <alignment horizontal="center" vertical="center"/>
    </xf>
    <xf numFmtId="1" fontId="1" fillId="0" borderId="39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7" xfId="2" applyNumberFormat="1" applyFont="1" applyFill="1" applyBorder="1" applyAlignment="1" applyProtection="1">
      <alignment horizontal="center" vertical="center"/>
    </xf>
    <xf numFmtId="1" fontId="5" fillId="2" borderId="56" xfId="2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2" applyNumberFormat="1" applyFont="1" applyFill="1" applyBorder="1" applyAlignment="1" applyProtection="1">
      <alignment horizontal="center" vertical="center"/>
    </xf>
    <xf numFmtId="1" fontId="1" fillId="2" borderId="39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2" xfId="2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5" fillId="2" borderId="73" xfId="2" applyFont="1" applyFill="1" applyBorder="1" applyAlignment="1">
      <alignment horizontal="center" vertical="center" wrapText="1"/>
    </xf>
    <xf numFmtId="165" fontId="5" fillId="2" borderId="53" xfId="2" applyNumberFormat="1" applyFont="1" applyFill="1" applyBorder="1" applyAlignment="1" applyProtection="1">
      <alignment horizontal="center" vertical="center"/>
    </xf>
    <xf numFmtId="165" fontId="5" fillId="2" borderId="73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 applyProtection="1">
      <alignment horizontal="center" vertical="center"/>
    </xf>
    <xf numFmtId="1" fontId="5" fillId="2" borderId="74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165" fontId="5" fillId="0" borderId="22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>
      <alignment horizontal="center" vertical="center" wrapText="1"/>
    </xf>
    <xf numFmtId="1" fontId="5" fillId="0" borderId="47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2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/>
    <xf numFmtId="0" fontId="1" fillId="0" borderId="0" xfId="0" applyFont="1" applyFill="1"/>
    <xf numFmtId="0" fontId="9" fillId="0" borderId="0" xfId="0" applyFont="1" applyFill="1" applyAlignment="1">
      <alignment vertical="center" wrapText="1"/>
    </xf>
    <xf numFmtId="0" fontId="2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26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34" fillId="0" borderId="31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71" fontId="5" fillId="0" borderId="47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165" fontId="5" fillId="0" borderId="58" xfId="2" applyNumberFormat="1" applyFont="1" applyFill="1" applyBorder="1" applyAlignment="1">
      <alignment horizontal="center" vertical="center" wrapText="1"/>
    </xf>
    <xf numFmtId="1" fontId="5" fillId="0" borderId="58" xfId="2" applyNumberFormat="1" applyFont="1" applyFill="1" applyBorder="1" applyAlignment="1">
      <alignment horizontal="center" vertical="center" wrapText="1"/>
    </xf>
    <xf numFmtId="1" fontId="5" fillId="0" borderId="45" xfId="2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7" xfId="0" applyNumberFormat="1" applyFont="1" applyFill="1" applyBorder="1" applyAlignment="1" applyProtection="1">
      <alignment horizontal="left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17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49" fontId="5" fillId="0" borderId="37" xfId="2" applyNumberFormat="1" applyFont="1" applyFill="1" applyBorder="1" applyAlignment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2" applyNumberFormat="1" applyFont="1" applyFill="1" applyBorder="1" applyAlignment="1">
      <alignment horizontal="center" vertical="center" wrapText="1"/>
    </xf>
    <xf numFmtId="167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1" fontId="1" fillId="0" borderId="34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52" xfId="2" applyNumberFormat="1" applyFont="1" applyFill="1" applyBorder="1" applyAlignment="1" applyProtection="1">
      <alignment horizontal="center" vertical="center"/>
    </xf>
    <xf numFmtId="168" fontId="5" fillId="0" borderId="50" xfId="2" applyNumberFormat="1" applyFont="1" applyFill="1" applyBorder="1" applyAlignment="1" applyProtection="1">
      <alignment horizontal="center" vertical="center"/>
    </xf>
    <xf numFmtId="168" fontId="5" fillId="0" borderId="76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58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center" vertical="center"/>
    </xf>
    <xf numFmtId="168" fontId="5" fillId="0" borderId="7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169" fontId="1" fillId="0" borderId="79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165" fontId="5" fillId="0" borderId="45" xfId="2" applyNumberFormat="1" applyFont="1" applyFill="1" applyBorder="1" applyAlignment="1">
      <alignment horizontal="center" vertical="center" wrapText="1"/>
    </xf>
    <xf numFmtId="169" fontId="1" fillId="0" borderId="80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59" xfId="2" applyNumberFormat="1" applyFont="1" applyFill="1" applyBorder="1" applyAlignment="1" applyProtection="1">
      <alignment horizontal="center" vertical="center"/>
    </xf>
    <xf numFmtId="168" fontId="5" fillId="0" borderId="61" xfId="2" applyNumberFormat="1" applyFont="1" applyFill="1" applyBorder="1" applyAlignment="1" applyProtection="1">
      <alignment horizontal="center" vertical="center"/>
    </xf>
    <xf numFmtId="49" fontId="5" fillId="0" borderId="45" xfId="2" applyNumberFormat="1" applyFont="1" applyFill="1" applyBorder="1" applyAlignment="1" applyProtection="1">
      <alignment horizontal="center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5" fontId="5" fillId="0" borderId="45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2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68" fontId="1" fillId="0" borderId="76" xfId="2" applyNumberFormat="1" applyFont="1" applyFill="1" applyBorder="1" applyAlignment="1" applyProtection="1">
      <alignment horizontal="center" vertical="center"/>
    </xf>
    <xf numFmtId="168" fontId="1" fillId="0" borderId="52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50" xfId="2" applyNumberFormat="1" applyFont="1" applyFill="1" applyBorder="1" applyAlignment="1" applyProtection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39" xfId="2" applyNumberFormat="1" applyFont="1" applyFill="1" applyBorder="1" applyAlignment="1" applyProtection="1">
      <alignment horizontal="center" vertical="center"/>
    </xf>
    <xf numFmtId="49" fontId="1" fillId="0" borderId="44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169" fontId="1" fillId="0" borderId="67" xfId="2" applyNumberFormat="1" applyFont="1" applyFill="1" applyBorder="1" applyAlignment="1" applyProtection="1">
      <alignment horizontal="center" vertical="center"/>
    </xf>
    <xf numFmtId="1" fontId="1" fillId="0" borderId="67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0" fontId="1" fillId="0" borderId="64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1" fontId="1" fillId="0" borderId="68" xfId="2" applyNumberFormat="1" applyFont="1" applyFill="1" applyBorder="1" applyAlignment="1" applyProtection="1">
      <alignment horizontal="center" vertical="center"/>
    </xf>
    <xf numFmtId="0" fontId="1" fillId="0" borderId="68" xfId="2" applyNumberFormat="1" applyFont="1" applyFill="1" applyBorder="1" applyAlignment="1" applyProtection="1">
      <alignment horizontal="center" vertical="center"/>
    </xf>
    <xf numFmtId="168" fontId="5" fillId="0" borderId="83" xfId="2" applyNumberFormat="1" applyFont="1" applyFill="1" applyBorder="1" applyAlignment="1" applyProtection="1">
      <alignment horizontal="center" vertical="center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0" fontId="5" fillId="0" borderId="26" xfId="2" applyFont="1" applyFill="1" applyBorder="1" applyAlignment="1">
      <alignment horizontal="center" vertical="center" wrapText="1"/>
    </xf>
    <xf numFmtId="49" fontId="5" fillId="0" borderId="36" xfId="2" applyNumberFormat="1" applyFont="1" applyFill="1" applyBorder="1" applyAlignment="1">
      <alignment horizontal="center"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29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70" xfId="0" applyFont="1" applyBorder="1" applyAlignment="1">
      <alignment wrapText="1"/>
    </xf>
    <xf numFmtId="165" fontId="1" fillId="0" borderId="70" xfId="0" applyNumberFormat="1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 applyProtection="1">
      <alignment horizontal="center" vertical="center"/>
    </xf>
    <xf numFmtId="164" fontId="1" fillId="5" borderId="51" xfId="0" applyNumberFormat="1" applyFont="1" applyFill="1" applyBorder="1"/>
    <xf numFmtId="0" fontId="1" fillId="5" borderId="51" xfId="0" applyFont="1" applyFill="1" applyBorder="1" applyAlignment="1">
      <alignment horizontal="center" vertical="center"/>
    </xf>
    <xf numFmtId="0" fontId="1" fillId="5" borderId="57" xfId="0" applyFont="1" applyFill="1" applyBorder="1"/>
    <xf numFmtId="0" fontId="1" fillId="0" borderId="37" xfId="0" applyFont="1" applyBorder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166" fontId="5" fillId="3" borderId="41" xfId="0" applyNumberFormat="1" applyFont="1" applyFill="1" applyBorder="1" applyAlignment="1" applyProtection="1">
      <alignment horizontal="center" vertical="center"/>
    </xf>
    <xf numFmtId="164" fontId="5" fillId="3" borderId="10" xfId="0" applyNumberFormat="1" applyFont="1" applyFill="1" applyBorder="1" applyAlignment="1" applyProtection="1">
      <alignment horizontal="center" vertical="center"/>
    </xf>
    <xf numFmtId="164" fontId="5" fillId="3" borderId="41" xfId="0" applyNumberFormat="1" applyFont="1" applyFill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47" xfId="0" applyNumberFormat="1" applyFont="1" applyFill="1" applyBorder="1" applyAlignment="1" applyProtection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165" fontId="1" fillId="0" borderId="47" xfId="2" applyNumberFormat="1" applyFont="1" applyFill="1" applyBorder="1" applyAlignment="1" applyProtection="1">
      <alignment horizontal="center" vertical="center"/>
    </xf>
    <xf numFmtId="49" fontId="1" fillId="0" borderId="12" xfId="2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1" fillId="0" borderId="68" xfId="2" applyFont="1" applyFill="1" applyBorder="1" applyAlignment="1">
      <alignment horizontal="center" vertical="center" wrapText="1"/>
    </xf>
    <xf numFmtId="0" fontId="1" fillId="0" borderId="82" xfId="2" applyFont="1" applyFill="1" applyBorder="1" applyAlignment="1">
      <alignment horizontal="center" vertical="center" wrapText="1"/>
    </xf>
    <xf numFmtId="0" fontId="1" fillId="0" borderId="65" xfId="2" applyFont="1" applyFill="1" applyBorder="1" applyAlignment="1">
      <alignment horizontal="center" vertical="center" wrapText="1"/>
    </xf>
    <xf numFmtId="167" fontId="1" fillId="0" borderId="82" xfId="2" applyNumberFormat="1" applyFont="1" applyFill="1" applyBorder="1" applyAlignment="1" applyProtection="1">
      <alignment horizontal="center" vertical="center"/>
    </xf>
    <xf numFmtId="169" fontId="5" fillId="0" borderId="15" xfId="2" applyNumberFormat="1" applyFont="1" applyFill="1" applyBorder="1" applyAlignment="1" applyProtection="1">
      <alignment horizontal="center" vertical="center"/>
    </xf>
    <xf numFmtId="169" fontId="5" fillId="0" borderId="11" xfId="2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69" fontId="5" fillId="0" borderId="12" xfId="2" applyNumberFormat="1" applyFont="1" applyFill="1" applyBorder="1" applyAlignment="1" applyProtection="1">
      <alignment horizontal="center" vertical="center"/>
    </xf>
    <xf numFmtId="168" fontId="5" fillId="0" borderId="25" xfId="2" applyNumberFormat="1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 applyProtection="1">
      <alignment horizontal="center" vertical="center"/>
    </xf>
    <xf numFmtId="0" fontId="5" fillId="0" borderId="69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66" xfId="2" applyFont="1" applyFill="1" applyBorder="1" applyAlignment="1">
      <alignment horizontal="center" vertical="center" wrapText="1"/>
    </xf>
    <xf numFmtId="168" fontId="5" fillId="0" borderId="82" xfId="2" applyNumberFormat="1" applyFont="1" applyFill="1" applyBorder="1" applyAlignment="1" applyProtection="1">
      <alignment horizontal="center" vertical="center"/>
    </xf>
    <xf numFmtId="169" fontId="5" fillId="0" borderId="44" xfId="2" applyNumberFormat="1" applyFont="1" applyFill="1" applyBorder="1" applyAlignment="1" applyProtection="1">
      <alignment horizontal="center" vertical="center"/>
    </xf>
    <xf numFmtId="0" fontId="5" fillId="0" borderId="68" xfId="2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2" xfId="2" applyNumberFormat="1" applyFont="1" applyFill="1" applyBorder="1" applyAlignment="1">
      <alignment horizontal="justify" vertical="center" wrapText="1"/>
    </xf>
    <xf numFmtId="49" fontId="1" fillId="0" borderId="44" xfId="0" applyNumberFormat="1" applyFont="1" applyFill="1" applyBorder="1" applyAlignment="1">
      <alignment horizontal="justify" vertical="center" wrapText="1"/>
    </xf>
    <xf numFmtId="49" fontId="1" fillId="0" borderId="54" xfId="0" applyNumberFormat="1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wrapText="1"/>
    </xf>
    <xf numFmtId="49" fontId="5" fillId="0" borderId="26" xfId="2" applyNumberFormat="1" applyFont="1" applyFill="1" applyBorder="1" applyAlignment="1">
      <alignment horizontal="justify" vertical="center" wrapText="1"/>
    </xf>
    <xf numFmtId="49" fontId="5" fillId="0" borderId="67" xfId="2" applyNumberFormat="1" applyFont="1" applyFill="1" applyBorder="1" applyAlignment="1">
      <alignment horizontal="justify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0" fontId="5" fillId="0" borderId="23" xfId="0" applyNumberFormat="1" applyFont="1" applyFill="1" applyBorder="1" applyAlignment="1" applyProtection="1">
      <alignment horizontal="justify" vertical="center"/>
    </xf>
    <xf numFmtId="49" fontId="5" fillId="0" borderId="14" xfId="2" applyNumberFormat="1" applyFont="1" applyFill="1" applyBorder="1" applyAlignment="1">
      <alignment horizontal="justify" vertical="center" wrapText="1"/>
    </xf>
    <xf numFmtId="49" fontId="1" fillId="0" borderId="70" xfId="2" applyNumberFormat="1" applyFont="1" applyFill="1" applyBorder="1" applyAlignment="1">
      <alignment horizontal="center" vertical="center" wrapText="1"/>
    </xf>
    <xf numFmtId="1" fontId="1" fillId="0" borderId="70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 wrapText="1"/>
    </xf>
    <xf numFmtId="49" fontId="1" fillId="0" borderId="39" xfId="2" applyNumberFormat="1" applyFont="1" applyFill="1" applyBorder="1" applyAlignment="1">
      <alignment horizontal="justify" vertical="center" wrapText="1"/>
    </xf>
    <xf numFmtId="1" fontId="1" fillId="0" borderId="19" xfId="2" applyNumberFormat="1" applyFont="1" applyFill="1" applyBorder="1" applyAlignment="1">
      <alignment horizontal="center" vertical="center" wrapText="1"/>
    </xf>
    <xf numFmtId="1" fontId="1" fillId="0" borderId="28" xfId="2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/>
    </xf>
    <xf numFmtId="1" fontId="34" fillId="0" borderId="19" xfId="0" applyNumberFormat="1" applyFont="1" applyFill="1" applyBorder="1" applyAlignment="1">
      <alignment horizontal="center" vertical="center" wrapText="1"/>
    </xf>
    <xf numFmtId="1" fontId="34" fillId="0" borderId="28" xfId="0" applyNumberFormat="1" applyFont="1" applyFill="1" applyBorder="1" applyAlignment="1">
      <alignment horizontal="center" vertical="center" wrapText="1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21" xfId="2" applyNumberFormat="1" applyFont="1" applyFill="1" applyBorder="1" applyAlignment="1">
      <alignment horizontal="center" vertical="center" wrapText="1"/>
    </xf>
    <xf numFmtId="1" fontId="34" fillId="0" borderId="80" xfId="2" applyNumberFormat="1" applyFont="1" applyFill="1" applyBorder="1" applyAlignment="1">
      <alignment horizontal="center" vertical="center" wrapText="1"/>
    </xf>
    <xf numFmtId="1" fontId="34" fillId="0" borderId="29" xfId="2" applyNumberFormat="1" applyFont="1" applyFill="1" applyBorder="1" applyAlignment="1" applyProtection="1">
      <alignment horizontal="center" vertical="center"/>
    </xf>
    <xf numFmtId="49" fontId="5" fillId="7" borderId="16" xfId="0" applyNumberFormat="1" applyFont="1" applyFill="1" applyBorder="1" applyAlignment="1" applyProtection="1">
      <alignment horizontal="center" vertical="center"/>
    </xf>
    <xf numFmtId="0" fontId="5" fillId="7" borderId="18" xfId="0" applyNumberFormat="1" applyFont="1" applyFill="1" applyBorder="1" applyAlignment="1" applyProtection="1">
      <alignment horizontal="justify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168" fontId="38" fillId="7" borderId="18" xfId="0" applyNumberFormat="1" applyFont="1" applyFill="1" applyBorder="1" applyAlignment="1" applyProtection="1">
      <alignment horizontal="center" vertical="center"/>
    </xf>
    <xf numFmtId="165" fontId="5" fillId="7" borderId="15" xfId="0" applyNumberFormat="1" applyFont="1" applyFill="1" applyBorder="1" applyAlignment="1" applyProtection="1">
      <alignment horizontal="center" vertical="center"/>
    </xf>
    <xf numFmtId="1" fontId="5" fillId="7" borderId="15" xfId="0" applyNumberFormat="1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7" borderId="17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1" fontId="5" fillId="7" borderId="16" xfId="2" applyNumberFormat="1" applyFont="1" applyFill="1" applyBorder="1" applyAlignment="1" applyProtection="1">
      <alignment horizontal="center" vertical="center"/>
    </xf>
    <xf numFmtId="1" fontId="5" fillId="7" borderId="17" xfId="2" applyNumberFormat="1" applyFont="1" applyFill="1" applyBorder="1" applyAlignment="1" applyProtection="1">
      <alignment horizontal="center" vertical="center"/>
    </xf>
    <xf numFmtId="1" fontId="5" fillId="7" borderId="18" xfId="2" applyNumberFormat="1" applyFont="1" applyFill="1" applyBorder="1" applyAlignment="1" applyProtection="1">
      <alignment horizontal="center" vertical="center"/>
    </xf>
    <xf numFmtId="165" fontId="5" fillId="7" borderId="16" xfId="2" applyNumberFormat="1" applyFont="1" applyFill="1" applyBorder="1" applyAlignment="1" applyProtection="1">
      <alignment horizontal="center" vertical="center"/>
    </xf>
    <xf numFmtId="1" fontId="5" fillId="7" borderId="25" xfId="2" applyNumberFormat="1" applyFont="1" applyFill="1" applyBorder="1" applyAlignment="1" applyProtection="1">
      <alignment horizontal="center" vertical="center"/>
    </xf>
    <xf numFmtId="167" fontId="1" fillId="7" borderId="0" xfId="2" applyNumberFormat="1" applyFont="1" applyFill="1" applyBorder="1" applyAlignment="1" applyProtection="1">
      <alignment vertical="center"/>
    </xf>
    <xf numFmtId="0" fontId="3" fillId="0" borderId="8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2" fillId="0" borderId="0" xfId="0" applyFont="1" applyFill="1" applyBorder="1" applyAlignment="1">
      <alignment horizontal="left" wrapText="1"/>
    </xf>
    <xf numFmtId="0" fontId="23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7" fillId="0" borderId="93" xfId="0" applyFont="1" applyBorder="1" applyAlignment="1">
      <alignment horizontal="center" wrapText="1"/>
    </xf>
    <xf numFmtId="0" fontId="18" fillId="0" borderId="88" xfId="0" applyFont="1" applyBorder="1" applyAlignment="1">
      <alignment horizontal="center" wrapText="1"/>
    </xf>
    <xf numFmtId="0" fontId="17" fillId="0" borderId="86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49" xfId="0" applyFont="1" applyBorder="1" applyAlignment="1">
      <alignment wrapText="1"/>
    </xf>
    <xf numFmtId="0" fontId="13" fillId="0" borderId="7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6" xfId="0" applyFont="1" applyBorder="1" applyAlignment="1">
      <alignment wrapText="1"/>
    </xf>
    <xf numFmtId="0" fontId="13" fillId="0" borderId="65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40" fillId="0" borderId="35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1" fontId="17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90" xfId="0" applyNumberFormat="1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wrapText="1"/>
    </xf>
    <xf numFmtId="0" fontId="18" fillId="0" borderId="85" xfId="0" applyFont="1" applyBorder="1" applyAlignment="1">
      <alignment horizont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9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73" xfId="2" applyFont="1" applyFill="1" applyBorder="1" applyAlignment="1">
      <alignment horizontal="center"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67" fontId="5" fillId="0" borderId="50" xfId="2" applyNumberFormat="1" applyFont="1" applyFill="1" applyBorder="1" applyAlignment="1" applyProtection="1">
      <alignment horizontal="right" vertical="center"/>
    </xf>
    <xf numFmtId="167" fontId="5" fillId="0" borderId="76" xfId="2" applyNumberFormat="1" applyFont="1" applyFill="1" applyBorder="1" applyAlignment="1" applyProtection="1">
      <alignment horizontal="right" vertical="center"/>
    </xf>
    <xf numFmtId="167" fontId="5" fillId="0" borderId="52" xfId="2" applyNumberFormat="1" applyFont="1" applyFill="1" applyBorder="1" applyAlignment="1" applyProtection="1">
      <alignment horizontal="right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29" xfId="2" applyNumberFormat="1" applyFont="1" applyFill="1" applyBorder="1" applyAlignment="1" applyProtection="1">
      <alignment horizontal="center" vertical="center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9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167" fontId="39" fillId="0" borderId="0" xfId="2" applyNumberFormat="1" applyFont="1" applyFill="1" applyBorder="1" applyAlignment="1" applyProtection="1">
      <alignment horizontal="left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57" xfId="2" applyNumberFormat="1" applyFont="1" applyFill="1" applyBorder="1" applyAlignment="1" applyProtection="1">
      <alignment vertical="center" wrapText="1"/>
    </xf>
    <xf numFmtId="0" fontId="5" fillId="0" borderId="47" xfId="2" applyFont="1" applyFill="1" applyBorder="1" applyAlignment="1">
      <alignment horizontal="right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 applyProtection="1">
      <alignment horizontal="center" vertical="center" textRotation="90"/>
    </xf>
    <xf numFmtId="0" fontId="1" fillId="0" borderId="48" xfId="2" applyNumberFormat="1" applyFont="1" applyFill="1" applyBorder="1" applyAlignment="1" applyProtection="1">
      <alignment horizontal="center" vertical="center" textRotation="90"/>
    </xf>
    <xf numFmtId="0" fontId="1" fillId="0" borderId="45" xfId="2" applyNumberFormat="1" applyFont="1" applyFill="1" applyBorder="1" applyAlignment="1" applyProtection="1">
      <alignment horizontal="center" vertical="center" textRotation="90"/>
    </xf>
    <xf numFmtId="167" fontId="1" fillId="0" borderId="58" xfId="2" applyNumberFormat="1" applyFont="1" applyFill="1" applyBorder="1" applyAlignment="1" applyProtection="1">
      <alignment horizontal="center" vertical="center"/>
    </xf>
    <xf numFmtId="167" fontId="1" fillId="0" borderId="48" xfId="2" applyNumberFormat="1" applyFont="1" applyFill="1" applyBorder="1" applyAlignment="1" applyProtection="1">
      <alignment horizontal="center" vertical="center"/>
    </xf>
    <xf numFmtId="167" fontId="1" fillId="0" borderId="45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8" xfId="2" applyNumberFormat="1" applyFont="1" applyFill="1" applyBorder="1" applyAlignment="1" applyProtection="1">
      <alignment horizontal="center" vertical="center" textRotation="90" wrapText="1"/>
    </xf>
    <xf numFmtId="167" fontId="1" fillId="0" borderId="48" xfId="2" applyNumberFormat="1" applyFont="1" applyFill="1" applyBorder="1" applyAlignment="1" applyProtection="1">
      <alignment horizontal="center" vertical="center" textRotation="90" wrapText="1"/>
    </xf>
    <xf numFmtId="167" fontId="1" fillId="0" borderId="45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60" xfId="2" applyNumberFormat="1" applyFont="1" applyFill="1" applyBorder="1" applyAlignment="1" applyProtection="1">
      <alignment horizontal="center" vertical="center" textRotation="90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59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4" xfId="2" applyNumberFormat="1" applyFont="1" applyFill="1" applyBorder="1" applyAlignment="1" applyProtection="1">
      <alignment horizontal="center" vertical="center" textRotation="90" wrapText="1"/>
    </xf>
    <xf numFmtId="167" fontId="1" fillId="0" borderId="72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6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0" fontId="1" fillId="0" borderId="75" xfId="2" applyNumberFormat="1" applyFont="1" applyFill="1" applyBorder="1" applyAlignment="1" applyProtection="1">
      <alignment horizontal="center" vertical="center"/>
    </xf>
    <xf numFmtId="0" fontId="1" fillId="0" borderId="94" xfId="2" applyNumberFormat="1" applyFont="1" applyFill="1" applyBorder="1" applyAlignment="1" applyProtection="1">
      <alignment horizontal="center" vertical="center"/>
    </xf>
    <xf numFmtId="0" fontId="1" fillId="0" borderId="95" xfId="2" applyNumberFormat="1" applyFont="1" applyFill="1" applyBorder="1" applyAlignment="1" applyProtection="1">
      <alignment horizontal="center" vertical="center"/>
    </xf>
    <xf numFmtId="0" fontId="1" fillId="0" borderId="96" xfId="2" applyNumberFormat="1" applyFont="1" applyFill="1" applyBorder="1" applyAlignment="1" applyProtection="1">
      <alignment horizontal="center" vertical="center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51" xfId="2" applyNumberFormat="1" applyFont="1" applyFill="1" applyBorder="1" applyAlignment="1" applyProtection="1">
      <alignment horizontal="center" vertical="center"/>
    </xf>
    <xf numFmtId="0" fontId="35" fillId="0" borderId="5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 applyProtection="1">
      <alignment horizontal="right" vertical="center"/>
    </xf>
    <xf numFmtId="0" fontId="5" fillId="0" borderId="58" xfId="2" applyFont="1" applyFill="1" applyBorder="1" applyAlignment="1" applyProtection="1">
      <alignment horizontal="right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168" fontId="5" fillId="0" borderId="57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51" xfId="2" applyNumberFormat="1" applyFont="1" applyFill="1" applyBorder="1" applyAlignment="1" applyProtection="1">
      <alignment horizontal="justify" vertical="center" wrapText="1"/>
    </xf>
    <xf numFmtId="168" fontId="5" fillId="0" borderId="54" xfId="2" applyNumberFormat="1" applyFont="1" applyFill="1" applyBorder="1" applyAlignment="1" applyProtection="1">
      <alignment horizontal="justify" vertical="center" wrapText="1"/>
    </xf>
    <xf numFmtId="168" fontId="5" fillId="0" borderId="63" xfId="2" applyNumberFormat="1" applyFont="1" applyFill="1" applyBorder="1" applyAlignment="1" applyProtection="1">
      <alignment horizontal="justify" vertical="center" wrapText="1"/>
    </xf>
    <xf numFmtId="165" fontId="5" fillId="0" borderId="83" xfId="2" applyNumberFormat="1" applyFont="1" applyFill="1" applyBorder="1" applyAlignment="1" applyProtection="1">
      <alignment horizontal="center" vertical="center"/>
    </xf>
    <xf numFmtId="0" fontId="5" fillId="0" borderId="57" xfId="2" applyNumberFormat="1" applyFont="1" applyFill="1" applyBorder="1" applyAlignment="1" applyProtection="1">
      <alignment horizontal="center" vertical="center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5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51" xfId="2" applyNumberFormat="1" applyFont="1" applyFill="1" applyBorder="1" applyAlignment="1" applyProtection="1">
      <alignment horizontal="center" vertical="center"/>
    </xf>
    <xf numFmtId="0" fontId="35" fillId="2" borderId="57" xfId="2" applyNumberFormat="1" applyFont="1" applyFill="1" applyBorder="1" applyAlignment="1" applyProtection="1">
      <alignment horizontal="center" vertical="center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165" fontId="5" fillId="2" borderId="83" xfId="2" applyNumberFormat="1" applyFont="1" applyFill="1" applyBorder="1" applyAlignment="1" applyProtection="1">
      <alignment horizontal="center" vertical="center"/>
    </xf>
    <xf numFmtId="0" fontId="5" fillId="2" borderId="57" xfId="2" applyNumberFormat="1" applyFont="1" applyFill="1" applyBorder="1" applyAlignment="1" applyProtection="1">
      <alignment horizontal="center" vertical="center"/>
    </xf>
    <xf numFmtId="49" fontId="1" fillId="0" borderId="39" xfId="2" applyNumberFormat="1" applyFont="1" applyFill="1" applyBorder="1" applyAlignment="1">
      <alignment horizontal="center" vertical="center" wrapText="1"/>
    </xf>
    <xf numFmtId="49" fontId="1" fillId="0" borderId="54" xfId="2" applyNumberFormat="1" applyFont="1" applyFill="1" applyBorder="1" applyAlignment="1">
      <alignment horizontal="center" vertical="center" wrapText="1"/>
    </xf>
    <xf numFmtId="49" fontId="1" fillId="0" borderId="44" xfId="2" applyNumberFormat="1" applyFont="1" applyFill="1" applyBorder="1" applyAlignment="1">
      <alignment horizontal="center" vertical="center" wrapText="1"/>
    </xf>
    <xf numFmtId="167" fontId="5" fillId="2" borderId="50" xfId="2" applyNumberFormat="1" applyFont="1" applyFill="1" applyBorder="1" applyAlignment="1" applyProtection="1">
      <alignment horizontal="right" vertical="center"/>
    </xf>
    <xf numFmtId="167" fontId="5" fillId="2" borderId="76" xfId="2" applyNumberFormat="1" applyFont="1" applyFill="1" applyBorder="1" applyAlignment="1" applyProtection="1">
      <alignment horizontal="right" vertical="center"/>
    </xf>
    <xf numFmtId="167" fontId="5" fillId="2" borderId="52" xfId="2" applyNumberFormat="1" applyFont="1" applyFill="1" applyBorder="1" applyAlignment="1" applyProtection="1">
      <alignment horizontal="right" vertical="center"/>
    </xf>
    <xf numFmtId="168" fontId="5" fillId="2" borderId="45" xfId="2" applyNumberFormat="1" applyFont="1" applyFill="1" applyBorder="1" applyAlignment="1" applyProtection="1">
      <alignment horizontal="center" vertical="center"/>
    </xf>
    <xf numFmtId="0" fontId="5" fillId="2" borderId="47" xfId="2" applyFont="1" applyFill="1" applyBorder="1" applyAlignment="1" applyProtection="1">
      <alignment horizontal="right" vertical="center"/>
    </xf>
    <xf numFmtId="0" fontId="5" fillId="2" borderId="58" xfId="2" applyFont="1" applyFill="1" applyBorder="1" applyAlignment="1" applyProtection="1">
      <alignment horizontal="right" vertical="center"/>
    </xf>
    <xf numFmtId="0" fontId="5" fillId="2" borderId="47" xfId="2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2" borderId="58" xfId="2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 applyProtection="1">
      <alignment horizontal="center" vertical="center"/>
    </xf>
    <xf numFmtId="0" fontId="5" fillId="2" borderId="46" xfId="2" applyFont="1" applyFill="1" applyBorder="1" applyAlignment="1">
      <alignment horizontal="center" vertical="center" wrapText="1"/>
    </xf>
    <xf numFmtId="0" fontId="5" fillId="2" borderId="63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51" xfId="2" applyNumberFormat="1" applyFont="1" applyFill="1" applyBorder="1" applyAlignment="1" applyProtection="1">
      <alignment horizontal="center" vertical="center"/>
    </xf>
    <xf numFmtId="168" fontId="5" fillId="2" borderId="57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51" xfId="2" applyFont="1" applyFill="1" applyBorder="1" applyAlignment="1">
      <alignment horizontal="center" vertical="center" wrapText="1"/>
    </xf>
    <xf numFmtId="0" fontId="5" fillId="2" borderId="57" xfId="2" applyFont="1" applyFill="1" applyBorder="1" applyAlignment="1">
      <alignment horizontal="center" vertical="center" wrapText="1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9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79" xfId="2" applyNumberFormat="1" applyFont="1" applyFill="1" applyBorder="1" applyAlignment="1" applyProtection="1">
      <alignment horizontal="center" vertical="center"/>
    </xf>
    <xf numFmtId="0" fontId="5" fillId="2" borderId="77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59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77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0" fontId="1" fillId="2" borderId="75" xfId="2" applyNumberFormat="1" applyFont="1" applyFill="1" applyBorder="1" applyAlignment="1" applyProtection="1">
      <alignment horizontal="center" vertical="center"/>
    </xf>
    <xf numFmtId="0" fontId="1" fillId="2" borderId="94" xfId="2" applyNumberFormat="1" applyFont="1" applyFill="1" applyBorder="1" applyAlignment="1" applyProtection="1">
      <alignment horizontal="center" vertical="center"/>
    </xf>
    <xf numFmtId="0" fontId="1" fillId="2" borderId="95" xfId="2" applyNumberFormat="1" applyFont="1" applyFill="1" applyBorder="1" applyAlignment="1" applyProtection="1">
      <alignment horizontal="center" vertical="center"/>
    </xf>
    <xf numFmtId="0" fontId="1" fillId="2" borderId="96" xfId="2" applyNumberFormat="1" applyFont="1" applyFill="1" applyBorder="1" applyAlignment="1" applyProtection="1">
      <alignment horizontal="center" vertical="center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60" xfId="2" applyNumberFormat="1" applyFont="1" applyFill="1" applyBorder="1" applyAlignment="1" applyProtection="1">
      <alignment horizontal="center" vertical="center" textRotation="90" wrapText="1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4" xfId="2" applyNumberFormat="1" applyFont="1" applyFill="1" applyBorder="1" applyAlignment="1" applyProtection="1">
      <alignment horizontal="center" vertical="center" textRotation="90" wrapText="1"/>
    </xf>
    <xf numFmtId="167" fontId="1" fillId="2" borderId="72" xfId="2" applyNumberFormat="1" applyFont="1" applyFill="1" applyBorder="1" applyAlignment="1" applyProtection="1">
      <alignment horizontal="center" vertical="center" textRotation="90" wrapText="1"/>
    </xf>
    <xf numFmtId="167" fontId="1" fillId="2" borderId="10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" fillId="2" borderId="58" xfId="2" applyNumberFormat="1" applyFont="1" applyFill="1" applyBorder="1" applyAlignment="1" applyProtection="1">
      <alignment horizontal="center" vertical="center" textRotation="90"/>
    </xf>
    <xf numFmtId="0" fontId="1" fillId="2" borderId="48" xfId="2" applyNumberFormat="1" applyFont="1" applyFill="1" applyBorder="1" applyAlignment="1" applyProtection="1">
      <alignment horizontal="center" vertical="center" textRotation="90"/>
    </xf>
    <xf numFmtId="0" fontId="1" fillId="2" borderId="45" xfId="2" applyNumberFormat="1" applyFont="1" applyFill="1" applyBorder="1" applyAlignment="1" applyProtection="1">
      <alignment horizontal="center" vertical="center" textRotation="90"/>
    </xf>
    <xf numFmtId="167" fontId="1" fillId="2" borderId="58" xfId="2" applyNumberFormat="1" applyFont="1" applyFill="1" applyBorder="1" applyAlignment="1" applyProtection="1">
      <alignment horizontal="center" vertical="center"/>
    </xf>
    <xf numFmtId="167" fontId="1" fillId="2" borderId="48" xfId="2" applyNumberFormat="1" applyFont="1" applyFill="1" applyBorder="1" applyAlignment="1" applyProtection="1">
      <alignment horizontal="center" vertical="center"/>
    </xf>
    <xf numFmtId="167" fontId="1" fillId="2" borderId="45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8" xfId="2" applyNumberFormat="1" applyFont="1" applyFill="1" applyBorder="1" applyAlignment="1" applyProtection="1">
      <alignment horizontal="center" vertical="center" textRotation="90" wrapText="1"/>
    </xf>
    <xf numFmtId="167" fontId="1" fillId="2" borderId="48" xfId="2" applyNumberFormat="1" applyFont="1" applyFill="1" applyBorder="1" applyAlignment="1" applyProtection="1">
      <alignment horizontal="center" vertical="center" textRotation="90" wrapText="1"/>
    </xf>
    <xf numFmtId="167" fontId="1" fillId="2" borderId="45" xfId="2" applyNumberFormat="1" applyFont="1" applyFill="1" applyBorder="1" applyAlignment="1" applyProtection="1">
      <alignment horizontal="center" vertical="center" textRotation="90" wrapText="1"/>
    </xf>
    <xf numFmtId="0" fontId="1" fillId="2" borderId="31" xfId="2" applyNumberFormat="1" applyFont="1" applyFill="1" applyBorder="1" applyAlignment="1" applyProtection="1">
      <alignment horizontal="center" vertical="center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164" fontId="5" fillId="0" borderId="113" xfId="0" applyNumberFormat="1" applyFont="1" applyFill="1" applyBorder="1" applyAlignment="1" applyProtection="1">
      <alignment horizontal="center" vertical="center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18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109" xfId="0" applyNumberFormat="1" applyFont="1" applyFill="1" applyBorder="1" applyAlignment="1" applyProtection="1">
      <alignment horizontal="center" vertical="center" textRotation="90" wrapText="1"/>
    </xf>
    <xf numFmtId="0" fontId="5" fillId="0" borderId="110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textRotation="90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86</xdr:row>
      <xdr:rowOff>107950</xdr:rowOff>
    </xdr:from>
    <xdr:to>
      <xdr:col>5</xdr:col>
      <xdr:colOff>419100</xdr:colOff>
      <xdr:row>88</xdr:row>
      <xdr:rowOff>174757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19" t="s">
        <v>66</v>
      </c>
      <c r="D1" s="820"/>
      <c r="E1" s="820"/>
      <c r="F1" s="820"/>
      <c r="G1" s="820"/>
      <c r="H1" s="820"/>
      <c r="I1" s="820"/>
      <c r="J1" s="820"/>
      <c r="K1" s="821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25" t="s">
        <v>48</v>
      </c>
      <c r="F7" s="826"/>
      <c r="G7" s="826"/>
      <c r="H7" s="2"/>
      <c r="I7" s="2"/>
      <c r="J7" s="2"/>
      <c r="K7" s="4"/>
    </row>
    <row r="8" spans="1:12" s="3" customFormat="1" ht="18.75" x14ac:dyDescent="0.3">
      <c r="C8" s="2"/>
      <c r="D8" s="822" t="s">
        <v>49</v>
      </c>
      <c r="E8" s="823"/>
      <c r="F8" s="824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22" t="s">
        <v>26</v>
      </c>
      <c r="E9" s="823"/>
      <c r="F9" s="824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0" t="s">
        <v>27</v>
      </c>
      <c r="E10" s="831"/>
      <c r="F10" s="831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2" t="s">
        <v>51</v>
      </c>
      <c r="F12" s="833"/>
      <c r="G12" s="833"/>
      <c r="H12" s="2"/>
      <c r="I12" s="2"/>
      <c r="J12" s="2"/>
      <c r="K12" s="4"/>
    </row>
    <row r="13" spans="1:12" s="3" customFormat="1" ht="63.75" x14ac:dyDescent="0.3">
      <c r="C13" s="2"/>
      <c r="D13" s="834" t="s">
        <v>52</v>
      </c>
      <c r="E13" s="835"/>
      <c r="F13" s="836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7" t="s">
        <v>46</v>
      </c>
      <c r="E14" s="828"/>
      <c r="F14" s="829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7"/>
      <c r="E15" s="828"/>
      <c r="F15" s="829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70" zoomScaleNormal="50" zoomScaleSheetLayoutView="70" workbookViewId="0">
      <selection activeCell="AF18" sqref="AF18"/>
    </sheetView>
  </sheetViews>
  <sheetFormatPr defaultColWidth="3.28515625" defaultRowHeight="15.75" x14ac:dyDescent="0.25"/>
  <cols>
    <col min="1" max="1" width="12.7109375" style="470" customWidth="1"/>
    <col min="2" max="5" width="5.28515625" style="470" customWidth="1"/>
    <col min="6" max="6" width="4" style="470" customWidth="1"/>
    <col min="7" max="8" width="5.28515625" style="470" customWidth="1"/>
    <col min="9" max="9" width="8.5703125" style="470" customWidth="1"/>
    <col min="10" max="11" width="6.7109375" style="470" customWidth="1"/>
    <col min="12" max="12" width="6.42578125" style="470" customWidth="1"/>
    <col min="13" max="13" width="7.28515625" style="470" customWidth="1"/>
    <col min="14" max="53" width="5.28515625" style="470" customWidth="1"/>
    <col min="54" max="55" width="3.28515625" style="470"/>
    <col min="56" max="56" width="3.28515625" style="470" customWidth="1"/>
    <col min="57" max="57" width="5.85546875" style="470" customWidth="1"/>
    <col min="58" max="16384" width="3.28515625" style="470"/>
  </cols>
  <sheetData>
    <row r="1" spans="1:53" ht="33.75" customHeight="1" x14ac:dyDescent="0.4">
      <c r="A1" s="839" t="s">
        <v>81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41" t="s">
        <v>44</v>
      </c>
      <c r="Q1" s="841"/>
      <c r="R1" s="841"/>
      <c r="S1" s="841"/>
      <c r="T1" s="841"/>
      <c r="U1" s="841"/>
      <c r="V1" s="841"/>
      <c r="W1" s="841"/>
      <c r="X1" s="841"/>
      <c r="Y1" s="841"/>
      <c r="Z1" s="841"/>
      <c r="AA1" s="841"/>
      <c r="AB1" s="841"/>
      <c r="AC1" s="841"/>
      <c r="AD1" s="841"/>
      <c r="AE1" s="841"/>
      <c r="AF1" s="841"/>
      <c r="AG1" s="841"/>
      <c r="AH1" s="841"/>
      <c r="AI1" s="841"/>
      <c r="AJ1" s="841"/>
      <c r="AK1" s="841"/>
      <c r="AL1" s="841"/>
      <c r="AM1" s="841"/>
      <c r="AN1" s="469"/>
    </row>
    <row r="2" spans="1:53" ht="30" x14ac:dyDescent="0.4">
      <c r="A2" s="839" t="s">
        <v>82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71"/>
      <c r="AP2" s="471"/>
      <c r="AQ2" s="471"/>
      <c r="AR2" s="471"/>
      <c r="AS2" s="471"/>
      <c r="AT2" s="471"/>
      <c r="AU2" s="471"/>
      <c r="AV2" s="471"/>
      <c r="AW2" s="471"/>
      <c r="AX2" s="471"/>
      <c r="AY2" s="471"/>
      <c r="AZ2" s="471"/>
      <c r="BA2" s="471"/>
    </row>
    <row r="3" spans="1:53" ht="33" customHeight="1" x14ac:dyDescent="0.45">
      <c r="A3" s="840" t="s">
        <v>313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2" t="s">
        <v>0</v>
      </c>
      <c r="Q3" s="842"/>
      <c r="R3" s="842"/>
      <c r="S3" s="842"/>
      <c r="T3" s="842"/>
      <c r="U3" s="842"/>
      <c r="V3" s="842"/>
      <c r="W3" s="842"/>
      <c r="X3" s="842"/>
      <c r="Y3" s="842"/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2"/>
      <c r="AL3" s="842"/>
      <c r="AM3" s="842"/>
      <c r="AN3" s="837" t="s">
        <v>311</v>
      </c>
      <c r="AO3" s="837"/>
      <c r="AP3" s="837"/>
      <c r="AQ3" s="837"/>
      <c r="AR3" s="837"/>
      <c r="AS3" s="837"/>
      <c r="AT3" s="837"/>
      <c r="AU3" s="837"/>
      <c r="AV3" s="837"/>
      <c r="AW3" s="837"/>
      <c r="AX3" s="837"/>
      <c r="AY3" s="837"/>
      <c r="AZ3" s="837"/>
      <c r="BA3" s="837"/>
    </row>
    <row r="4" spans="1:53" ht="40.5" customHeight="1" x14ac:dyDescent="0.45">
      <c r="A4" s="838" t="s">
        <v>314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837"/>
      <c r="AO4" s="837"/>
      <c r="AP4" s="837"/>
      <c r="AQ4" s="837"/>
      <c r="AR4" s="837"/>
      <c r="AS4" s="837"/>
      <c r="AT4" s="837"/>
      <c r="AU4" s="837"/>
      <c r="AV4" s="837"/>
      <c r="AW4" s="837"/>
      <c r="AX4" s="837"/>
      <c r="AY4" s="837"/>
      <c r="AZ4" s="837"/>
      <c r="BA4" s="837"/>
    </row>
    <row r="5" spans="1:53" ht="30" customHeight="1" x14ac:dyDescent="0.4">
      <c r="A5" s="468"/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843" t="s">
        <v>1</v>
      </c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4"/>
      <c r="AB5" s="844"/>
      <c r="AC5" s="844"/>
      <c r="AD5" s="844"/>
      <c r="AE5" s="844"/>
      <c r="AF5" s="844"/>
      <c r="AG5" s="844"/>
      <c r="AH5" s="844"/>
      <c r="AI5" s="844"/>
      <c r="AJ5" s="844"/>
      <c r="AK5" s="844"/>
      <c r="AL5" s="844"/>
      <c r="AM5" s="844"/>
    </row>
    <row r="6" spans="1:53" s="474" customFormat="1" ht="24.75" customHeight="1" x14ac:dyDescent="0.4">
      <c r="A6" s="839" t="s">
        <v>112</v>
      </c>
      <c r="B6" s="839"/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845"/>
      <c r="AP6" s="845"/>
      <c r="AQ6" s="845"/>
      <c r="AR6" s="845"/>
      <c r="AS6" s="845"/>
      <c r="AT6" s="845"/>
      <c r="AU6" s="845"/>
      <c r="AV6" s="845"/>
      <c r="AW6" s="845"/>
      <c r="AX6" s="845"/>
      <c r="AY6" s="845"/>
      <c r="AZ6" s="845"/>
      <c r="BA6" s="845"/>
    </row>
    <row r="7" spans="1:53" s="474" customFormat="1" ht="27" customHeight="1" x14ac:dyDescent="0.4">
      <c r="A7" s="839" t="s">
        <v>83</v>
      </c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7" t="s">
        <v>113</v>
      </c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467"/>
      <c r="AN7" s="846" t="s">
        <v>114</v>
      </c>
      <c r="AO7" s="847"/>
      <c r="AP7" s="847"/>
      <c r="AQ7" s="847"/>
      <c r="AR7" s="847"/>
      <c r="AS7" s="847"/>
      <c r="AT7" s="847"/>
      <c r="AU7" s="847"/>
      <c r="AV7" s="847"/>
      <c r="AW7" s="847"/>
      <c r="AX7" s="847"/>
      <c r="AY7" s="847"/>
      <c r="AZ7" s="847"/>
      <c r="BA7" s="847"/>
    </row>
    <row r="8" spans="1:53" s="474" customFormat="1" ht="27.75" customHeight="1" x14ac:dyDescent="0.4">
      <c r="P8" s="837" t="s">
        <v>224</v>
      </c>
      <c r="Q8" s="837"/>
      <c r="R8" s="837"/>
      <c r="S8" s="837"/>
      <c r="T8" s="837"/>
      <c r="U8" s="837"/>
      <c r="V8" s="837"/>
      <c r="W8" s="837"/>
      <c r="X8" s="837"/>
      <c r="Y8" s="837"/>
      <c r="Z8" s="837"/>
      <c r="AA8" s="837"/>
      <c r="AB8" s="837"/>
      <c r="AC8" s="837"/>
      <c r="AD8" s="837"/>
      <c r="AE8" s="837"/>
      <c r="AF8" s="837"/>
      <c r="AG8" s="837"/>
      <c r="AH8" s="837"/>
      <c r="AI8" s="837"/>
      <c r="AJ8" s="837"/>
      <c r="AK8" s="837"/>
      <c r="AL8" s="837"/>
      <c r="AM8" s="467"/>
      <c r="AN8" s="857" t="s">
        <v>115</v>
      </c>
      <c r="AO8" s="857"/>
      <c r="AP8" s="857"/>
      <c r="AQ8" s="857"/>
      <c r="AR8" s="857"/>
      <c r="AS8" s="857"/>
      <c r="AT8" s="857"/>
      <c r="AU8" s="857"/>
      <c r="AV8" s="857"/>
      <c r="AW8" s="857"/>
      <c r="AX8" s="857"/>
      <c r="AY8" s="857"/>
      <c r="AZ8" s="857"/>
      <c r="BA8" s="857"/>
    </row>
    <row r="9" spans="1:53" s="474" customFormat="1" ht="56.25" customHeight="1" x14ac:dyDescent="0.4">
      <c r="P9" s="837" t="s">
        <v>310</v>
      </c>
      <c r="Q9" s="837"/>
      <c r="R9" s="837"/>
      <c r="S9" s="837"/>
      <c r="T9" s="837"/>
      <c r="U9" s="837"/>
      <c r="V9" s="837"/>
      <c r="W9" s="837"/>
      <c r="X9" s="837"/>
      <c r="Y9" s="837"/>
      <c r="Z9" s="837"/>
      <c r="AA9" s="837"/>
      <c r="AB9" s="837"/>
      <c r="AC9" s="837"/>
      <c r="AD9" s="837"/>
      <c r="AE9" s="837"/>
      <c r="AF9" s="837"/>
      <c r="AG9" s="837"/>
      <c r="AH9" s="837"/>
      <c r="AI9" s="837"/>
      <c r="AJ9" s="837"/>
      <c r="AK9" s="837"/>
      <c r="AL9" s="837"/>
      <c r="AM9" s="467"/>
      <c r="AN9" s="857"/>
      <c r="AO9" s="857"/>
      <c r="AP9" s="857"/>
      <c r="AQ9" s="857"/>
      <c r="AR9" s="857"/>
      <c r="AS9" s="857"/>
      <c r="AT9" s="857"/>
      <c r="AU9" s="857"/>
      <c r="AV9" s="857"/>
      <c r="AW9" s="857"/>
      <c r="AX9" s="857"/>
      <c r="AY9" s="857"/>
      <c r="AZ9" s="857"/>
      <c r="BA9" s="857"/>
    </row>
    <row r="10" spans="1:53" s="474" customFormat="1" ht="27.75" customHeight="1" x14ac:dyDescent="0.35">
      <c r="P10" s="858" t="s">
        <v>116</v>
      </c>
      <c r="Q10" s="859"/>
      <c r="R10" s="859"/>
      <c r="S10" s="859"/>
      <c r="T10" s="859"/>
      <c r="U10" s="859"/>
      <c r="V10" s="859"/>
      <c r="W10" s="859"/>
      <c r="X10" s="859"/>
      <c r="Y10" s="859"/>
      <c r="Z10" s="859"/>
      <c r="AA10" s="859"/>
      <c r="AB10" s="859"/>
      <c r="AC10" s="859"/>
      <c r="AD10" s="859"/>
      <c r="AE10" s="859"/>
      <c r="AF10" s="859"/>
      <c r="AG10" s="859"/>
      <c r="AH10" s="859"/>
      <c r="AI10" s="859"/>
      <c r="AJ10" s="859"/>
      <c r="AK10" s="859"/>
      <c r="AL10" s="860"/>
      <c r="AM10" s="860"/>
      <c r="AN10" s="857"/>
      <c r="AO10" s="857"/>
      <c r="AP10" s="857"/>
      <c r="AQ10" s="857"/>
      <c r="AR10" s="857"/>
      <c r="AS10" s="857"/>
      <c r="AT10" s="857"/>
      <c r="AU10" s="857"/>
      <c r="AV10" s="857"/>
      <c r="AW10" s="857"/>
      <c r="AX10" s="857"/>
      <c r="AY10" s="857"/>
      <c r="AZ10" s="857"/>
      <c r="BA10" s="857"/>
    </row>
    <row r="11" spans="1:53" s="474" customFormat="1" ht="25.5" customHeight="1" x14ac:dyDescent="0.4">
      <c r="P11" s="858" t="s">
        <v>226</v>
      </c>
      <c r="Q11" s="858"/>
      <c r="R11" s="858"/>
      <c r="S11" s="858"/>
      <c r="T11" s="858"/>
      <c r="U11" s="858"/>
      <c r="V11" s="858"/>
      <c r="W11" s="858"/>
      <c r="X11" s="858"/>
      <c r="Y11" s="858"/>
      <c r="Z11" s="858"/>
      <c r="AA11" s="858"/>
      <c r="AB11" s="858"/>
      <c r="AC11" s="858"/>
      <c r="AD11" s="858"/>
      <c r="AE11" s="858"/>
      <c r="AF11" s="858"/>
      <c r="AG11" s="858"/>
      <c r="AH11" s="858"/>
      <c r="AI11" s="858"/>
      <c r="AJ11" s="858"/>
      <c r="AK11" s="858"/>
      <c r="AL11" s="858"/>
      <c r="AM11" s="858"/>
      <c r="AN11" s="478"/>
      <c r="AO11" s="478"/>
      <c r="AP11" s="478"/>
      <c r="AQ11" s="478"/>
      <c r="AR11" s="478"/>
      <c r="AS11" s="478"/>
      <c r="AT11" s="478"/>
      <c r="AU11" s="478"/>
      <c r="AV11" s="478"/>
      <c r="AW11" s="478"/>
      <c r="AX11" s="478"/>
      <c r="AY11" s="478"/>
      <c r="AZ11" s="478"/>
      <c r="BA11" s="478"/>
    </row>
    <row r="12" spans="1:53" s="474" customFormat="1" ht="24.75" customHeight="1" x14ac:dyDescent="0.4">
      <c r="P12" s="475"/>
      <c r="Q12" s="476"/>
      <c r="R12" s="476"/>
      <c r="S12" s="476"/>
      <c r="T12" s="476"/>
      <c r="U12" s="476"/>
      <c r="V12" s="476"/>
      <c r="W12" s="476"/>
      <c r="X12" s="476"/>
      <c r="Y12" s="476"/>
      <c r="Z12" s="849" t="s">
        <v>227</v>
      </c>
      <c r="AA12" s="849"/>
      <c r="AB12" s="849"/>
      <c r="AC12" s="849"/>
      <c r="AD12" s="849"/>
      <c r="AE12" s="849"/>
      <c r="AF12" s="849"/>
      <c r="AG12" s="849"/>
      <c r="AH12" s="849"/>
      <c r="AI12" s="849"/>
      <c r="AJ12" s="849"/>
      <c r="AK12" s="849"/>
      <c r="AL12" s="849"/>
      <c r="AM12" s="849"/>
      <c r="AN12" s="478"/>
      <c r="AO12" s="478"/>
      <c r="AP12" s="478"/>
      <c r="AQ12" s="478"/>
      <c r="AR12" s="478"/>
      <c r="AS12" s="478"/>
      <c r="AT12" s="478"/>
      <c r="AU12" s="478"/>
      <c r="AV12" s="478"/>
      <c r="AW12" s="478"/>
      <c r="AX12" s="478"/>
      <c r="AY12" s="478"/>
      <c r="AZ12" s="478"/>
      <c r="BA12" s="478"/>
    </row>
    <row r="13" spans="1:53" s="474" customFormat="1" ht="24.75" customHeight="1" x14ac:dyDescent="0.4">
      <c r="P13" s="475"/>
      <c r="Q13" s="476"/>
      <c r="R13" s="476"/>
      <c r="S13" s="476"/>
      <c r="T13" s="476"/>
      <c r="U13" s="476"/>
      <c r="V13" s="476"/>
      <c r="W13" s="476"/>
      <c r="X13" s="476"/>
      <c r="Y13" s="476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7"/>
      <c r="AN13" s="478"/>
      <c r="AO13" s="478"/>
      <c r="AP13" s="478"/>
      <c r="AQ13" s="478"/>
      <c r="AR13" s="478"/>
      <c r="AS13" s="478"/>
      <c r="AT13" s="478"/>
      <c r="AU13" s="478"/>
      <c r="AV13" s="478"/>
      <c r="AW13" s="478"/>
      <c r="AX13" s="478"/>
      <c r="AY13" s="478"/>
      <c r="AZ13" s="478"/>
      <c r="BA13" s="478"/>
    </row>
    <row r="14" spans="1:53" s="474" customFormat="1" ht="22.5" x14ac:dyDescent="0.3">
      <c r="A14" s="848" t="s">
        <v>249</v>
      </c>
      <c r="B14" s="848"/>
      <c r="C14" s="848"/>
      <c r="D14" s="848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8"/>
      <c r="AG14" s="848"/>
      <c r="AH14" s="848"/>
      <c r="AI14" s="848"/>
      <c r="AJ14" s="848"/>
      <c r="AK14" s="848"/>
      <c r="AL14" s="848"/>
      <c r="AM14" s="848"/>
      <c r="AN14" s="848"/>
      <c r="AO14" s="848"/>
      <c r="AP14" s="848"/>
      <c r="AQ14" s="848"/>
      <c r="AR14" s="848"/>
      <c r="AS14" s="848"/>
      <c r="AT14" s="848"/>
      <c r="AU14" s="848"/>
      <c r="AV14" s="848"/>
      <c r="AW14" s="848"/>
      <c r="AX14" s="848"/>
      <c r="AY14" s="848"/>
      <c r="AZ14" s="848"/>
      <c r="BA14" s="848"/>
    </row>
    <row r="15" spans="1:53" s="474" customFormat="1" ht="19.5" thickBot="1" x14ac:dyDescent="0.35">
      <c r="A15" s="480"/>
      <c r="B15" s="480"/>
      <c r="C15" s="480"/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0"/>
      <c r="AM15" s="480"/>
      <c r="AN15" s="480"/>
      <c r="AO15" s="480"/>
      <c r="AP15" s="480"/>
      <c r="AQ15" s="480"/>
      <c r="AR15" s="480"/>
      <c r="AS15" s="480"/>
      <c r="AT15" s="480"/>
      <c r="AU15" s="480"/>
      <c r="AV15" s="480"/>
      <c r="AW15" s="480"/>
      <c r="AX15" s="480"/>
      <c r="AY15" s="480"/>
      <c r="AZ15" s="480"/>
      <c r="BA15" s="480"/>
    </row>
    <row r="16" spans="1:53" ht="18" customHeight="1" x14ac:dyDescent="0.25">
      <c r="A16" s="903" t="s">
        <v>2</v>
      </c>
      <c r="B16" s="854" t="s">
        <v>3</v>
      </c>
      <c r="C16" s="855"/>
      <c r="D16" s="855"/>
      <c r="E16" s="856"/>
      <c r="F16" s="854" t="s">
        <v>4</v>
      </c>
      <c r="G16" s="855"/>
      <c r="H16" s="855"/>
      <c r="I16" s="856"/>
      <c r="J16" s="850" t="s">
        <v>5</v>
      </c>
      <c r="K16" s="851"/>
      <c r="L16" s="851"/>
      <c r="M16" s="851"/>
      <c r="N16" s="850" t="s">
        <v>6</v>
      </c>
      <c r="O16" s="851"/>
      <c r="P16" s="851"/>
      <c r="Q16" s="851"/>
      <c r="R16" s="852"/>
      <c r="S16" s="850" t="s">
        <v>7</v>
      </c>
      <c r="T16" s="853"/>
      <c r="U16" s="853"/>
      <c r="V16" s="853"/>
      <c r="W16" s="852"/>
      <c r="X16" s="850" t="s">
        <v>8</v>
      </c>
      <c r="Y16" s="851"/>
      <c r="Z16" s="851"/>
      <c r="AA16" s="852"/>
      <c r="AB16" s="854" t="s">
        <v>9</v>
      </c>
      <c r="AC16" s="855"/>
      <c r="AD16" s="855"/>
      <c r="AE16" s="856"/>
      <c r="AF16" s="854" t="s">
        <v>10</v>
      </c>
      <c r="AG16" s="855"/>
      <c r="AH16" s="855"/>
      <c r="AI16" s="856"/>
      <c r="AJ16" s="850" t="s">
        <v>11</v>
      </c>
      <c r="AK16" s="853"/>
      <c r="AL16" s="853"/>
      <c r="AM16" s="853"/>
      <c r="AN16" s="852"/>
      <c r="AO16" s="850" t="s">
        <v>12</v>
      </c>
      <c r="AP16" s="851"/>
      <c r="AQ16" s="851"/>
      <c r="AR16" s="851"/>
      <c r="AS16" s="866" t="s">
        <v>13</v>
      </c>
      <c r="AT16" s="867"/>
      <c r="AU16" s="867"/>
      <c r="AV16" s="867"/>
      <c r="AW16" s="868"/>
      <c r="AX16" s="850" t="s">
        <v>14</v>
      </c>
      <c r="AY16" s="851"/>
      <c r="AZ16" s="851"/>
      <c r="BA16" s="852"/>
    </row>
    <row r="17" spans="1:53" s="481" customFormat="1" ht="20.25" customHeight="1" thickBot="1" x14ac:dyDescent="0.25">
      <c r="A17" s="904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622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248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5" t="s">
        <v>16</v>
      </c>
      <c r="AF18" s="85" t="s">
        <v>16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623">
        <v>2</v>
      </c>
      <c r="B19" s="89" t="s">
        <v>17</v>
      </c>
      <c r="C19" s="67" t="s">
        <v>17</v>
      </c>
      <c r="D19" s="67" t="s">
        <v>17</v>
      </c>
      <c r="E19" s="90" t="s">
        <v>17</v>
      </c>
      <c r="F19" s="89" t="s">
        <v>18</v>
      </c>
      <c r="G19" s="67" t="s">
        <v>18</v>
      </c>
      <c r="H19" s="67" t="s">
        <v>18</v>
      </c>
      <c r="I19" s="90" t="s">
        <v>18</v>
      </c>
      <c r="J19" s="89" t="s">
        <v>18</v>
      </c>
      <c r="K19" s="67" t="s">
        <v>18</v>
      </c>
      <c r="L19" s="67" t="s">
        <v>18</v>
      </c>
      <c r="M19" s="90" t="s">
        <v>18</v>
      </c>
      <c r="N19" s="89" t="s">
        <v>18</v>
      </c>
      <c r="O19" s="67" t="s">
        <v>18</v>
      </c>
      <c r="P19" s="67" t="s">
        <v>18</v>
      </c>
      <c r="Q19" s="67" t="s">
        <v>88</v>
      </c>
      <c r="R19" s="90" t="s">
        <v>88</v>
      </c>
      <c r="S19" s="89"/>
      <c r="T19" s="67"/>
      <c r="U19" s="67"/>
      <c r="V19" s="67"/>
      <c r="W19" s="91"/>
      <c r="X19" s="89"/>
      <c r="Y19" s="67"/>
      <c r="Z19" s="67"/>
      <c r="AA19" s="91"/>
      <c r="AB19" s="89"/>
      <c r="AC19" s="67"/>
      <c r="AD19" s="67"/>
      <c r="AE19" s="91"/>
      <c r="AF19" s="89"/>
      <c r="AG19" s="67"/>
      <c r="AH19" s="67"/>
      <c r="AI19" s="91"/>
      <c r="AJ19" s="89"/>
      <c r="AK19" s="67"/>
      <c r="AL19" s="67"/>
      <c r="AM19" s="67"/>
      <c r="AN19" s="90"/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623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97"/>
      <c r="X20" s="89"/>
      <c r="Y20" s="67"/>
      <c r="Z20" s="67"/>
      <c r="AA20" s="91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624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1"/>
      <c r="X21" s="98"/>
      <c r="Y21" s="99"/>
      <c r="Z21" s="99"/>
      <c r="AA21" s="101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104"/>
      <c r="AU21" s="104"/>
      <c r="AV21" s="104"/>
      <c r="AW21" s="105"/>
      <c r="AX21" s="106"/>
      <c r="AY21" s="107"/>
      <c r="AZ21" s="107"/>
      <c r="BA21" s="108"/>
    </row>
    <row r="22" spans="1:53" ht="19.5" customHeight="1" x14ac:dyDescent="0.3">
      <c r="A22" s="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22"/>
      <c r="AU22" s="22"/>
      <c r="AV22" s="22"/>
      <c r="AW22" s="22"/>
      <c r="AX22" s="22"/>
      <c r="AY22" s="22"/>
      <c r="AZ22" s="22"/>
      <c r="BA22" s="22"/>
    </row>
    <row r="23" spans="1:53" s="482" customFormat="1" ht="21" customHeight="1" x14ac:dyDescent="0.3">
      <c r="A23" s="887" t="s">
        <v>304</v>
      </c>
      <c r="B23" s="887"/>
      <c r="C23" s="887"/>
      <c r="D23" s="887"/>
      <c r="E23" s="887"/>
      <c r="F23" s="887"/>
      <c r="G23" s="887"/>
      <c r="H23" s="887"/>
      <c r="I23" s="887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8"/>
      <c r="AD23" s="888"/>
      <c r="AE23" s="888"/>
      <c r="AF23" s="888"/>
      <c r="AG23" s="888"/>
      <c r="AH23" s="888"/>
      <c r="AI23" s="888"/>
      <c r="AJ23" s="888"/>
      <c r="AK23" s="888"/>
      <c r="AL23" s="888"/>
      <c r="AM23" s="888"/>
      <c r="AN23" s="888"/>
      <c r="AO23" s="888"/>
      <c r="AP23" s="888"/>
      <c r="AQ23" s="888"/>
      <c r="AR23" s="888"/>
      <c r="AS23" s="888"/>
      <c r="AT23" s="888"/>
      <c r="AU23" s="888"/>
      <c r="AV23" s="112"/>
      <c r="AW23" s="112"/>
      <c r="AX23" s="112"/>
      <c r="AY23" s="112"/>
      <c r="AZ23" s="112"/>
      <c r="BA23" s="1"/>
    </row>
    <row r="24" spans="1:5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12"/>
      <c r="AW24" s="112"/>
      <c r="AX24" s="112"/>
      <c r="AY24" s="112"/>
      <c r="AZ24" s="112"/>
      <c r="BA24" s="1"/>
    </row>
    <row r="25" spans="1:53" ht="21.75" customHeight="1" x14ac:dyDescent="0.3">
      <c r="A25" s="113" t="s">
        <v>120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875" t="s">
        <v>121</v>
      </c>
      <c r="AB25" s="875"/>
      <c r="AC25" s="875"/>
      <c r="AD25" s="875"/>
      <c r="AE25" s="875"/>
      <c r="AF25" s="875"/>
      <c r="AG25" s="875"/>
      <c r="AH25" s="875"/>
      <c r="AI25" s="875"/>
      <c r="AJ25" s="875"/>
      <c r="AK25" s="875"/>
      <c r="AL25" s="875"/>
      <c r="AM25" s="875"/>
      <c r="AN25" s="113"/>
      <c r="AO25" s="875" t="s">
        <v>272</v>
      </c>
      <c r="AP25" s="875"/>
      <c r="AQ25" s="875"/>
      <c r="AR25" s="875"/>
      <c r="AS25" s="875"/>
      <c r="AT25" s="875"/>
      <c r="AU25" s="875"/>
      <c r="AV25" s="875"/>
      <c r="AW25" s="875"/>
      <c r="AX25" s="875"/>
      <c r="AY25" s="875"/>
      <c r="AZ25" s="875"/>
      <c r="BA25" s="87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916" t="s">
        <v>2</v>
      </c>
      <c r="B27" s="880"/>
      <c r="C27" s="917" t="s">
        <v>19</v>
      </c>
      <c r="D27" s="879"/>
      <c r="E27" s="879"/>
      <c r="F27" s="880"/>
      <c r="G27" s="878" t="s">
        <v>250</v>
      </c>
      <c r="H27" s="918"/>
      <c r="I27" s="919"/>
      <c r="J27" s="878" t="s">
        <v>21</v>
      </c>
      <c r="K27" s="879"/>
      <c r="L27" s="879"/>
      <c r="M27" s="880"/>
      <c r="N27" s="878" t="s">
        <v>273</v>
      </c>
      <c r="O27" s="879"/>
      <c r="P27" s="880"/>
      <c r="Q27" s="878" t="s">
        <v>251</v>
      </c>
      <c r="R27" s="889"/>
      <c r="S27" s="890"/>
      <c r="T27" s="878" t="s">
        <v>22</v>
      </c>
      <c r="U27" s="879"/>
      <c r="V27" s="880"/>
      <c r="W27" s="878" t="s">
        <v>69</v>
      </c>
      <c r="X27" s="879"/>
      <c r="Y27" s="880"/>
      <c r="Z27" s="22"/>
      <c r="AA27" s="908" t="s">
        <v>72</v>
      </c>
      <c r="AB27" s="909"/>
      <c r="AC27" s="909"/>
      <c r="AD27" s="909"/>
      <c r="AE27" s="909"/>
      <c r="AF27" s="910"/>
      <c r="AG27" s="911"/>
      <c r="AH27" s="876" t="s">
        <v>87</v>
      </c>
      <c r="AI27" s="901"/>
      <c r="AJ27" s="901"/>
      <c r="AK27" s="869" t="s">
        <v>50</v>
      </c>
      <c r="AL27" s="870"/>
      <c r="AM27" s="871"/>
      <c r="AN27" s="115"/>
      <c r="AO27" s="946" t="s">
        <v>252</v>
      </c>
      <c r="AP27" s="947"/>
      <c r="AQ27" s="947"/>
      <c r="AR27" s="947"/>
      <c r="AS27" s="878" t="s">
        <v>274</v>
      </c>
      <c r="AT27" s="879"/>
      <c r="AU27" s="879"/>
      <c r="AV27" s="879"/>
      <c r="AW27" s="880"/>
      <c r="AX27" s="876" t="s">
        <v>87</v>
      </c>
      <c r="AY27" s="876"/>
      <c r="AZ27" s="876"/>
      <c r="BA27" s="877"/>
    </row>
    <row r="28" spans="1:53" ht="15.75" customHeight="1" x14ac:dyDescent="0.25">
      <c r="A28" s="881"/>
      <c r="B28" s="883"/>
      <c r="C28" s="881"/>
      <c r="D28" s="882"/>
      <c r="E28" s="882"/>
      <c r="F28" s="883"/>
      <c r="G28" s="920"/>
      <c r="H28" s="921"/>
      <c r="I28" s="922"/>
      <c r="J28" s="881"/>
      <c r="K28" s="882"/>
      <c r="L28" s="882"/>
      <c r="M28" s="883"/>
      <c r="N28" s="881"/>
      <c r="O28" s="882"/>
      <c r="P28" s="883"/>
      <c r="Q28" s="891"/>
      <c r="R28" s="892"/>
      <c r="S28" s="893"/>
      <c r="T28" s="881"/>
      <c r="U28" s="882"/>
      <c r="V28" s="883"/>
      <c r="W28" s="881"/>
      <c r="X28" s="882"/>
      <c r="Y28" s="883"/>
      <c r="Z28" s="22"/>
      <c r="AA28" s="912"/>
      <c r="AB28" s="913"/>
      <c r="AC28" s="913"/>
      <c r="AD28" s="913"/>
      <c r="AE28" s="913"/>
      <c r="AF28" s="914"/>
      <c r="AG28" s="915"/>
      <c r="AH28" s="901"/>
      <c r="AI28" s="901"/>
      <c r="AJ28" s="901"/>
      <c r="AK28" s="872"/>
      <c r="AL28" s="873"/>
      <c r="AM28" s="874"/>
      <c r="AN28" s="115"/>
      <c r="AO28" s="947"/>
      <c r="AP28" s="947"/>
      <c r="AQ28" s="947"/>
      <c r="AR28" s="947"/>
      <c r="AS28" s="881"/>
      <c r="AT28" s="882"/>
      <c r="AU28" s="882"/>
      <c r="AV28" s="882"/>
      <c r="AW28" s="883"/>
      <c r="AX28" s="876"/>
      <c r="AY28" s="876"/>
      <c r="AZ28" s="876"/>
      <c r="BA28" s="877"/>
    </row>
    <row r="29" spans="1:53" ht="42" customHeight="1" x14ac:dyDescent="0.25">
      <c r="A29" s="884"/>
      <c r="B29" s="886"/>
      <c r="C29" s="884"/>
      <c r="D29" s="885"/>
      <c r="E29" s="885"/>
      <c r="F29" s="886"/>
      <c r="G29" s="923"/>
      <c r="H29" s="924"/>
      <c r="I29" s="925"/>
      <c r="J29" s="884"/>
      <c r="K29" s="885"/>
      <c r="L29" s="885"/>
      <c r="M29" s="886"/>
      <c r="N29" s="884"/>
      <c r="O29" s="885"/>
      <c r="P29" s="886"/>
      <c r="Q29" s="894"/>
      <c r="R29" s="895"/>
      <c r="S29" s="896"/>
      <c r="T29" s="884"/>
      <c r="U29" s="885"/>
      <c r="V29" s="886"/>
      <c r="W29" s="884"/>
      <c r="X29" s="885"/>
      <c r="Y29" s="886"/>
      <c r="Z29" s="22"/>
      <c r="AA29" s="897" t="s">
        <v>74</v>
      </c>
      <c r="AB29" s="898"/>
      <c r="AC29" s="898"/>
      <c r="AD29" s="898"/>
      <c r="AE29" s="898"/>
      <c r="AF29" s="899"/>
      <c r="AG29" s="900"/>
      <c r="AH29" s="905">
        <v>3</v>
      </c>
      <c r="AI29" s="906"/>
      <c r="AJ29" s="907"/>
      <c r="AK29" s="902">
        <v>4</v>
      </c>
      <c r="AL29" s="902"/>
      <c r="AM29" s="902"/>
      <c r="AN29" s="115"/>
      <c r="AO29" s="947"/>
      <c r="AP29" s="947"/>
      <c r="AQ29" s="947"/>
      <c r="AR29" s="947"/>
      <c r="AS29" s="881"/>
      <c r="AT29" s="882"/>
      <c r="AU29" s="882"/>
      <c r="AV29" s="882"/>
      <c r="AW29" s="883"/>
      <c r="AX29" s="876"/>
      <c r="AY29" s="876"/>
      <c r="AZ29" s="876"/>
      <c r="BA29" s="877"/>
    </row>
    <row r="30" spans="1:53" ht="26.25" customHeight="1" x14ac:dyDescent="0.3">
      <c r="A30" s="861">
        <v>1</v>
      </c>
      <c r="B30" s="862"/>
      <c r="C30" s="863">
        <v>33</v>
      </c>
      <c r="D30" s="864"/>
      <c r="E30" s="864"/>
      <c r="F30" s="865"/>
      <c r="G30" s="863">
        <v>4</v>
      </c>
      <c r="H30" s="864"/>
      <c r="I30" s="865"/>
      <c r="J30" s="863"/>
      <c r="K30" s="864"/>
      <c r="L30" s="864"/>
      <c r="M30" s="865"/>
      <c r="N30" s="863"/>
      <c r="O30" s="864"/>
      <c r="P30" s="865"/>
      <c r="Q30" s="959"/>
      <c r="R30" s="932"/>
      <c r="S30" s="933"/>
      <c r="T30" s="863">
        <v>15</v>
      </c>
      <c r="U30" s="929"/>
      <c r="V30" s="961"/>
      <c r="W30" s="863">
        <f>C30+G30+J30+N30+Q30+T30</f>
        <v>52</v>
      </c>
      <c r="X30" s="929"/>
      <c r="Y30" s="930"/>
      <c r="Z30" s="22"/>
      <c r="AA30" s="935"/>
      <c r="AB30" s="910"/>
      <c r="AC30" s="910"/>
      <c r="AD30" s="910"/>
      <c r="AE30" s="910"/>
      <c r="AF30" s="910"/>
      <c r="AG30" s="911"/>
      <c r="AH30" s="902"/>
      <c r="AI30" s="937"/>
      <c r="AJ30" s="937"/>
      <c r="AK30" s="902"/>
      <c r="AL30" s="937"/>
      <c r="AM30" s="937"/>
      <c r="AN30" s="115"/>
      <c r="AO30" s="947"/>
      <c r="AP30" s="947"/>
      <c r="AQ30" s="947"/>
      <c r="AR30" s="947"/>
      <c r="AS30" s="884"/>
      <c r="AT30" s="885"/>
      <c r="AU30" s="885"/>
      <c r="AV30" s="885"/>
      <c r="AW30" s="886"/>
      <c r="AX30" s="876"/>
      <c r="AY30" s="876"/>
      <c r="AZ30" s="876"/>
      <c r="BA30" s="877"/>
    </row>
    <row r="31" spans="1:53" ht="27" customHeight="1" x14ac:dyDescent="0.3">
      <c r="A31" s="968">
        <v>2</v>
      </c>
      <c r="B31" s="969"/>
      <c r="C31" s="863"/>
      <c r="D31" s="864"/>
      <c r="E31" s="864"/>
      <c r="F31" s="865"/>
      <c r="G31" s="948"/>
      <c r="H31" s="949"/>
      <c r="I31" s="950"/>
      <c r="J31" s="948">
        <v>4</v>
      </c>
      <c r="K31" s="949"/>
      <c r="L31" s="949"/>
      <c r="M31" s="950"/>
      <c r="N31" s="948">
        <v>11</v>
      </c>
      <c r="O31" s="949"/>
      <c r="P31" s="950"/>
      <c r="Q31" s="931">
        <v>2</v>
      </c>
      <c r="R31" s="932"/>
      <c r="S31" s="933"/>
      <c r="T31" s="948"/>
      <c r="U31" s="957"/>
      <c r="V31" s="958"/>
      <c r="W31" s="863">
        <f>C31+G31+J31+N31+Q31+T31</f>
        <v>17</v>
      </c>
      <c r="X31" s="929"/>
      <c r="Y31" s="930"/>
      <c r="Z31" s="22"/>
      <c r="AA31" s="936"/>
      <c r="AB31" s="914"/>
      <c r="AC31" s="914"/>
      <c r="AD31" s="914"/>
      <c r="AE31" s="914"/>
      <c r="AF31" s="914"/>
      <c r="AG31" s="915"/>
      <c r="AH31" s="937"/>
      <c r="AI31" s="937"/>
      <c r="AJ31" s="937"/>
      <c r="AK31" s="937"/>
      <c r="AL31" s="937"/>
      <c r="AM31" s="937"/>
      <c r="AN31" s="115"/>
      <c r="AO31" s="902">
        <v>1</v>
      </c>
      <c r="AP31" s="902"/>
      <c r="AQ31" s="902"/>
      <c r="AR31" s="902"/>
      <c r="AS31" s="942" t="s">
        <v>253</v>
      </c>
      <c r="AT31" s="942"/>
      <c r="AU31" s="942"/>
      <c r="AV31" s="942"/>
      <c r="AW31" s="942"/>
      <c r="AX31" s="934">
        <v>3</v>
      </c>
      <c r="AY31" s="934"/>
      <c r="AZ31" s="934"/>
      <c r="BA31" s="934"/>
    </row>
    <row r="32" spans="1:53" ht="21.75" customHeight="1" x14ac:dyDescent="0.3">
      <c r="A32" s="968"/>
      <c r="B32" s="969"/>
      <c r="C32" s="863"/>
      <c r="D32" s="864"/>
      <c r="E32" s="864"/>
      <c r="F32" s="865"/>
      <c r="G32" s="948"/>
      <c r="H32" s="949"/>
      <c r="I32" s="950"/>
      <c r="J32" s="948"/>
      <c r="K32" s="949"/>
      <c r="L32" s="949"/>
      <c r="M32" s="950"/>
      <c r="N32" s="948"/>
      <c r="O32" s="949"/>
      <c r="P32" s="950"/>
      <c r="Q32" s="959"/>
      <c r="R32" s="932"/>
      <c r="S32" s="933"/>
      <c r="T32" s="948"/>
      <c r="U32" s="957"/>
      <c r="V32" s="958"/>
      <c r="W32" s="863"/>
      <c r="X32" s="929"/>
      <c r="Y32" s="930"/>
      <c r="Z32" s="22"/>
      <c r="AA32" s="935"/>
      <c r="AB32" s="910"/>
      <c r="AC32" s="910"/>
      <c r="AD32" s="910"/>
      <c r="AE32" s="910"/>
      <c r="AF32" s="910"/>
      <c r="AG32" s="911"/>
      <c r="AH32" s="902"/>
      <c r="AI32" s="937"/>
      <c r="AJ32" s="937"/>
      <c r="AK32" s="902"/>
      <c r="AL32" s="937"/>
      <c r="AM32" s="937"/>
      <c r="AN32" s="115"/>
      <c r="AO32" s="902"/>
      <c r="AP32" s="902"/>
      <c r="AQ32" s="902"/>
      <c r="AR32" s="902"/>
      <c r="AS32" s="942"/>
      <c r="AT32" s="942"/>
      <c r="AU32" s="942"/>
      <c r="AV32" s="942"/>
      <c r="AW32" s="942"/>
      <c r="AX32" s="934"/>
      <c r="AY32" s="934"/>
      <c r="AZ32" s="934"/>
      <c r="BA32" s="934"/>
    </row>
    <row r="33" spans="1:53" ht="25.5" customHeight="1" x14ac:dyDescent="0.3">
      <c r="A33" s="968"/>
      <c r="B33" s="969"/>
      <c r="C33" s="863"/>
      <c r="D33" s="864"/>
      <c r="E33" s="864"/>
      <c r="F33" s="865"/>
      <c r="G33" s="948"/>
      <c r="H33" s="949"/>
      <c r="I33" s="950"/>
      <c r="J33" s="948"/>
      <c r="K33" s="949"/>
      <c r="L33" s="949"/>
      <c r="M33" s="950"/>
      <c r="N33" s="948"/>
      <c r="O33" s="949"/>
      <c r="P33" s="950"/>
      <c r="Q33" s="931"/>
      <c r="R33" s="932"/>
      <c r="S33" s="933"/>
      <c r="T33" s="960"/>
      <c r="U33" s="957"/>
      <c r="V33" s="958"/>
      <c r="W33" s="863"/>
      <c r="X33" s="929"/>
      <c r="Y33" s="930"/>
      <c r="Z33" s="22"/>
      <c r="AA33" s="936"/>
      <c r="AB33" s="914"/>
      <c r="AC33" s="914"/>
      <c r="AD33" s="914"/>
      <c r="AE33" s="914"/>
      <c r="AF33" s="914"/>
      <c r="AG33" s="915"/>
      <c r="AH33" s="937"/>
      <c r="AI33" s="937"/>
      <c r="AJ33" s="937"/>
      <c r="AK33" s="937"/>
      <c r="AL33" s="937"/>
      <c r="AM33" s="937"/>
      <c r="AN33" s="116"/>
      <c r="AO33" s="902"/>
      <c r="AP33" s="902"/>
      <c r="AQ33" s="902"/>
      <c r="AR33" s="902"/>
      <c r="AS33" s="942"/>
      <c r="AT33" s="942"/>
      <c r="AU33" s="942"/>
      <c r="AV33" s="942"/>
      <c r="AW33" s="942"/>
      <c r="AX33" s="934"/>
      <c r="AY33" s="934"/>
      <c r="AZ33" s="934"/>
      <c r="BA33" s="934"/>
    </row>
    <row r="34" spans="1:53" ht="34.5" customHeight="1" x14ac:dyDescent="0.25">
      <c r="A34" s="964" t="s">
        <v>24</v>
      </c>
      <c r="B34" s="963"/>
      <c r="C34" s="965">
        <f>SUM(C30:F33)</f>
        <v>33</v>
      </c>
      <c r="D34" s="966"/>
      <c r="E34" s="966"/>
      <c r="F34" s="967"/>
      <c r="G34" s="954">
        <f>SUM(G30:I33)</f>
        <v>4</v>
      </c>
      <c r="H34" s="962"/>
      <c r="I34" s="963"/>
      <c r="J34" s="951">
        <f>SUM(J30:M33)</f>
        <v>4</v>
      </c>
      <c r="K34" s="952"/>
      <c r="L34" s="952"/>
      <c r="M34" s="953"/>
      <c r="N34" s="951">
        <f>SUM(N30:P33)</f>
        <v>11</v>
      </c>
      <c r="O34" s="952"/>
      <c r="P34" s="953"/>
      <c r="Q34" s="926">
        <f>SUM(Q30:S33)</f>
        <v>2</v>
      </c>
      <c r="R34" s="927"/>
      <c r="S34" s="928"/>
      <c r="T34" s="954">
        <f>SUM(T30:V33)</f>
        <v>15</v>
      </c>
      <c r="U34" s="955"/>
      <c r="V34" s="956"/>
      <c r="W34" s="954">
        <f>SUM(W30:Y33)</f>
        <v>69</v>
      </c>
      <c r="X34" s="955"/>
      <c r="Y34" s="956"/>
      <c r="Z34" s="22"/>
      <c r="AA34" s="941"/>
      <c r="AB34" s="899"/>
      <c r="AC34" s="899"/>
      <c r="AD34" s="899"/>
      <c r="AE34" s="899"/>
      <c r="AF34" s="899"/>
      <c r="AG34" s="900"/>
      <c r="AH34" s="938"/>
      <c r="AI34" s="939"/>
      <c r="AJ34" s="940"/>
      <c r="AK34" s="943"/>
      <c r="AL34" s="944"/>
      <c r="AM34" s="945"/>
      <c r="AN34" s="23"/>
      <c r="AO34" s="902"/>
      <c r="AP34" s="902"/>
      <c r="AQ34" s="902"/>
      <c r="AR34" s="902"/>
      <c r="AS34" s="942"/>
      <c r="AT34" s="942"/>
      <c r="AU34" s="942"/>
      <c r="AV34" s="942"/>
      <c r="AW34" s="942"/>
      <c r="AX34" s="934"/>
      <c r="AY34" s="934"/>
      <c r="AZ34" s="934"/>
      <c r="BA34" s="934"/>
    </row>
  </sheetData>
  <sheetProtection selectLockedCells="1" selectUnlockedCells="1"/>
  <mergeCells count="105">
    <mergeCell ref="G34:I34"/>
    <mergeCell ref="W34:Y34"/>
    <mergeCell ref="A34:B34"/>
    <mergeCell ref="C34:F34"/>
    <mergeCell ref="A33:B33"/>
    <mergeCell ref="C32:F32"/>
    <mergeCell ref="C33:F33"/>
    <mergeCell ref="A32:B32"/>
    <mergeCell ref="A31:B31"/>
    <mergeCell ref="G31:I31"/>
    <mergeCell ref="J31:M31"/>
    <mergeCell ref="G32:I32"/>
    <mergeCell ref="N34:P34"/>
    <mergeCell ref="AK32:AM33"/>
    <mergeCell ref="N31:P31"/>
    <mergeCell ref="AA32:AG33"/>
    <mergeCell ref="T31:V31"/>
    <mergeCell ref="N32:P32"/>
    <mergeCell ref="J33:M33"/>
    <mergeCell ref="Q32:S32"/>
    <mergeCell ref="T33:V33"/>
    <mergeCell ref="Q33:S33"/>
    <mergeCell ref="T32:V32"/>
    <mergeCell ref="AH30:AJ31"/>
    <mergeCell ref="W30:Y30"/>
    <mergeCell ref="T30:V30"/>
    <mergeCell ref="N30:P30"/>
    <mergeCell ref="Q30:S30"/>
    <mergeCell ref="C27:F29"/>
    <mergeCell ref="G27:I29"/>
    <mergeCell ref="J27:M29"/>
    <mergeCell ref="Q34:S34"/>
    <mergeCell ref="W31:Y31"/>
    <mergeCell ref="Q31:S31"/>
    <mergeCell ref="W32:Y32"/>
    <mergeCell ref="W33:Y33"/>
    <mergeCell ref="AX31:BA34"/>
    <mergeCell ref="AA30:AG31"/>
    <mergeCell ref="AH32:AJ33"/>
    <mergeCell ref="AH34:AJ34"/>
    <mergeCell ref="AA34:AG34"/>
    <mergeCell ref="AS31:AW34"/>
    <mergeCell ref="AK34:AM34"/>
    <mergeCell ref="AO27:AR30"/>
    <mergeCell ref="AO31:AR34"/>
    <mergeCell ref="AK30:AM31"/>
    <mergeCell ref="N33:P33"/>
    <mergeCell ref="G33:I33"/>
    <mergeCell ref="C31:F31"/>
    <mergeCell ref="J34:M34"/>
    <mergeCell ref="J32:M32"/>
    <mergeCell ref="T34:V34"/>
    <mergeCell ref="A30:B30"/>
    <mergeCell ref="C30:F30"/>
    <mergeCell ref="G30:I30"/>
    <mergeCell ref="J30:M30"/>
    <mergeCell ref="AS16:AW16"/>
    <mergeCell ref="AK27:AM28"/>
    <mergeCell ref="AA25:AM25"/>
    <mergeCell ref="AO25:BA25"/>
    <mergeCell ref="AX27:BA30"/>
    <mergeCell ref="AS27:AW30"/>
    <mergeCell ref="A23:AU23"/>
    <mergeCell ref="Q27:S29"/>
    <mergeCell ref="T27:V29"/>
    <mergeCell ref="W27:Y29"/>
    <mergeCell ref="AA29:AG29"/>
    <mergeCell ref="AH27:AJ28"/>
    <mergeCell ref="AK29:AM29"/>
    <mergeCell ref="A16:A17"/>
    <mergeCell ref="X16:AA16"/>
    <mergeCell ref="AH29:AJ29"/>
    <mergeCell ref="AO16:AR16"/>
    <mergeCell ref="N27:P29"/>
    <mergeCell ref="AA27:AG28"/>
    <mergeCell ref="A27:B29"/>
    <mergeCell ref="P9:AL9"/>
    <mergeCell ref="A14:BA14"/>
    <mergeCell ref="Z12:AM12"/>
    <mergeCell ref="AX16:BA16"/>
    <mergeCell ref="S16:W16"/>
    <mergeCell ref="AB16:AE16"/>
    <mergeCell ref="AN8:BA10"/>
    <mergeCell ref="P8:AL8"/>
    <mergeCell ref="AF16:AI16"/>
    <mergeCell ref="B16:E16"/>
    <mergeCell ref="F16:I16"/>
    <mergeCell ref="J16:M16"/>
    <mergeCell ref="N16:R16"/>
    <mergeCell ref="P10:AM10"/>
    <mergeCell ref="P11:AM11"/>
    <mergeCell ref="AJ16:AN16"/>
    <mergeCell ref="AN3:BA4"/>
    <mergeCell ref="A4:O4"/>
    <mergeCell ref="A1:O1"/>
    <mergeCell ref="A3:O3"/>
    <mergeCell ref="A2:O2"/>
    <mergeCell ref="P1:AM1"/>
    <mergeCell ref="P3:AM3"/>
    <mergeCell ref="A7:O7"/>
    <mergeCell ref="P5:AM5"/>
    <mergeCell ref="A6:O6"/>
    <mergeCell ref="AO6:BA6"/>
    <mergeCell ref="AN7:BA7"/>
    <mergeCell ref="P7:AL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tabSelected="1" view="pageBreakPreview" zoomScale="75" zoomScaleNormal="50" zoomScaleSheetLayoutView="75" workbookViewId="0">
      <selection activeCell="A27" sqref="A27:F27"/>
    </sheetView>
  </sheetViews>
  <sheetFormatPr defaultRowHeight="15.75" x14ac:dyDescent="0.2"/>
  <cols>
    <col min="1" max="1" width="11.28515625" style="748" customWidth="1"/>
    <col min="2" max="2" width="47.28515625" style="747" customWidth="1"/>
    <col min="3" max="3" width="6.7109375" style="749" customWidth="1"/>
    <col min="4" max="4" width="12" style="750" customWidth="1"/>
    <col min="5" max="5" width="7.28515625" style="750" customWidth="1"/>
    <col min="6" max="6" width="6.42578125" style="749" customWidth="1"/>
    <col min="7" max="7" width="7.42578125" style="749" customWidth="1"/>
    <col min="8" max="8" width="9.85546875" style="749" customWidth="1"/>
    <col min="9" max="9" width="8.7109375" style="747" customWidth="1"/>
    <col min="10" max="10" width="8" style="747" customWidth="1"/>
    <col min="11" max="11" width="5.85546875" style="747" customWidth="1"/>
    <col min="12" max="12" width="7.85546875" style="747" customWidth="1"/>
    <col min="13" max="13" width="8.85546875" style="747" customWidth="1"/>
    <col min="14" max="15" width="6.140625" style="747" customWidth="1"/>
    <col min="16" max="16" width="6.28515625" style="747" customWidth="1"/>
    <col min="17" max="18" width="6.42578125" style="747" customWidth="1"/>
    <col min="19" max="19" width="6.5703125" style="747" customWidth="1"/>
    <col min="20" max="20" width="6.28515625" style="747" customWidth="1"/>
    <col min="21" max="21" width="5.5703125" style="747" customWidth="1"/>
    <col min="22" max="22" width="5.7109375" style="747" customWidth="1"/>
    <col min="23" max="27" width="0" style="747" hidden="1" customWidth="1"/>
    <col min="28" max="16384" width="9.140625" style="747"/>
  </cols>
  <sheetData>
    <row r="1" spans="1:27" s="149" customFormat="1" ht="18.75" customHeight="1" thickBot="1" x14ac:dyDescent="0.25">
      <c r="A1" s="1002" t="s">
        <v>258</v>
      </c>
      <c r="B1" s="1003"/>
      <c r="C1" s="1003"/>
      <c r="D1" s="1003"/>
      <c r="E1" s="1003"/>
      <c r="F1" s="1003"/>
      <c r="G1" s="1003"/>
      <c r="H1" s="1003"/>
      <c r="I1" s="1003"/>
      <c r="J1" s="1003"/>
      <c r="K1" s="1003"/>
      <c r="L1" s="1003"/>
      <c r="M1" s="1003"/>
      <c r="N1" s="1003"/>
      <c r="O1" s="1003"/>
      <c r="P1" s="1003"/>
      <c r="Q1" s="1003"/>
      <c r="R1" s="1003"/>
      <c r="S1" s="1003"/>
      <c r="T1" s="1003"/>
      <c r="U1" s="1003"/>
      <c r="V1" s="1004"/>
    </row>
    <row r="2" spans="1:27" s="149" customFormat="1" ht="15.75" customHeight="1" x14ac:dyDescent="0.2">
      <c r="A2" s="1005" t="s">
        <v>132</v>
      </c>
      <c r="B2" s="1008" t="s">
        <v>133</v>
      </c>
      <c r="C2" s="1011" t="s">
        <v>86</v>
      </c>
      <c r="D2" s="1012"/>
      <c r="E2" s="1012"/>
      <c r="F2" s="1013"/>
      <c r="G2" s="1014" t="s">
        <v>134</v>
      </c>
      <c r="H2" s="1017" t="s">
        <v>135</v>
      </c>
      <c r="I2" s="1018"/>
      <c r="J2" s="1018"/>
      <c r="K2" s="1018"/>
      <c r="L2" s="1018"/>
      <c r="M2" s="1019"/>
      <c r="N2" s="1033" t="s">
        <v>254</v>
      </c>
      <c r="O2" s="1034"/>
      <c r="P2" s="1034"/>
      <c r="Q2" s="1034"/>
      <c r="R2" s="1034"/>
      <c r="S2" s="1034"/>
      <c r="T2" s="1034"/>
      <c r="U2" s="1034"/>
      <c r="V2" s="1035"/>
    </row>
    <row r="3" spans="1:27" s="149" customFormat="1" ht="16.5" customHeight="1" thickBot="1" x14ac:dyDescent="0.25">
      <c r="A3" s="1006"/>
      <c r="B3" s="1009"/>
      <c r="C3" s="1039" t="s">
        <v>29</v>
      </c>
      <c r="D3" s="1054" t="s">
        <v>30</v>
      </c>
      <c r="E3" s="1044" t="s">
        <v>55</v>
      </c>
      <c r="F3" s="1045"/>
      <c r="G3" s="1015"/>
      <c r="H3" s="1023" t="s">
        <v>28</v>
      </c>
      <c r="I3" s="1026" t="s">
        <v>136</v>
      </c>
      <c r="J3" s="1027"/>
      <c r="K3" s="1027"/>
      <c r="L3" s="1028"/>
      <c r="M3" s="1029" t="s">
        <v>137</v>
      </c>
      <c r="N3" s="1036"/>
      <c r="O3" s="1037"/>
      <c r="P3" s="1037"/>
      <c r="Q3" s="1037"/>
      <c r="R3" s="1037"/>
      <c r="S3" s="1037"/>
      <c r="T3" s="1037"/>
      <c r="U3" s="1037"/>
      <c r="V3" s="1038"/>
    </row>
    <row r="4" spans="1:27" s="149" customFormat="1" ht="15.75" customHeight="1" x14ac:dyDescent="0.2">
      <c r="A4" s="1006"/>
      <c r="B4" s="1009"/>
      <c r="C4" s="1039"/>
      <c r="D4" s="1054"/>
      <c r="E4" s="1054" t="s">
        <v>56</v>
      </c>
      <c r="F4" s="1052" t="s">
        <v>57</v>
      </c>
      <c r="G4" s="1015"/>
      <c r="H4" s="1024"/>
      <c r="I4" s="1020" t="s">
        <v>24</v>
      </c>
      <c r="J4" s="1020" t="s">
        <v>31</v>
      </c>
      <c r="K4" s="1020" t="s">
        <v>138</v>
      </c>
      <c r="L4" s="1020" t="s">
        <v>139</v>
      </c>
      <c r="M4" s="1030"/>
      <c r="N4" s="1041" t="s">
        <v>65</v>
      </c>
      <c r="O4" s="1042"/>
      <c r="P4" s="1043"/>
      <c r="Q4" s="1041" t="s">
        <v>76</v>
      </c>
      <c r="R4" s="1043"/>
      <c r="S4" s="1041"/>
      <c r="T4" s="1043"/>
      <c r="U4" s="1041"/>
      <c r="V4" s="1043"/>
    </row>
    <row r="5" spans="1:27" s="149" customFormat="1" ht="16.5" thickBot="1" x14ac:dyDescent="0.25">
      <c r="A5" s="1006"/>
      <c r="B5" s="1009"/>
      <c r="C5" s="1039"/>
      <c r="D5" s="1054"/>
      <c r="E5" s="1054"/>
      <c r="F5" s="1052"/>
      <c r="G5" s="1015"/>
      <c r="H5" s="1024"/>
      <c r="I5" s="1021"/>
      <c r="J5" s="1021"/>
      <c r="K5" s="1021"/>
      <c r="L5" s="1021"/>
      <c r="M5" s="1030"/>
      <c r="N5" s="461">
        <v>1</v>
      </c>
      <c r="O5" s="483" t="s">
        <v>84</v>
      </c>
      <c r="P5" s="484" t="s">
        <v>85</v>
      </c>
      <c r="Q5" s="461">
        <v>3</v>
      </c>
      <c r="R5" s="385"/>
      <c r="S5" s="458"/>
      <c r="T5" s="385"/>
      <c r="U5" s="461"/>
      <c r="V5" s="385"/>
    </row>
    <row r="6" spans="1:27" s="149" customFormat="1" ht="16.5" thickBot="1" x14ac:dyDescent="0.25">
      <c r="A6" s="1006"/>
      <c r="B6" s="1009"/>
      <c r="C6" s="1039"/>
      <c r="D6" s="1054"/>
      <c r="E6" s="1054"/>
      <c r="F6" s="1052"/>
      <c r="G6" s="1015"/>
      <c r="H6" s="1024"/>
      <c r="I6" s="1021"/>
      <c r="J6" s="1021"/>
      <c r="K6" s="1021"/>
      <c r="L6" s="1021"/>
      <c r="M6" s="1031"/>
      <c r="N6" s="1048" t="s">
        <v>255</v>
      </c>
      <c r="O6" s="1049"/>
      <c r="P6" s="1050"/>
      <c r="Q6" s="1050"/>
      <c r="R6" s="1050"/>
      <c r="S6" s="1050"/>
      <c r="T6" s="1050"/>
      <c r="U6" s="1050"/>
      <c r="V6" s="1051"/>
    </row>
    <row r="7" spans="1:27" s="149" customFormat="1" ht="16.5" thickBot="1" x14ac:dyDescent="0.25">
      <c r="A7" s="1007"/>
      <c r="B7" s="1010"/>
      <c r="C7" s="1040"/>
      <c r="D7" s="1055"/>
      <c r="E7" s="1055"/>
      <c r="F7" s="1053"/>
      <c r="G7" s="1016"/>
      <c r="H7" s="1025"/>
      <c r="I7" s="1022"/>
      <c r="J7" s="1022"/>
      <c r="K7" s="1022"/>
      <c r="L7" s="1022"/>
      <c r="M7" s="1032"/>
      <c r="N7" s="440">
        <v>15</v>
      </c>
      <c r="O7" s="442">
        <v>9</v>
      </c>
      <c r="P7" s="441">
        <v>9</v>
      </c>
      <c r="Q7" s="440">
        <v>17</v>
      </c>
      <c r="R7" s="441"/>
      <c r="S7" s="440"/>
      <c r="T7" s="441"/>
      <c r="U7" s="440"/>
      <c r="V7" s="441"/>
    </row>
    <row r="8" spans="1:27" s="149" customFormat="1" ht="16.5" thickBot="1" x14ac:dyDescent="0.25">
      <c r="A8" s="438">
        <v>1</v>
      </c>
      <c r="B8" s="459">
        <v>2</v>
      </c>
      <c r="C8" s="439">
        <v>3</v>
      </c>
      <c r="D8" s="438">
        <v>4</v>
      </c>
      <c r="E8" s="438">
        <v>5</v>
      </c>
      <c r="F8" s="438">
        <v>6</v>
      </c>
      <c r="G8" s="438">
        <v>7</v>
      </c>
      <c r="H8" s="438">
        <v>8</v>
      </c>
      <c r="I8" s="438">
        <v>9</v>
      </c>
      <c r="J8" s="438">
        <v>10</v>
      </c>
      <c r="K8" s="438">
        <v>11</v>
      </c>
      <c r="L8" s="438">
        <v>12</v>
      </c>
      <c r="M8" s="485">
        <v>13</v>
      </c>
      <c r="N8" s="440">
        <v>14</v>
      </c>
      <c r="O8" s="486">
        <v>15</v>
      </c>
      <c r="P8" s="440">
        <v>16</v>
      </c>
      <c r="Q8" s="486">
        <v>17</v>
      </c>
      <c r="R8" s="440">
        <v>18</v>
      </c>
      <c r="S8" s="486">
        <v>19</v>
      </c>
      <c r="T8" s="440">
        <v>20</v>
      </c>
      <c r="U8" s="486">
        <v>21</v>
      </c>
      <c r="V8" s="459">
        <v>22</v>
      </c>
      <c r="W8" s="457">
        <v>22</v>
      </c>
      <c r="X8" s="485">
        <v>23</v>
      </c>
      <c r="Y8" s="438">
        <v>24</v>
      </c>
      <c r="Z8" s="485">
        <v>25</v>
      </c>
      <c r="AA8" s="438">
        <v>26</v>
      </c>
    </row>
    <row r="9" spans="1:27" s="149" customFormat="1" ht="16.5" thickBot="1" x14ac:dyDescent="0.25">
      <c r="A9" s="1056" t="s">
        <v>141</v>
      </c>
      <c r="B9" s="1057"/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7"/>
      <c r="O9" s="1057"/>
      <c r="P9" s="1057"/>
      <c r="Q9" s="1057"/>
      <c r="R9" s="1057"/>
      <c r="S9" s="1057"/>
      <c r="T9" s="1057"/>
      <c r="U9" s="1057"/>
      <c r="V9" s="1059"/>
    </row>
    <row r="10" spans="1:27" s="149" customFormat="1" ht="16.5" thickBot="1" x14ac:dyDescent="0.25">
      <c r="A10" s="1046" t="s">
        <v>142</v>
      </c>
      <c r="B10" s="985"/>
      <c r="C10" s="985"/>
      <c r="D10" s="985"/>
      <c r="E10" s="985"/>
      <c r="F10" s="985"/>
      <c r="G10" s="985"/>
      <c r="H10" s="985"/>
      <c r="I10" s="985"/>
      <c r="J10" s="985"/>
      <c r="K10" s="985"/>
      <c r="L10" s="985"/>
      <c r="M10" s="985"/>
      <c r="N10" s="985"/>
      <c r="O10" s="985"/>
      <c r="P10" s="985"/>
      <c r="Q10" s="985"/>
      <c r="R10" s="985"/>
      <c r="S10" s="985"/>
      <c r="T10" s="985"/>
      <c r="U10" s="985"/>
      <c r="V10" s="1047"/>
    </row>
    <row r="11" spans="1:27" s="179" customFormat="1" ht="31.5" x14ac:dyDescent="0.2">
      <c r="A11" s="507" t="s">
        <v>77</v>
      </c>
      <c r="B11" s="783" t="s">
        <v>130</v>
      </c>
      <c r="C11" s="695"/>
      <c r="D11" s="696" t="s">
        <v>183</v>
      </c>
      <c r="E11" s="586"/>
      <c r="F11" s="594"/>
      <c r="G11" s="487">
        <v>3</v>
      </c>
      <c r="H11" s="488">
        <f>G11*30</f>
        <v>90</v>
      </c>
      <c r="I11" s="489">
        <f>J11+K11+L11</f>
        <v>30</v>
      </c>
      <c r="J11" s="490"/>
      <c r="K11" s="490"/>
      <c r="L11" s="490">
        <v>30</v>
      </c>
      <c r="M11" s="491">
        <f>H11-I11</f>
        <v>60</v>
      </c>
      <c r="N11" s="492">
        <v>2</v>
      </c>
      <c r="O11" s="493"/>
      <c r="P11" s="494"/>
      <c r="Q11" s="495"/>
      <c r="R11" s="496"/>
      <c r="S11" s="492"/>
      <c r="T11" s="496"/>
      <c r="U11" s="492"/>
      <c r="V11" s="494"/>
    </row>
    <row r="12" spans="1:27" s="179" customFormat="1" ht="31.5" x14ac:dyDescent="0.2">
      <c r="A12" s="513" t="s">
        <v>182</v>
      </c>
      <c r="B12" s="785" t="s">
        <v>180</v>
      </c>
      <c r="C12" s="447"/>
      <c r="D12" s="595" t="s">
        <v>183</v>
      </c>
      <c r="E12" s="585"/>
      <c r="F12" s="596"/>
      <c r="G12" s="497">
        <v>3</v>
      </c>
      <c r="H12" s="498">
        <f>G12*30</f>
        <v>90</v>
      </c>
      <c r="I12" s="499">
        <f>J12+K12+L12</f>
        <v>30</v>
      </c>
      <c r="J12" s="500">
        <v>15</v>
      </c>
      <c r="K12" s="500"/>
      <c r="L12" s="500">
        <v>15</v>
      </c>
      <c r="M12" s="501">
        <f>H12-I12</f>
        <v>60</v>
      </c>
      <c r="N12" s="502">
        <v>2</v>
      </c>
      <c r="O12" s="503"/>
      <c r="P12" s="504"/>
      <c r="Q12" s="505"/>
      <c r="R12" s="506"/>
      <c r="S12" s="502"/>
      <c r="T12" s="506"/>
      <c r="U12" s="502"/>
      <c r="V12" s="504"/>
    </row>
    <row r="13" spans="1:27" s="179" customFormat="1" ht="16.5" thickBot="1" x14ac:dyDescent="0.25">
      <c r="A13" s="523" t="s">
        <v>184</v>
      </c>
      <c r="B13" s="787" t="s">
        <v>259</v>
      </c>
      <c r="C13" s="597"/>
      <c r="D13" s="600" t="s">
        <v>183</v>
      </c>
      <c r="E13" s="587"/>
      <c r="F13" s="601"/>
      <c r="G13" s="697">
        <v>3</v>
      </c>
      <c r="H13" s="698">
        <f>G13*30</f>
        <v>90</v>
      </c>
      <c r="I13" s="699">
        <f>J13+K13+L13</f>
        <v>30</v>
      </c>
      <c r="J13" s="700">
        <v>15</v>
      </c>
      <c r="K13" s="700"/>
      <c r="L13" s="700">
        <v>15</v>
      </c>
      <c r="M13" s="534">
        <f>H13-I13</f>
        <v>60</v>
      </c>
      <c r="N13" s="701">
        <v>2</v>
      </c>
      <c r="O13" s="702"/>
      <c r="P13" s="703"/>
      <c r="Q13" s="704"/>
      <c r="R13" s="705"/>
      <c r="S13" s="701"/>
      <c r="T13" s="705"/>
      <c r="U13" s="701"/>
      <c r="V13" s="703"/>
    </row>
    <row r="14" spans="1:27" s="149" customFormat="1" ht="16.5" customHeight="1" thickBot="1" x14ac:dyDescent="0.25">
      <c r="A14" s="977" t="s">
        <v>260</v>
      </c>
      <c r="B14" s="978"/>
      <c r="C14" s="978"/>
      <c r="D14" s="978"/>
      <c r="E14" s="978"/>
      <c r="F14" s="979"/>
      <c r="G14" s="443">
        <f>SUM(G11:G13)</f>
        <v>9</v>
      </c>
      <c r="H14" s="443">
        <f>SUM(H11:H13)</f>
        <v>270</v>
      </c>
      <c r="I14" s="443">
        <f>SUM(I11:I13)</f>
        <v>90</v>
      </c>
      <c r="J14" s="443">
        <f>SUM(J11:J13)</f>
        <v>30</v>
      </c>
      <c r="K14" s="443"/>
      <c r="L14" s="443">
        <f>SUM(L11:L13)</f>
        <v>60</v>
      </c>
      <c r="M14" s="443">
        <f>SUM(M11:M13)</f>
        <v>180</v>
      </c>
      <c r="N14" s="231">
        <f>SUM(N11:N13)</f>
        <v>6</v>
      </c>
      <c r="O14" s="231"/>
      <c r="P14" s="231"/>
      <c r="Q14" s="231"/>
      <c r="R14" s="231"/>
      <c r="S14" s="231"/>
      <c r="T14" s="231"/>
      <c r="U14" s="231"/>
      <c r="V14" s="231"/>
      <c r="W14" s="230" t="e">
        <f>SUM(#REF!)+#REF!+#REF!</f>
        <v>#REF!</v>
      </c>
      <c r="X14" s="231" t="e">
        <f>SUM(#REF!)+#REF!+#REF!</f>
        <v>#REF!</v>
      </c>
      <c r="Y14" s="231" t="e">
        <f>SUM(#REF!)+#REF!+#REF!</f>
        <v>#REF!</v>
      </c>
      <c r="Z14" s="231" t="e">
        <f>SUM(#REF!)+#REF!+#REF!</f>
        <v>#REF!</v>
      </c>
      <c r="AA14" s="231" t="e">
        <f>SUM(#REF!)+#REF!+#REF!</f>
        <v>#REF!</v>
      </c>
    </row>
    <row r="15" spans="1:27" s="232" customFormat="1" ht="18.75" customHeight="1" thickBot="1" x14ac:dyDescent="0.25">
      <c r="A15" s="973" t="s">
        <v>143</v>
      </c>
      <c r="B15" s="974"/>
      <c r="C15" s="974"/>
      <c r="D15" s="974"/>
      <c r="E15" s="974"/>
      <c r="F15" s="974"/>
      <c r="G15" s="974"/>
      <c r="H15" s="974"/>
      <c r="I15" s="974"/>
      <c r="J15" s="974"/>
      <c r="K15" s="974"/>
      <c r="L15" s="974"/>
      <c r="M15" s="974"/>
      <c r="N15" s="975"/>
      <c r="O15" s="975"/>
      <c r="P15" s="975"/>
      <c r="Q15" s="975"/>
      <c r="R15" s="975"/>
      <c r="S15" s="975"/>
      <c r="T15" s="975"/>
      <c r="U15" s="975"/>
      <c r="V15" s="976"/>
    </row>
    <row r="16" spans="1:27" s="232" customFormat="1" x14ac:dyDescent="0.2">
      <c r="A16" s="598" t="s">
        <v>144</v>
      </c>
      <c r="B16" s="783" t="s">
        <v>206</v>
      </c>
      <c r="C16" s="602">
        <v>1</v>
      </c>
      <c r="D16" s="603"/>
      <c r="E16" s="510"/>
      <c r="F16" s="766"/>
      <c r="G16" s="759">
        <v>5</v>
      </c>
      <c r="H16" s="695">
        <f t="shared" ref="H16:H22" si="0">G16*30</f>
        <v>150</v>
      </c>
      <c r="I16" s="508">
        <f>J16+L16</f>
        <v>60</v>
      </c>
      <c r="J16" s="509">
        <v>30</v>
      </c>
      <c r="K16" s="509"/>
      <c r="L16" s="509">
        <v>30</v>
      </c>
      <c r="M16" s="767">
        <f t="shared" ref="M16:M22" si="1">H16-I16</f>
        <v>90</v>
      </c>
      <c r="N16" s="492">
        <v>4</v>
      </c>
      <c r="O16" s="511"/>
      <c r="P16" s="512"/>
      <c r="Q16" s="492"/>
      <c r="R16" s="494"/>
      <c r="S16" s="492"/>
      <c r="T16" s="494"/>
      <c r="U16" s="492"/>
      <c r="V16" s="494"/>
    </row>
    <row r="17" spans="1:27" s="232" customFormat="1" x14ac:dyDescent="0.2">
      <c r="A17" s="768" t="s">
        <v>300</v>
      </c>
      <c r="B17" s="784" t="s">
        <v>301</v>
      </c>
      <c r="C17" s="769"/>
      <c r="D17" s="770"/>
      <c r="E17" s="771"/>
      <c r="F17" s="772" t="s">
        <v>148</v>
      </c>
      <c r="G17" s="773">
        <v>2</v>
      </c>
      <c r="H17" s="447">
        <f t="shared" si="0"/>
        <v>60</v>
      </c>
      <c r="I17" s="774"/>
      <c r="J17" s="775"/>
      <c r="K17" s="775"/>
      <c r="L17" s="775"/>
      <c r="M17" s="518">
        <f t="shared" si="1"/>
        <v>60</v>
      </c>
      <c r="N17" s="502"/>
      <c r="O17" s="757"/>
      <c r="P17" s="758"/>
      <c r="Q17" s="755"/>
      <c r="R17" s="756"/>
      <c r="S17" s="755"/>
      <c r="T17" s="756"/>
      <c r="U17" s="755"/>
      <c r="V17" s="756"/>
    </row>
    <row r="18" spans="1:27" s="232" customFormat="1" x14ac:dyDescent="0.2">
      <c r="A18" s="599" t="s">
        <v>145</v>
      </c>
      <c r="B18" s="785" t="s">
        <v>232</v>
      </c>
      <c r="C18" s="604">
        <v>1</v>
      </c>
      <c r="D18" s="605"/>
      <c r="E18" s="516"/>
      <c r="F18" s="517"/>
      <c r="G18" s="760">
        <v>5</v>
      </c>
      <c r="H18" s="447">
        <f t="shared" si="0"/>
        <v>150</v>
      </c>
      <c r="I18" s="514">
        <f>J18+L18</f>
        <v>60</v>
      </c>
      <c r="J18" s="515">
        <v>30</v>
      </c>
      <c r="K18" s="515"/>
      <c r="L18" s="515">
        <v>30</v>
      </c>
      <c r="M18" s="518">
        <f t="shared" si="1"/>
        <v>90</v>
      </c>
      <c r="N18" s="521">
        <v>4</v>
      </c>
      <c r="O18" s="519"/>
      <c r="P18" s="520"/>
      <c r="Q18" s="521"/>
      <c r="R18" s="522"/>
      <c r="S18" s="521"/>
      <c r="T18" s="522"/>
      <c r="U18" s="521"/>
      <c r="V18" s="522"/>
    </row>
    <row r="19" spans="1:27" s="232" customFormat="1" x14ac:dyDescent="0.2">
      <c r="A19" s="599" t="s">
        <v>146</v>
      </c>
      <c r="B19" s="785" t="s">
        <v>236</v>
      </c>
      <c r="C19" s="604">
        <v>2</v>
      </c>
      <c r="D19" s="605"/>
      <c r="E19" s="516"/>
      <c r="F19" s="517"/>
      <c r="G19" s="760">
        <v>3</v>
      </c>
      <c r="H19" s="447">
        <f t="shared" si="0"/>
        <v>90</v>
      </c>
      <c r="I19" s="514">
        <f>J19+L19</f>
        <v>36</v>
      </c>
      <c r="J19" s="515">
        <v>18</v>
      </c>
      <c r="K19" s="515"/>
      <c r="L19" s="515">
        <v>18</v>
      </c>
      <c r="M19" s="518">
        <f t="shared" si="1"/>
        <v>54</v>
      </c>
      <c r="N19" s="792"/>
      <c r="O19" s="793">
        <v>2</v>
      </c>
      <c r="P19" s="590">
        <v>2</v>
      </c>
      <c r="Q19" s="521"/>
      <c r="R19" s="522"/>
      <c r="S19" s="521"/>
      <c r="T19" s="522"/>
      <c r="U19" s="521"/>
      <c r="V19" s="522"/>
    </row>
    <row r="20" spans="1:27" s="232" customFormat="1" ht="31.5" x14ac:dyDescent="0.2">
      <c r="A20" s="599" t="s">
        <v>147</v>
      </c>
      <c r="B20" s="785" t="s">
        <v>289</v>
      </c>
      <c r="C20" s="604"/>
      <c r="D20" s="605">
        <v>2</v>
      </c>
      <c r="E20" s="516"/>
      <c r="F20" s="517"/>
      <c r="G20" s="761">
        <v>3</v>
      </c>
      <c r="H20" s="447">
        <f t="shared" si="0"/>
        <v>90</v>
      </c>
      <c r="I20" s="514">
        <f>J20+L20</f>
        <v>36</v>
      </c>
      <c r="J20" s="754">
        <v>18</v>
      </c>
      <c r="K20" s="754"/>
      <c r="L20" s="754">
        <v>18</v>
      </c>
      <c r="M20" s="518">
        <f t="shared" si="1"/>
        <v>54</v>
      </c>
      <c r="N20" s="794"/>
      <c r="O20" s="795">
        <v>2</v>
      </c>
      <c r="P20" s="796">
        <v>2</v>
      </c>
      <c r="Q20" s="502"/>
      <c r="R20" s="504"/>
      <c r="S20" s="502"/>
      <c r="T20" s="504"/>
      <c r="U20" s="502"/>
      <c r="V20" s="504"/>
    </row>
    <row r="21" spans="1:27" s="232" customFormat="1" ht="35.25" customHeight="1" x14ac:dyDescent="0.2">
      <c r="A21" s="599" t="s">
        <v>149</v>
      </c>
      <c r="B21" s="785" t="s">
        <v>295</v>
      </c>
      <c r="C21" s="604">
        <v>2</v>
      </c>
      <c r="D21" s="605"/>
      <c r="E21" s="516"/>
      <c r="F21" s="517"/>
      <c r="G21" s="761">
        <v>4</v>
      </c>
      <c r="H21" s="447">
        <f t="shared" si="0"/>
        <v>120</v>
      </c>
      <c r="I21" s="514">
        <f>J21+L21</f>
        <v>54</v>
      </c>
      <c r="J21" s="754">
        <v>36</v>
      </c>
      <c r="K21" s="754"/>
      <c r="L21" s="754">
        <v>18</v>
      </c>
      <c r="M21" s="518">
        <f t="shared" si="1"/>
        <v>66</v>
      </c>
      <c r="N21" s="797"/>
      <c r="O21" s="798">
        <v>3</v>
      </c>
      <c r="P21" s="799">
        <v>3</v>
      </c>
      <c r="Q21" s="521"/>
      <c r="R21" s="522"/>
      <c r="S21" s="521"/>
      <c r="T21" s="522"/>
      <c r="U21" s="521"/>
      <c r="V21" s="522"/>
    </row>
    <row r="22" spans="1:27" s="232" customFormat="1" ht="17.25" customHeight="1" thickBot="1" x14ac:dyDescent="0.25">
      <c r="A22" s="607" t="s">
        <v>150</v>
      </c>
      <c r="B22" s="785" t="s">
        <v>208</v>
      </c>
      <c r="C22" s="606">
        <v>2</v>
      </c>
      <c r="D22" s="605"/>
      <c r="E22" s="516"/>
      <c r="F22" s="517"/>
      <c r="G22" s="765">
        <v>3</v>
      </c>
      <c r="H22" s="597">
        <f t="shared" si="0"/>
        <v>90</v>
      </c>
      <c r="I22" s="529">
        <f>J22+L22</f>
        <v>36</v>
      </c>
      <c r="J22" s="530">
        <v>18</v>
      </c>
      <c r="K22" s="530"/>
      <c r="L22" s="530">
        <v>18</v>
      </c>
      <c r="M22" s="763">
        <f t="shared" si="1"/>
        <v>54</v>
      </c>
      <c r="N22" s="800"/>
      <c r="O22" s="801">
        <v>2</v>
      </c>
      <c r="P22" s="802">
        <v>2</v>
      </c>
      <c r="Q22" s="521"/>
      <c r="R22" s="522"/>
      <c r="S22" s="521"/>
      <c r="T22" s="522"/>
      <c r="U22" s="521"/>
      <c r="V22" s="522"/>
    </row>
    <row r="23" spans="1:27" s="818" customFormat="1" ht="16.5" thickBot="1" x14ac:dyDescent="0.25">
      <c r="A23" s="803" t="s">
        <v>200</v>
      </c>
      <c r="B23" s="804" t="s">
        <v>307</v>
      </c>
      <c r="C23" s="805"/>
      <c r="D23" s="806" t="s">
        <v>148</v>
      </c>
      <c r="E23" s="806"/>
      <c r="F23" s="807"/>
      <c r="G23" s="808">
        <v>3</v>
      </c>
      <c r="H23" s="809">
        <f>G23*30</f>
        <v>90</v>
      </c>
      <c r="I23" s="810">
        <v>36</v>
      </c>
      <c r="J23" s="811"/>
      <c r="K23" s="811"/>
      <c r="L23" s="811">
        <v>36</v>
      </c>
      <c r="M23" s="812">
        <f>H23-I23</f>
        <v>54</v>
      </c>
      <c r="N23" s="813"/>
      <c r="O23" s="814">
        <v>2</v>
      </c>
      <c r="P23" s="815">
        <v>2</v>
      </c>
      <c r="Q23" s="816"/>
      <c r="R23" s="815"/>
      <c r="S23" s="816"/>
      <c r="T23" s="815"/>
      <c r="U23" s="816"/>
      <c r="V23" s="817"/>
    </row>
    <row r="24" spans="1:27" s="232" customFormat="1" ht="16.5" thickBot="1" x14ac:dyDescent="0.25">
      <c r="A24" s="977" t="s">
        <v>151</v>
      </c>
      <c r="B24" s="978"/>
      <c r="C24" s="978"/>
      <c r="D24" s="978"/>
      <c r="E24" s="978"/>
      <c r="F24" s="979"/>
      <c r="G24" s="762">
        <f>SUM(G16:G23)</f>
        <v>28</v>
      </c>
      <c r="H24" s="762">
        <f t="shared" ref="H24:P24" si="2">SUM(H16:H23)</f>
        <v>840</v>
      </c>
      <c r="I24" s="762">
        <f t="shared" si="2"/>
        <v>318</v>
      </c>
      <c r="J24" s="762">
        <f t="shared" si="2"/>
        <v>150</v>
      </c>
      <c r="K24" s="762">
        <f t="shared" si="2"/>
        <v>0</v>
      </c>
      <c r="L24" s="762">
        <f t="shared" si="2"/>
        <v>168</v>
      </c>
      <c r="M24" s="762">
        <f t="shared" si="2"/>
        <v>522</v>
      </c>
      <c r="N24" s="764">
        <f t="shared" si="2"/>
        <v>8</v>
      </c>
      <c r="O24" s="764">
        <f t="shared" si="2"/>
        <v>11</v>
      </c>
      <c r="P24" s="764">
        <f t="shared" si="2"/>
        <v>11</v>
      </c>
      <c r="Q24" s="456"/>
      <c r="R24" s="456"/>
      <c r="S24" s="456"/>
      <c r="T24" s="456"/>
      <c r="U24" s="456"/>
      <c r="V24" s="456"/>
      <c r="W24" s="149">
        <f>30*G24</f>
        <v>840</v>
      </c>
    </row>
    <row r="25" spans="1:27" s="232" customFormat="1" x14ac:dyDescent="0.2">
      <c r="A25" s="970" t="s">
        <v>152</v>
      </c>
      <c r="B25" s="971"/>
      <c r="C25" s="971"/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  <c r="O25" s="971"/>
      <c r="P25" s="971"/>
      <c r="Q25" s="971"/>
      <c r="R25" s="971"/>
      <c r="S25" s="971"/>
      <c r="T25" s="971"/>
      <c r="U25" s="971"/>
      <c r="V25" s="972"/>
    </row>
    <row r="26" spans="1:27" s="149" customFormat="1" ht="16.5" thickBot="1" x14ac:dyDescent="0.25">
      <c r="A26" s="525" t="s">
        <v>257</v>
      </c>
      <c r="B26" s="786" t="s">
        <v>26</v>
      </c>
      <c r="C26" s="98"/>
      <c r="D26" s="99" t="s">
        <v>190</v>
      </c>
      <c r="E26" s="99"/>
      <c r="F26" s="526"/>
      <c r="G26" s="527">
        <v>6</v>
      </c>
      <c r="H26" s="528">
        <f>G26*30</f>
        <v>180</v>
      </c>
      <c r="I26" s="529"/>
      <c r="J26" s="530"/>
      <c r="K26" s="530"/>
      <c r="L26" s="530"/>
      <c r="M26" s="531">
        <f>H26-I26</f>
        <v>180</v>
      </c>
      <c r="N26" s="532"/>
      <c r="O26" s="445"/>
      <c r="P26" s="533"/>
      <c r="Q26" s="532"/>
      <c r="R26" s="533"/>
      <c r="S26" s="532"/>
      <c r="T26" s="533"/>
      <c r="U26" s="532"/>
      <c r="V26" s="534"/>
    </row>
    <row r="27" spans="1:27" s="149" customFormat="1" ht="16.5" customHeight="1" thickBot="1" x14ac:dyDescent="0.25">
      <c r="A27" s="994" t="s">
        <v>154</v>
      </c>
      <c r="B27" s="995"/>
      <c r="C27" s="995"/>
      <c r="D27" s="995"/>
      <c r="E27" s="995"/>
      <c r="F27" s="996"/>
      <c r="G27" s="535">
        <f>SUM(G26)</f>
        <v>6</v>
      </c>
      <c r="H27" s="536">
        <f>SUM(H23:H26)</f>
        <v>1110</v>
      </c>
      <c r="I27" s="536"/>
      <c r="J27" s="536"/>
      <c r="K27" s="536"/>
      <c r="L27" s="536">
        <v>36</v>
      </c>
      <c r="M27" s="536">
        <f>SUM(M23:M26)</f>
        <v>756</v>
      </c>
      <c r="N27" s="536"/>
      <c r="O27" s="536">
        <v>2</v>
      </c>
      <c r="P27" s="536">
        <v>2</v>
      </c>
      <c r="Q27" s="536"/>
      <c r="R27" s="536"/>
      <c r="S27" s="536"/>
      <c r="T27" s="536"/>
      <c r="U27" s="536"/>
      <c r="V27" s="536"/>
    </row>
    <row r="28" spans="1:27" s="232" customFormat="1" ht="16.5" customHeight="1" thickBot="1" x14ac:dyDescent="0.25">
      <c r="A28" s="970" t="s">
        <v>256</v>
      </c>
      <c r="B28" s="971"/>
      <c r="C28" s="971"/>
      <c r="D28" s="971"/>
      <c r="E28" s="971"/>
      <c r="F28" s="971"/>
      <c r="G28" s="971"/>
      <c r="H28" s="971"/>
      <c r="I28" s="971"/>
      <c r="J28" s="971"/>
      <c r="K28" s="971"/>
      <c r="L28" s="971"/>
      <c r="M28" s="971"/>
      <c r="N28" s="971"/>
      <c r="O28" s="971"/>
      <c r="P28" s="971"/>
      <c r="Q28" s="971"/>
      <c r="R28" s="971"/>
      <c r="S28" s="971"/>
      <c r="T28" s="971"/>
      <c r="U28" s="971"/>
      <c r="V28" s="972"/>
    </row>
    <row r="29" spans="1:27" s="149" customFormat="1" ht="16.5" thickBot="1" x14ac:dyDescent="0.25">
      <c r="A29" s="507" t="s">
        <v>281</v>
      </c>
      <c r="B29" s="537" t="s">
        <v>253</v>
      </c>
      <c r="C29" s="538"/>
      <c r="D29" s="539"/>
      <c r="E29" s="539"/>
      <c r="F29" s="540"/>
      <c r="G29" s="524">
        <v>24</v>
      </c>
      <c r="H29" s="541">
        <f>G29*30</f>
        <v>720</v>
      </c>
      <c r="I29" s="542"/>
      <c r="J29" s="543"/>
      <c r="K29" s="543"/>
      <c r="L29" s="543"/>
      <c r="M29" s="510">
        <f>H29-I29</f>
        <v>720</v>
      </c>
      <c r="N29" s="542"/>
      <c r="O29" s="544"/>
      <c r="P29" s="545"/>
      <c r="Q29" s="542"/>
      <c r="R29" s="545"/>
      <c r="S29" s="542"/>
      <c r="T29" s="545"/>
      <c r="U29" s="542"/>
      <c r="V29" s="546"/>
    </row>
    <row r="30" spans="1:27" s="149" customFormat="1" ht="16.5" thickBot="1" x14ac:dyDescent="0.25">
      <c r="A30" s="523"/>
      <c r="B30" s="547"/>
      <c r="C30" s="548"/>
      <c r="D30" s="549"/>
      <c r="E30" s="549"/>
      <c r="F30" s="550"/>
      <c r="G30" s="527"/>
      <c r="H30" s="551"/>
      <c r="I30" s="552"/>
      <c r="J30" s="553"/>
      <c r="K30" s="553"/>
      <c r="L30" s="553"/>
      <c r="M30" s="531"/>
      <c r="N30" s="552"/>
      <c r="O30" s="554"/>
      <c r="P30" s="555"/>
      <c r="Q30" s="552"/>
      <c r="R30" s="555"/>
      <c r="S30" s="552"/>
      <c r="T30" s="555"/>
      <c r="U30" s="552"/>
      <c r="V30" s="556"/>
    </row>
    <row r="31" spans="1:27" s="149" customFormat="1" ht="16.5" thickBot="1" x14ac:dyDescent="0.25">
      <c r="A31" s="1060" t="s">
        <v>156</v>
      </c>
      <c r="B31" s="1061"/>
      <c r="C31" s="1061"/>
      <c r="D31" s="1061"/>
      <c r="E31" s="1061"/>
      <c r="F31" s="1062"/>
      <c r="G31" s="557">
        <f>SUM(G29:G30)</f>
        <v>24</v>
      </c>
      <c r="H31" s="558">
        <f>SUM(H29:H30)</f>
        <v>720</v>
      </c>
      <c r="I31" s="558"/>
      <c r="J31" s="558"/>
      <c r="K31" s="558"/>
      <c r="L31" s="558"/>
      <c r="M31" s="558">
        <f>SUM(M29:M29)</f>
        <v>720</v>
      </c>
      <c r="N31" s="558"/>
      <c r="O31" s="558"/>
      <c r="P31" s="558"/>
      <c r="Q31" s="558"/>
      <c r="R31" s="558"/>
      <c r="S31" s="558"/>
      <c r="T31" s="558"/>
      <c r="U31" s="558"/>
      <c r="V31" s="559"/>
    </row>
    <row r="32" spans="1:27" s="232" customFormat="1" ht="16.5" thickBot="1" x14ac:dyDescent="0.25">
      <c r="A32" s="987" t="s">
        <v>157</v>
      </c>
      <c r="B32" s="988"/>
      <c r="C32" s="988"/>
      <c r="D32" s="988"/>
      <c r="E32" s="988"/>
      <c r="F32" s="988"/>
      <c r="G32" s="560">
        <f>G31+G27+G24+G14</f>
        <v>67</v>
      </c>
      <c r="H32" s="561">
        <f>H31+H27+H24+H14</f>
        <v>2940</v>
      </c>
      <c r="I32" s="561">
        <f t="shared" ref="I32:P32" si="3">I24+I14+I27+I31</f>
        <v>408</v>
      </c>
      <c r="J32" s="561">
        <f t="shared" si="3"/>
        <v>180</v>
      </c>
      <c r="K32" s="561">
        <f t="shared" si="3"/>
        <v>0</v>
      </c>
      <c r="L32" s="561">
        <f t="shared" si="3"/>
        <v>264</v>
      </c>
      <c r="M32" s="561">
        <f t="shared" si="3"/>
        <v>2178</v>
      </c>
      <c r="N32" s="561">
        <f t="shared" si="3"/>
        <v>14</v>
      </c>
      <c r="O32" s="561">
        <f t="shared" si="3"/>
        <v>13</v>
      </c>
      <c r="P32" s="561">
        <f t="shared" si="3"/>
        <v>13</v>
      </c>
      <c r="Q32" s="561"/>
      <c r="R32" s="561"/>
      <c r="S32" s="561"/>
      <c r="T32" s="561"/>
      <c r="U32" s="561"/>
      <c r="V32" s="561"/>
      <c r="W32" s="561" t="e">
        <f>W24+W14+W27+W31</f>
        <v>#REF!</v>
      </c>
      <c r="X32" s="561" t="e">
        <f>X24+X14+X27+X31</f>
        <v>#REF!</v>
      </c>
      <c r="Y32" s="561" t="e">
        <f>Y24+Y14+Y27+Y31</f>
        <v>#REF!</v>
      </c>
      <c r="Z32" s="561" t="e">
        <f>Z24+Z14+Z27+Z31</f>
        <v>#REF!</v>
      </c>
      <c r="AA32" s="561" t="e">
        <f>AA24+AA14+AA27+AA31</f>
        <v>#REF!</v>
      </c>
    </row>
    <row r="33" spans="1:27" s="232" customFormat="1" x14ac:dyDescent="0.2">
      <c r="A33" s="989" t="s">
        <v>158</v>
      </c>
      <c r="B33" s="990"/>
      <c r="C33" s="990"/>
      <c r="D33" s="990"/>
      <c r="E33" s="990"/>
      <c r="F33" s="990"/>
      <c r="G33" s="990"/>
      <c r="H33" s="990"/>
      <c r="I33" s="990"/>
      <c r="J33" s="990"/>
      <c r="K33" s="990"/>
      <c r="L33" s="990"/>
      <c r="M33" s="990"/>
      <c r="N33" s="990"/>
      <c r="O33" s="990"/>
      <c r="P33" s="990"/>
      <c r="Q33" s="990"/>
      <c r="R33" s="990"/>
      <c r="S33" s="990"/>
      <c r="T33" s="990"/>
      <c r="U33" s="990"/>
      <c r="V33" s="991"/>
    </row>
    <row r="34" spans="1:27" s="232" customFormat="1" ht="16.5" thickBot="1" x14ac:dyDescent="0.25">
      <c r="A34" s="983" t="s">
        <v>159</v>
      </c>
      <c r="B34" s="984"/>
      <c r="C34" s="985"/>
      <c r="D34" s="985"/>
      <c r="E34" s="985"/>
      <c r="F34" s="985"/>
      <c r="G34" s="984"/>
      <c r="H34" s="984"/>
      <c r="I34" s="985"/>
      <c r="J34" s="985"/>
      <c r="K34" s="985"/>
      <c r="L34" s="985"/>
      <c r="M34" s="985"/>
      <c r="N34" s="985"/>
      <c r="O34" s="985"/>
      <c r="P34" s="985"/>
      <c r="Q34" s="984"/>
      <c r="R34" s="984"/>
      <c r="S34" s="984"/>
      <c r="T34" s="984"/>
      <c r="U34" s="984"/>
      <c r="V34" s="986"/>
    </row>
    <row r="35" spans="1:27" s="232" customFormat="1" ht="33.75" customHeight="1" thickBot="1" x14ac:dyDescent="0.25">
      <c r="A35" s="998" t="s">
        <v>283</v>
      </c>
      <c r="B35" s="999"/>
      <c r="C35" s="610"/>
      <c r="D35" s="612">
        <v>1</v>
      </c>
      <c r="E35" s="613"/>
      <c r="F35" s="611"/>
      <c r="G35" s="564">
        <f>G36</f>
        <v>3</v>
      </c>
      <c r="H35" s="565">
        <f t="shared" ref="H35:N35" si="4">H36</f>
        <v>90</v>
      </c>
      <c r="I35" s="684">
        <f t="shared" si="4"/>
        <v>30</v>
      </c>
      <c r="J35" s="565">
        <f t="shared" si="4"/>
        <v>15</v>
      </c>
      <c r="K35" s="565"/>
      <c r="L35" s="565">
        <f t="shared" si="4"/>
        <v>15</v>
      </c>
      <c r="M35" s="663">
        <f t="shared" si="4"/>
        <v>60</v>
      </c>
      <c r="N35" s="664">
        <f t="shared" si="4"/>
        <v>2</v>
      </c>
      <c r="O35" s="628"/>
      <c r="P35" s="611"/>
      <c r="Q35" s="612"/>
      <c r="R35" s="611"/>
      <c r="S35" s="628"/>
      <c r="T35" s="692"/>
      <c r="U35" s="612"/>
      <c r="V35" s="611"/>
    </row>
    <row r="36" spans="1:27" s="232" customFormat="1" ht="16.5" customHeight="1" x14ac:dyDescent="0.2">
      <c r="A36" s="671" t="s">
        <v>89</v>
      </c>
      <c r="B36" s="780" t="s">
        <v>297</v>
      </c>
      <c r="C36" s="665"/>
      <c r="D36" s="617">
        <v>1</v>
      </c>
      <c r="E36" s="680"/>
      <c r="F36" s="681"/>
      <c r="G36" s="682">
        <v>3</v>
      </c>
      <c r="H36" s="683">
        <f>G36*30</f>
        <v>90</v>
      </c>
      <c r="I36" s="685">
        <f>J36+K36+L36</f>
        <v>30</v>
      </c>
      <c r="J36" s="686">
        <v>15</v>
      </c>
      <c r="K36" s="686"/>
      <c r="L36" s="686">
        <v>15</v>
      </c>
      <c r="M36" s="687">
        <f>H36-I36</f>
        <v>60</v>
      </c>
      <c r="N36" s="690">
        <v>2</v>
      </c>
      <c r="O36" s="680"/>
      <c r="P36" s="681"/>
      <c r="Q36" s="691"/>
      <c r="R36" s="681"/>
      <c r="S36" s="688"/>
      <c r="T36" s="693"/>
      <c r="U36" s="691"/>
      <c r="V36" s="681"/>
    </row>
    <row r="37" spans="1:27" s="232" customFormat="1" ht="15.75" customHeight="1" x14ac:dyDescent="0.2">
      <c r="A37" s="672" t="s">
        <v>262</v>
      </c>
      <c r="B37" s="781" t="s">
        <v>302</v>
      </c>
      <c r="C37" s="463"/>
      <c r="D37" s="462">
        <v>1</v>
      </c>
      <c r="E37" s="588"/>
      <c r="F37" s="369"/>
      <c r="G37" s="359">
        <v>3</v>
      </c>
      <c r="H37" s="666">
        <f>G37*30</f>
        <v>90</v>
      </c>
      <c r="I37" s="361">
        <f>J37+K37+L37</f>
        <v>30</v>
      </c>
      <c r="J37" s="667">
        <v>15</v>
      </c>
      <c r="K37" s="667"/>
      <c r="L37" s="667">
        <v>15</v>
      </c>
      <c r="M37" s="590">
        <f>H37-I37</f>
        <v>60</v>
      </c>
      <c r="N37" s="361">
        <v>2</v>
      </c>
      <c r="O37" s="588"/>
      <c r="P37" s="369"/>
      <c r="Q37" s="589"/>
      <c r="R37" s="369"/>
      <c r="S37" s="689"/>
      <c r="T37" s="694"/>
      <c r="U37" s="589"/>
      <c r="V37" s="369"/>
    </row>
    <row r="38" spans="1:27" s="232" customFormat="1" ht="33" customHeight="1" x14ac:dyDescent="0.2">
      <c r="A38" s="670" t="s">
        <v>264</v>
      </c>
      <c r="B38" s="777" t="s">
        <v>263</v>
      </c>
      <c r="C38" s="463"/>
      <c r="D38" s="462">
        <v>1</v>
      </c>
      <c r="E38" s="588"/>
      <c r="F38" s="369"/>
      <c r="G38" s="359">
        <v>3</v>
      </c>
      <c r="H38" s="666">
        <f>G38*30</f>
        <v>90</v>
      </c>
      <c r="I38" s="361">
        <f>J38+K38+L38</f>
        <v>30</v>
      </c>
      <c r="J38" s="667">
        <v>15</v>
      </c>
      <c r="K38" s="667"/>
      <c r="L38" s="667">
        <v>15</v>
      </c>
      <c r="M38" s="590">
        <f>H38-I38</f>
        <v>60</v>
      </c>
      <c r="N38" s="361">
        <v>2</v>
      </c>
      <c r="O38" s="588"/>
      <c r="P38" s="590"/>
      <c r="Q38" s="589"/>
      <c r="R38" s="369"/>
      <c r="S38" s="689"/>
      <c r="T38" s="694"/>
      <c r="U38" s="589"/>
      <c r="V38" s="369"/>
    </row>
    <row r="39" spans="1:27" s="232" customFormat="1" ht="16.5" customHeight="1" x14ac:dyDescent="0.2">
      <c r="A39" s="670" t="s">
        <v>266</v>
      </c>
      <c r="B39" s="777" t="s">
        <v>265</v>
      </c>
      <c r="C39" s="668"/>
      <c r="D39" s="674">
        <v>1</v>
      </c>
      <c r="E39" s="608"/>
      <c r="F39" s="385"/>
      <c r="G39" s="375">
        <v>3</v>
      </c>
      <c r="H39" s="666">
        <f>G39*30</f>
        <v>90</v>
      </c>
      <c r="I39" s="361">
        <f>J39+K39+L39</f>
        <v>30</v>
      </c>
      <c r="J39" s="669">
        <v>15</v>
      </c>
      <c r="K39" s="669"/>
      <c r="L39" s="669">
        <v>15</v>
      </c>
      <c r="M39" s="590">
        <f>H39-I39</f>
        <v>60</v>
      </c>
      <c r="N39" s="377">
        <v>2</v>
      </c>
      <c r="O39" s="608"/>
      <c r="P39" s="609"/>
      <c r="Q39" s="461"/>
      <c r="R39" s="385"/>
      <c r="S39" s="458"/>
      <c r="T39" s="484"/>
      <c r="U39" s="461"/>
      <c r="V39" s="385"/>
    </row>
    <row r="40" spans="1:27" s="232" customFormat="1" ht="17.25" customHeight="1" thickBot="1" x14ac:dyDescent="0.3">
      <c r="A40" s="670" t="s">
        <v>282</v>
      </c>
      <c r="B40" s="782" t="s">
        <v>296</v>
      </c>
      <c r="C40" s="673"/>
      <c r="D40" s="675">
        <v>1</v>
      </c>
      <c r="E40" s="676"/>
      <c r="F40" s="677"/>
      <c r="G40" s="678">
        <v>3</v>
      </c>
      <c r="H40" s="679">
        <f>G40*30</f>
        <v>90</v>
      </c>
      <c r="I40" s="641">
        <f>J40+K40+L40</f>
        <v>30</v>
      </c>
      <c r="J40" s="642">
        <v>15</v>
      </c>
      <c r="K40" s="642"/>
      <c r="L40" s="642">
        <v>15</v>
      </c>
      <c r="M40" s="591">
        <f>H40-I40</f>
        <v>60</v>
      </c>
      <c r="N40" s="641">
        <v>2</v>
      </c>
      <c r="O40" s="676"/>
      <c r="P40" s="591"/>
      <c r="Q40" s="675"/>
      <c r="R40" s="677"/>
      <c r="S40" s="458"/>
      <c r="T40" s="484"/>
      <c r="U40" s="675"/>
      <c r="V40" s="677"/>
    </row>
    <row r="41" spans="1:27" s="232" customFormat="1" ht="16.5" customHeight="1" thickBot="1" x14ac:dyDescent="0.25">
      <c r="A41" s="977" t="s">
        <v>160</v>
      </c>
      <c r="B41" s="978"/>
      <c r="C41" s="978"/>
      <c r="D41" s="978"/>
      <c r="E41" s="978"/>
      <c r="F41" s="979"/>
      <c r="G41" s="455">
        <f>G35</f>
        <v>3</v>
      </c>
      <c r="H41" s="456">
        <f t="shared" ref="H41:N41" si="5">H35</f>
        <v>90</v>
      </c>
      <c r="I41" s="456">
        <f t="shared" si="5"/>
        <v>30</v>
      </c>
      <c r="J41" s="456">
        <f t="shared" si="5"/>
        <v>15</v>
      </c>
      <c r="K41" s="456"/>
      <c r="L41" s="456">
        <f t="shared" si="5"/>
        <v>15</v>
      </c>
      <c r="M41" s="456">
        <f t="shared" si="5"/>
        <v>60</v>
      </c>
      <c r="N41" s="456">
        <f t="shared" si="5"/>
        <v>2</v>
      </c>
      <c r="O41" s="456"/>
      <c r="P41" s="456"/>
      <c r="Q41" s="456"/>
      <c r="R41" s="456"/>
      <c r="S41" s="456"/>
      <c r="T41" s="456"/>
      <c r="U41" s="456"/>
      <c r="V41" s="456"/>
      <c r="W41" s="566">
        <f>SUM(W35:W36)</f>
        <v>0</v>
      </c>
      <c r="X41" s="562">
        <f>SUM(X35:X36)</f>
        <v>0</v>
      </c>
      <c r="Y41" s="562">
        <f>SUM(Y35:Y36)</f>
        <v>0</v>
      </c>
      <c r="Z41" s="562">
        <f>SUM(Z35:Z36)</f>
        <v>0</v>
      </c>
      <c r="AA41" s="562">
        <f>SUM(AA35:AA36)</f>
        <v>0</v>
      </c>
    </row>
    <row r="42" spans="1:27" s="232" customFormat="1" ht="16.5" thickBot="1" x14ac:dyDescent="0.25">
      <c r="A42" s="1046" t="s">
        <v>192</v>
      </c>
      <c r="B42" s="985"/>
      <c r="C42" s="985"/>
      <c r="D42" s="985"/>
      <c r="E42" s="985"/>
      <c r="F42" s="985"/>
      <c r="G42" s="985"/>
      <c r="H42" s="985"/>
      <c r="I42" s="985"/>
      <c r="J42" s="985"/>
      <c r="K42" s="985"/>
      <c r="L42" s="985"/>
      <c r="M42" s="985"/>
      <c r="N42" s="985"/>
      <c r="O42" s="985"/>
      <c r="P42" s="985"/>
      <c r="Q42" s="985"/>
      <c r="R42" s="985"/>
      <c r="S42" s="985"/>
      <c r="T42" s="985"/>
      <c r="U42" s="985"/>
      <c r="V42" s="1047"/>
    </row>
    <row r="43" spans="1:27" s="232" customFormat="1" ht="35.25" customHeight="1" thickBot="1" x14ac:dyDescent="0.25">
      <c r="A43" s="1076" t="s">
        <v>284</v>
      </c>
      <c r="B43" s="1077"/>
      <c r="C43" s="610"/>
      <c r="D43" s="706">
        <v>1.1000000000000001</v>
      </c>
      <c r="E43" s="612"/>
      <c r="F43" s="611"/>
      <c r="G43" s="564">
        <f>4*2</f>
        <v>8</v>
      </c>
      <c r="H43" s="654">
        <f>G43*30</f>
        <v>240</v>
      </c>
      <c r="I43" s="612">
        <f>J43+L43</f>
        <v>90</v>
      </c>
      <c r="J43" s="613">
        <f>J45*2</f>
        <v>60</v>
      </c>
      <c r="K43" s="613">
        <f>K45</f>
        <v>0</v>
      </c>
      <c r="L43" s="613">
        <f>L45*2</f>
        <v>30</v>
      </c>
      <c r="M43" s="611">
        <f t="shared" ref="M43:M48" si="6">H43-I43</f>
        <v>150</v>
      </c>
      <c r="N43" s="655">
        <f>N45*2</f>
        <v>6</v>
      </c>
      <c r="O43" s="613"/>
      <c r="P43" s="611"/>
      <c r="Q43" s="628"/>
      <c r="R43" s="611"/>
      <c r="S43" s="612"/>
      <c r="T43" s="611"/>
      <c r="U43" s="612"/>
      <c r="V43" s="611"/>
    </row>
    <row r="44" spans="1:27" s="232" customFormat="1" ht="31.5" customHeight="1" thickBot="1" x14ac:dyDescent="0.25">
      <c r="A44" s="1078" t="s">
        <v>285</v>
      </c>
      <c r="B44" s="1079"/>
      <c r="C44" s="651"/>
      <c r="D44" s="652" t="s">
        <v>280</v>
      </c>
      <c r="E44" s="649"/>
      <c r="F44" s="650"/>
      <c r="G44" s="653">
        <f>4*3</f>
        <v>12</v>
      </c>
      <c r="H44" s="656">
        <f>G44*30</f>
        <v>360</v>
      </c>
      <c r="I44" s="612">
        <f>J44+L44</f>
        <v>162</v>
      </c>
      <c r="J44" s="613">
        <f>J49*3</f>
        <v>108</v>
      </c>
      <c r="K44" s="613">
        <f>K49</f>
        <v>0</v>
      </c>
      <c r="L44" s="613">
        <f>L49*3</f>
        <v>54</v>
      </c>
      <c r="M44" s="611">
        <f t="shared" si="6"/>
        <v>198</v>
      </c>
      <c r="N44" s="628">
        <f>N49</f>
        <v>0</v>
      </c>
      <c r="O44" s="661">
        <f>O49*3</f>
        <v>9</v>
      </c>
      <c r="P44" s="662">
        <f>P49*3</f>
        <v>9</v>
      </c>
      <c r="Q44" s="628"/>
      <c r="R44" s="611"/>
      <c r="S44" s="612"/>
      <c r="T44" s="611"/>
      <c r="U44" s="612"/>
      <c r="V44" s="611"/>
    </row>
    <row r="45" spans="1:27" s="232" customFormat="1" x14ac:dyDescent="0.2">
      <c r="A45" s="629" t="s">
        <v>161</v>
      </c>
      <c r="B45" s="776" t="s">
        <v>233</v>
      </c>
      <c r="C45" s="625"/>
      <c r="D45" s="625">
        <v>1</v>
      </c>
      <c r="E45" s="592"/>
      <c r="F45" s="626"/>
      <c r="G45" s="633">
        <v>4</v>
      </c>
      <c r="H45" s="657">
        <f t="shared" ref="H45:H56" si="7">G45*30</f>
        <v>120</v>
      </c>
      <c r="I45" s="707">
        <f>J45+K45+L45</f>
        <v>45</v>
      </c>
      <c r="J45" s="708">
        <v>30</v>
      </c>
      <c r="K45" s="708"/>
      <c r="L45" s="708">
        <v>15</v>
      </c>
      <c r="M45" s="709">
        <f t="shared" si="6"/>
        <v>75</v>
      </c>
      <c r="N45" s="710">
        <v>3</v>
      </c>
      <c r="O45" s="708"/>
      <c r="P45" s="711"/>
      <c r="Q45" s="710"/>
      <c r="R45" s="712"/>
      <c r="S45" s="707"/>
      <c r="T45" s="713"/>
      <c r="U45" s="710"/>
      <c r="V45" s="713"/>
      <c r="W45" s="563"/>
      <c r="X45" s="563"/>
      <c r="Y45" s="563"/>
    </row>
    <row r="46" spans="1:27" s="232" customFormat="1" x14ac:dyDescent="0.2">
      <c r="A46" s="614" t="s">
        <v>163</v>
      </c>
      <c r="B46" s="777" t="s">
        <v>229</v>
      </c>
      <c r="C46" s="463"/>
      <c r="D46" s="463">
        <v>1</v>
      </c>
      <c r="E46" s="462"/>
      <c r="F46" s="437"/>
      <c r="G46" s="634">
        <v>4</v>
      </c>
      <c r="H46" s="658">
        <f t="shared" si="7"/>
        <v>120</v>
      </c>
      <c r="I46" s="462">
        <f>J46+K46+L46</f>
        <v>45</v>
      </c>
      <c r="J46" s="436">
        <v>30</v>
      </c>
      <c r="K46" s="436"/>
      <c r="L46" s="436">
        <v>15</v>
      </c>
      <c r="M46" s="619">
        <f t="shared" si="6"/>
        <v>75</v>
      </c>
      <c r="N46" s="660">
        <v>3</v>
      </c>
      <c r="O46" s="436"/>
      <c r="P46" s="437"/>
      <c r="Q46" s="630"/>
      <c r="R46" s="631"/>
      <c r="S46" s="617"/>
      <c r="T46" s="618"/>
      <c r="U46" s="630"/>
      <c r="V46" s="618"/>
      <c r="W46" s="563"/>
      <c r="X46" s="563"/>
      <c r="Y46" s="563"/>
    </row>
    <row r="47" spans="1:27" s="232" customFormat="1" ht="17.25" customHeight="1" x14ac:dyDescent="0.2">
      <c r="A47" s="614" t="s">
        <v>164</v>
      </c>
      <c r="B47" s="777" t="s">
        <v>277</v>
      </c>
      <c r="C47" s="463"/>
      <c r="D47" s="463">
        <v>1</v>
      </c>
      <c r="E47" s="648"/>
      <c r="F47" s="437"/>
      <c r="G47" s="634">
        <v>4</v>
      </c>
      <c r="H47" s="658">
        <f t="shared" si="7"/>
        <v>120</v>
      </c>
      <c r="I47" s="462">
        <f>J47+K47+L47</f>
        <v>45</v>
      </c>
      <c r="J47" s="436">
        <v>30</v>
      </c>
      <c r="K47" s="436"/>
      <c r="L47" s="436">
        <v>15</v>
      </c>
      <c r="M47" s="619">
        <f t="shared" si="6"/>
        <v>75</v>
      </c>
      <c r="N47" s="660">
        <v>3</v>
      </c>
      <c r="O47" s="436"/>
      <c r="P47" s="437"/>
      <c r="Q47" s="630"/>
      <c r="R47" s="631"/>
      <c r="S47" s="617"/>
      <c r="T47" s="618"/>
      <c r="U47" s="630"/>
      <c r="V47" s="618"/>
      <c r="W47" s="563"/>
      <c r="X47" s="563"/>
      <c r="Y47" s="563"/>
    </row>
    <row r="48" spans="1:27" s="232" customFormat="1" x14ac:dyDescent="0.2">
      <c r="A48" s="615" t="s">
        <v>193</v>
      </c>
      <c r="B48" s="777" t="s">
        <v>207</v>
      </c>
      <c r="C48" s="463"/>
      <c r="D48" s="463">
        <v>1</v>
      </c>
      <c r="E48" s="648"/>
      <c r="F48" s="437"/>
      <c r="G48" s="634">
        <v>4</v>
      </c>
      <c r="H48" s="658">
        <v>120</v>
      </c>
      <c r="I48" s="462">
        <f>J48+K48+L48</f>
        <v>45</v>
      </c>
      <c r="J48" s="436">
        <v>30</v>
      </c>
      <c r="K48" s="436"/>
      <c r="L48" s="436">
        <v>15</v>
      </c>
      <c r="M48" s="619">
        <f t="shared" si="6"/>
        <v>75</v>
      </c>
      <c r="N48" s="660">
        <v>3</v>
      </c>
      <c r="O48" s="436"/>
      <c r="P48" s="437"/>
      <c r="Q48" s="630"/>
      <c r="R48" s="631"/>
      <c r="S48" s="617"/>
      <c r="T48" s="618"/>
      <c r="U48" s="630"/>
      <c r="V48" s="618"/>
      <c r="W48" s="563"/>
      <c r="X48" s="563"/>
      <c r="Y48" s="563"/>
    </row>
    <row r="49" spans="1:27" s="232" customFormat="1" ht="17.25" customHeight="1" x14ac:dyDescent="0.2">
      <c r="A49" s="615" t="s">
        <v>203</v>
      </c>
      <c r="B49" s="778" t="s">
        <v>290</v>
      </c>
      <c r="C49" s="464"/>
      <c r="D49" s="620" t="s">
        <v>185</v>
      </c>
      <c r="E49" s="627"/>
      <c r="F49" s="465"/>
      <c r="G49" s="635">
        <v>4</v>
      </c>
      <c r="H49" s="360">
        <f t="shared" si="7"/>
        <v>120</v>
      </c>
      <c r="I49" s="361">
        <f t="shared" ref="I49:I55" si="8">J49+L49+K49</f>
        <v>54</v>
      </c>
      <c r="J49" s="362">
        <v>36</v>
      </c>
      <c r="K49" s="363"/>
      <c r="L49" s="363">
        <v>18</v>
      </c>
      <c r="M49" s="466">
        <f t="shared" ref="M49:M55" si="9">H49-I49</f>
        <v>66</v>
      </c>
      <c r="N49" s="368"/>
      <c r="O49" s="366">
        <v>3</v>
      </c>
      <c r="P49" s="367">
        <v>3</v>
      </c>
      <c r="Q49" s="368"/>
      <c r="R49" s="632"/>
      <c r="S49" s="365"/>
      <c r="T49" s="367"/>
      <c r="U49" s="368"/>
      <c r="V49" s="369"/>
    </row>
    <row r="50" spans="1:27" s="232" customFormat="1" x14ac:dyDescent="0.2">
      <c r="A50" s="615" t="s">
        <v>205</v>
      </c>
      <c r="B50" s="778" t="s">
        <v>235</v>
      </c>
      <c r="C50" s="464"/>
      <c r="D50" s="620" t="s">
        <v>185</v>
      </c>
      <c r="E50" s="627"/>
      <c r="F50" s="465"/>
      <c r="G50" s="635">
        <v>4</v>
      </c>
      <c r="H50" s="360">
        <f t="shared" si="7"/>
        <v>120</v>
      </c>
      <c r="I50" s="361">
        <f t="shared" si="8"/>
        <v>54</v>
      </c>
      <c r="J50" s="362">
        <v>36</v>
      </c>
      <c r="K50" s="363"/>
      <c r="L50" s="363">
        <v>18</v>
      </c>
      <c r="M50" s="466">
        <f t="shared" si="9"/>
        <v>66</v>
      </c>
      <c r="N50" s="368"/>
      <c r="O50" s="366">
        <v>3</v>
      </c>
      <c r="P50" s="367">
        <v>3</v>
      </c>
      <c r="Q50" s="368"/>
      <c r="R50" s="632"/>
      <c r="S50" s="365"/>
      <c r="T50" s="367"/>
      <c r="U50" s="368"/>
      <c r="V50" s="369"/>
    </row>
    <row r="51" spans="1:27" s="232" customFormat="1" ht="18" customHeight="1" x14ac:dyDescent="0.2">
      <c r="A51" s="615" t="s">
        <v>267</v>
      </c>
      <c r="B51" s="778" t="s">
        <v>276</v>
      </c>
      <c r="C51" s="464"/>
      <c r="D51" s="620" t="s">
        <v>185</v>
      </c>
      <c r="E51" s="627"/>
      <c r="F51" s="465"/>
      <c r="G51" s="635">
        <v>4</v>
      </c>
      <c r="H51" s="360">
        <f t="shared" si="7"/>
        <v>120</v>
      </c>
      <c r="I51" s="361">
        <f t="shared" si="8"/>
        <v>54</v>
      </c>
      <c r="J51" s="362">
        <v>36</v>
      </c>
      <c r="K51" s="363"/>
      <c r="L51" s="363">
        <v>18</v>
      </c>
      <c r="M51" s="466">
        <f t="shared" si="9"/>
        <v>66</v>
      </c>
      <c r="N51" s="368"/>
      <c r="O51" s="366">
        <v>3</v>
      </c>
      <c r="P51" s="367">
        <v>3</v>
      </c>
      <c r="Q51" s="368"/>
      <c r="R51" s="632"/>
      <c r="S51" s="365"/>
      <c r="T51" s="367"/>
      <c r="U51" s="368"/>
      <c r="V51" s="369"/>
    </row>
    <row r="52" spans="1:27" s="232" customFormat="1" ht="16.5" customHeight="1" x14ac:dyDescent="0.2">
      <c r="A52" s="615" t="s">
        <v>268</v>
      </c>
      <c r="B52" s="778" t="s">
        <v>214</v>
      </c>
      <c r="C52" s="464"/>
      <c r="D52" s="620" t="s">
        <v>185</v>
      </c>
      <c r="E52" s="627"/>
      <c r="F52" s="465"/>
      <c r="G52" s="635">
        <v>4</v>
      </c>
      <c r="H52" s="360">
        <f t="shared" si="7"/>
        <v>120</v>
      </c>
      <c r="I52" s="361">
        <f t="shared" si="8"/>
        <v>54</v>
      </c>
      <c r="J52" s="362">
        <v>36</v>
      </c>
      <c r="K52" s="363"/>
      <c r="L52" s="363">
        <v>18</v>
      </c>
      <c r="M52" s="466">
        <f t="shared" si="9"/>
        <v>66</v>
      </c>
      <c r="N52" s="368"/>
      <c r="O52" s="366">
        <v>3</v>
      </c>
      <c r="P52" s="367">
        <v>3</v>
      </c>
      <c r="Q52" s="368"/>
      <c r="R52" s="632"/>
      <c r="S52" s="365"/>
      <c r="T52" s="367"/>
      <c r="U52" s="368"/>
      <c r="V52" s="369"/>
    </row>
    <row r="53" spans="1:27" s="232" customFormat="1" ht="31.5" customHeight="1" x14ac:dyDescent="0.2">
      <c r="A53" s="615" t="s">
        <v>269</v>
      </c>
      <c r="B53" s="778" t="s">
        <v>278</v>
      </c>
      <c r="C53" s="464"/>
      <c r="D53" s="620" t="s">
        <v>185</v>
      </c>
      <c r="E53" s="627"/>
      <c r="F53" s="465"/>
      <c r="G53" s="635">
        <v>4</v>
      </c>
      <c r="H53" s="360">
        <f t="shared" si="7"/>
        <v>120</v>
      </c>
      <c r="I53" s="361">
        <f t="shared" si="8"/>
        <v>54</v>
      </c>
      <c r="J53" s="362">
        <v>36</v>
      </c>
      <c r="K53" s="363"/>
      <c r="L53" s="363">
        <v>18</v>
      </c>
      <c r="M53" s="466">
        <f t="shared" si="9"/>
        <v>66</v>
      </c>
      <c r="N53" s="368"/>
      <c r="O53" s="366">
        <v>3</v>
      </c>
      <c r="P53" s="367">
        <v>3</v>
      </c>
      <c r="Q53" s="368"/>
      <c r="R53" s="632"/>
      <c r="S53" s="365"/>
      <c r="T53" s="367"/>
      <c r="U53" s="368"/>
      <c r="V53" s="369"/>
    </row>
    <row r="54" spans="1:27" s="232" customFormat="1" x14ac:dyDescent="0.2">
      <c r="A54" s="615" t="s">
        <v>270</v>
      </c>
      <c r="B54" s="777" t="s">
        <v>275</v>
      </c>
      <c r="C54" s="464"/>
      <c r="D54" s="620" t="s">
        <v>185</v>
      </c>
      <c r="E54" s="627"/>
      <c r="F54" s="465"/>
      <c r="G54" s="635">
        <v>4</v>
      </c>
      <c r="H54" s="360">
        <f t="shared" si="7"/>
        <v>120</v>
      </c>
      <c r="I54" s="361">
        <f t="shared" si="8"/>
        <v>54</v>
      </c>
      <c r="J54" s="362">
        <v>36</v>
      </c>
      <c r="K54" s="363"/>
      <c r="L54" s="363">
        <v>18</v>
      </c>
      <c r="M54" s="466">
        <f t="shared" si="9"/>
        <v>66</v>
      </c>
      <c r="N54" s="368"/>
      <c r="O54" s="366">
        <v>3</v>
      </c>
      <c r="P54" s="367">
        <v>3</v>
      </c>
      <c r="Q54" s="368"/>
      <c r="R54" s="632"/>
      <c r="S54" s="365"/>
      <c r="T54" s="367"/>
      <c r="U54" s="368"/>
      <c r="V54" s="369"/>
    </row>
    <row r="55" spans="1:27" s="232" customFormat="1" ht="18" customHeight="1" x14ac:dyDescent="0.2">
      <c r="A55" s="615" t="s">
        <v>271</v>
      </c>
      <c r="B55" s="778" t="s">
        <v>237</v>
      </c>
      <c r="C55" s="464"/>
      <c r="D55" s="620" t="s">
        <v>185</v>
      </c>
      <c r="E55" s="627"/>
      <c r="F55" s="465"/>
      <c r="G55" s="635">
        <v>4</v>
      </c>
      <c r="H55" s="360">
        <f t="shared" si="7"/>
        <v>120</v>
      </c>
      <c r="I55" s="361">
        <f t="shared" si="8"/>
        <v>54</v>
      </c>
      <c r="J55" s="362">
        <v>36</v>
      </c>
      <c r="K55" s="363"/>
      <c r="L55" s="363">
        <v>18</v>
      </c>
      <c r="M55" s="466">
        <f t="shared" si="9"/>
        <v>66</v>
      </c>
      <c r="N55" s="368"/>
      <c r="O55" s="366">
        <v>3</v>
      </c>
      <c r="P55" s="367">
        <v>3</v>
      </c>
      <c r="Q55" s="368"/>
      <c r="R55" s="632"/>
      <c r="S55" s="365"/>
      <c r="T55" s="367"/>
      <c r="U55" s="368"/>
      <c r="V55" s="369"/>
    </row>
    <row r="56" spans="1:27" s="232" customFormat="1" ht="18" customHeight="1" x14ac:dyDescent="0.2">
      <c r="A56" s="788" t="s">
        <v>279</v>
      </c>
      <c r="B56" s="791" t="s">
        <v>306</v>
      </c>
      <c r="C56" s="789"/>
      <c r="D56" s="620" t="s">
        <v>185</v>
      </c>
      <c r="E56" s="627"/>
      <c r="F56" s="465"/>
      <c r="G56" s="635">
        <v>4</v>
      </c>
      <c r="H56" s="360">
        <f t="shared" si="7"/>
        <v>120</v>
      </c>
      <c r="I56" s="361">
        <f>J56+L56+K56</f>
        <v>54</v>
      </c>
      <c r="J56" s="362">
        <v>36</v>
      </c>
      <c r="K56" s="363"/>
      <c r="L56" s="363">
        <v>18</v>
      </c>
      <c r="M56" s="466">
        <f>H56-I56</f>
        <v>66</v>
      </c>
      <c r="N56" s="368"/>
      <c r="O56" s="366">
        <v>3</v>
      </c>
      <c r="P56" s="367">
        <v>3</v>
      </c>
      <c r="Q56" s="384"/>
      <c r="R56" s="790"/>
      <c r="S56" s="381"/>
      <c r="T56" s="383"/>
      <c r="U56" s="384"/>
      <c r="V56" s="385"/>
    </row>
    <row r="57" spans="1:27" s="232" customFormat="1" ht="16.5" thickBot="1" x14ac:dyDescent="0.25">
      <c r="A57" s="616" t="s">
        <v>305</v>
      </c>
      <c r="B57" s="779" t="s">
        <v>243</v>
      </c>
      <c r="C57" s="714"/>
      <c r="D57" s="636" t="s">
        <v>185</v>
      </c>
      <c r="E57" s="752"/>
      <c r="F57" s="715"/>
      <c r="G57" s="640">
        <v>4</v>
      </c>
      <c r="H57" s="659">
        <f>G57*30</f>
        <v>120</v>
      </c>
      <c r="I57" s="641">
        <f>J57+L57+K57</f>
        <v>54</v>
      </c>
      <c r="J57" s="716">
        <v>36</v>
      </c>
      <c r="K57" s="717"/>
      <c r="L57" s="717">
        <v>18</v>
      </c>
      <c r="M57" s="718">
        <f>H57-I57</f>
        <v>66</v>
      </c>
      <c r="N57" s="719"/>
      <c r="O57" s="637">
        <v>3</v>
      </c>
      <c r="P57" s="638">
        <v>3</v>
      </c>
      <c r="Q57" s="719"/>
      <c r="R57" s="720"/>
      <c r="S57" s="721"/>
      <c r="T57" s="638"/>
      <c r="U57" s="719"/>
      <c r="V57" s="677"/>
    </row>
    <row r="58" spans="1:27" s="232" customFormat="1" ht="16.5" thickBot="1" x14ac:dyDescent="0.25">
      <c r="A58" s="1063" t="s">
        <v>165</v>
      </c>
      <c r="B58" s="1064"/>
      <c r="C58" s="1064"/>
      <c r="D58" s="1064"/>
      <c r="E58" s="1064"/>
      <c r="F58" s="1065"/>
      <c r="G58" s="639">
        <f>G43+G44</f>
        <v>20</v>
      </c>
      <c r="H58" s="562">
        <f t="shared" ref="H58:P58" si="10">H43+H44</f>
        <v>600</v>
      </c>
      <c r="I58" s="562">
        <f>I43+I44</f>
        <v>252</v>
      </c>
      <c r="J58" s="562">
        <f t="shared" si="10"/>
        <v>168</v>
      </c>
      <c r="K58" s="562"/>
      <c r="L58" s="562">
        <f t="shared" si="10"/>
        <v>84</v>
      </c>
      <c r="M58" s="562">
        <f t="shared" si="10"/>
        <v>348</v>
      </c>
      <c r="N58" s="562">
        <f t="shared" si="10"/>
        <v>6</v>
      </c>
      <c r="O58" s="562">
        <f t="shared" si="10"/>
        <v>9</v>
      </c>
      <c r="P58" s="562">
        <f t="shared" si="10"/>
        <v>9</v>
      </c>
      <c r="Q58" s="562"/>
      <c r="R58" s="562"/>
      <c r="S58" s="562"/>
      <c r="T58" s="562"/>
      <c r="U58" s="562"/>
      <c r="V58" s="562"/>
    </row>
    <row r="59" spans="1:27" s="232" customFormat="1" ht="16.5" thickBot="1" x14ac:dyDescent="0.25">
      <c r="A59" s="1073" t="s">
        <v>166</v>
      </c>
      <c r="B59" s="1074"/>
      <c r="C59" s="1074"/>
      <c r="D59" s="1074"/>
      <c r="E59" s="1074"/>
      <c r="F59" s="1075"/>
      <c r="G59" s="564">
        <f>G58+G41</f>
        <v>23</v>
      </c>
      <c r="H59" s="565">
        <f>H58+H41</f>
        <v>690</v>
      </c>
      <c r="I59" s="565">
        <f>I58+I41</f>
        <v>282</v>
      </c>
      <c r="J59" s="565">
        <f>J58+J41</f>
        <v>183</v>
      </c>
      <c r="K59" s="565"/>
      <c r="L59" s="565">
        <f>L58+L41</f>
        <v>99</v>
      </c>
      <c r="M59" s="565">
        <f>M58+M41</f>
        <v>408</v>
      </c>
      <c r="N59" s="456">
        <f>N58+N41</f>
        <v>8</v>
      </c>
      <c r="O59" s="456">
        <f>O58+O41</f>
        <v>9</v>
      </c>
      <c r="P59" s="456">
        <f>P58+P41</f>
        <v>9</v>
      </c>
      <c r="Q59" s="456"/>
      <c r="R59" s="456"/>
      <c r="S59" s="456"/>
      <c r="T59" s="456"/>
      <c r="U59" s="456"/>
      <c r="V59" s="456"/>
    </row>
    <row r="60" spans="1:27" s="149" customFormat="1" ht="16.5" thickBot="1" x14ac:dyDescent="0.25">
      <c r="A60" s="1001" t="s">
        <v>167</v>
      </c>
      <c r="B60" s="1001"/>
      <c r="C60" s="1001"/>
      <c r="D60" s="1001"/>
      <c r="E60" s="1001"/>
      <c r="F60" s="1001"/>
      <c r="G60" s="564">
        <f>G59+G32</f>
        <v>90</v>
      </c>
      <c r="H60" s="565">
        <f>H59+H32</f>
        <v>3630</v>
      </c>
      <c r="I60" s="565">
        <f>I59+I32</f>
        <v>690</v>
      </c>
      <c r="J60" s="565">
        <f>J59+J32</f>
        <v>363</v>
      </c>
      <c r="K60" s="565"/>
      <c r="L60" s="565">
        <f>L59+L32</f>
        <v>363</v>
      </c>
      <c r="M60" s="565">
        <f>M59+M32</f>
        <v>2586</v>
      </c>
      <c r="N60" s="456">
        <f>N32+N59</f>
        <v>22</v>
      </c>
      <c r="O60" s="456">
        <f>O32+O59</f>
        <v>22</v>
      </c>
      <c r="P60" s="456">
        <f>P32+P59</f>
        <v>22</v>
      </c>
      <c r="Q60" s="456"/>
      <c r="R60" s="456"/>
      <c r="S60" s="456"/>
      <c r="T60" s="456"/>
      <c r="U60" s="456"/>
      <c r="V60" s="456"/>
      <c r="Y60" s="653">
        <v>22</v>
      </c>
      <c r="Z60" s="653">
        <v>22</v>
      </c>
      <c r="AA60" s="653">
        <v>22</v>
      </c>
    </row>
    <row r="61" spans="1:27" s="149" customFormat="1" ht="16.5" thickBot="1" x14ac:dyDescent="0.25">
      <c r="A61" s="1000" t="s">
        <v>35</v>
      </c>
      <c r="B61" s="1000"/>
      <c r="C61" s="1000"/>
      <c r="D61" s="1000"/>
      <c r="E61" s="1000"/>
      <c r="F61" s="1000"/>
      <c r="G61" s="1000"/>
      <c r="H61" s="1000"/>
      <c r="I61" s="1000"/>
      <c r="J61" s="1000"/>
      <c r="K61" s="1000"/>
      <c r="L61" s="1000"/>
      <c r="M61" s="1000"/>
      <c r="N61" s="456">
        <f>N60</f>
        <v>22</v>
      </c>
      <c r="O61" s="456">
        <f>O60</f>
        <v>22</v>
      </c>
      <c r="P61" s="456">
        <f>P60</f>
        <v>22</v>
      </c>
      <c r="Q61" s="456"/>
      <c r="R61" s="456"/>
      <c r="S61" s="456"/>
      <c r="T61" s="456"/>
      <c r="U61" s="456"/>
      <c r="V61" s="456"/>
      <c r="Y61" s="751">
        <f>Y60</f>
        <v>22</v>
      </c>
      <c r="Z61" s="751">
        <f>Z60</f>
        <v>22</v>
      </c>
      <c r="AA61" s="751">
        <f>AA60</f>
        <v>22</v>
      </c>
    </row>
    <row r="62" spans="1:27" s="149" customFormat="1" ht="16.5" thickBot="1" x14ac:dyDescent="0.25">
      <c r="A62" s="1071" t="s">
        <v>34</v>
      </c>
      <c r="B62" s="1071"/>
      <c r="C62" s="1071"/>
      <c r="D62" s="1071"/>
      <c r="E62" s="1071"/>
      <c r="F62" s="1071"/>
      <c r="G62" s="1071"/>
      <c r="H62" s="1071"/>
      <c r="I62" s="1071"/>
      <c r="J62" s="1071"/>
      <c r="K62" s="1071"/>
      <c r="L62" s="1071"/>
      <c r="M62" s="1071"/>
      <c r="N62" s="456">
        <v>2</v>
      </c>
      <c r="O62" s="566"/>
      <c r="P62" s="567">
        <v>3</v>
      </c>
      <c r="Q62" s="567"/>
      <c r="R62" s="567"/>
      <c r="S62" s="567"/>
      <c r="T62" s="567"/>
      <c r="U62" s="567"/>
      <c r="V62" s="567"/>
    </row>
    <row r="63" spans="1:27" s="149" customFormat="1" ht="16.5" thickBot="1" x14ac:dyDescent="0.25">
      <c r="A63" s="1071" t="s">
        <v>168</v>
      </c>
      <c r="B63" s="1071"/>
      <c r="C63" s="1071"/>
      <c r="D63" s="1071"/>
      <c r="E63" s="1071"/>
      <c r="F63" s="1071"/>
      <c r="G63" s="1071"/>
      <c r="H63" s="1071"/>
      <c r="I63" s="1071"/>
      <c r="J63" s="1071"/>
      <c r="K63" s="1071"/>
      <c r="L63" s="1071"/>
      <c r="M63" s="1071"/>
      <c r="N63" s="456">
        <v>6</v>
      </c>
      <c r="O63" s="566"/>
      <c r="P63" s="567">
        <v>5</v>
      </c>
      <c r="Q63" s="567">
        <v>1</v>
      </c>
      <c r="R63" s="567"/>
      <c r="S63" s="567"/>
      <c r="T63" s="567"/>
      <c r="U63" s="567"/>
      <c r="V63" s="567"/>
    </row>
    <row r="64" spans="1:27" s="149" customFormat="1" ht="16.5" thickBot="1" x14ac:dyDescent="0.25">
      <c r="A64" s="1071" t="s">
        <v>169</v>
      </c>
      <c r="B64" s="1071"/>
      <c r="C64" s="1071"/>
      <c r="D64" s="1071"/>
      <c r="E64" s="1071"/>
      <c r="F64" s="1071"/>
      <c r="G64" s="1071"/>
      <c r="H64" s="1071"/>
      <c r="I64" s="1071"/>
      <c r="J64" s="1071"/>
      <c r="K64" s="1071"/>
      <c r="L64" s="1071"/>
      <c r="M64" s="1071"/>
      <c r="N64" s="568"/>
      <c r="O64" s="569"/>
      <c r="P64" s="570"/>
      <c r="Q64" s="568"/>
      <c r="R64" s="571"/>
      <c r="S64" s="571"/>
      <c r="T64" s="571"/>
      <c r="U64" s="571"/>
      <c r="V64" s="571"/>
    </row>
    <row r="65" spans="1:27" s="149" customFormat="1" ht="16.5" thickBot="1" x14ac:dyDescent="0.25">
      <c r="A65" s="1072" t="s">
        <v>36</v>
      </c>
      <c r="B65" s="1072"/>
      <c r="C65" s="1072"/>
      <c r="D65" s="1072"/>
      <c r="E65" s="1072"/>
      <c r="F65" s="1072"/>
      <c r="G65" s="1072"/>
      <c r="H65" s="1072"/>
      <c r="I65" s="1072"/>
      <c r="J65" s="1072"/>
      <c r="K65" s="1072"/>
      <c r="L65" s="1072"/>
      <c r="M65" s="1072"/>
      <c r="N65" s="572"/>
      <c r="O65" s="573"/>
      <c r="P65" s="574">
        <v>1</v>
      </c>
      <c r="Q65" s="575"/>
      <c r="R65" s="576"/>
      <c r="S65" s="572"/>
      <c r="T65" s="572"/>
      <c r="U65" s="572"/>
      <c r="V65" s="572"/>
    </row>
    <row r="66" spans="1:27" s="149" customFormat="1" ht="16.5" thickBot="1" x14ac:dyDescent="0.25">
      <c r="A66" s="980" t="s">
        <v>170</v>
      </c>
      <c r="B66" s="981"/>
      <c r="C66" s="981"/>
      <c r="D66" s="981"/>
      <c r="E66" s="981"/>
      <c r="F66" s="981"/>
      <c r="G66" s="981"/>
      <c r="H66" s="981"/>
      <c r="I66" s="981"/>
      <c r="J66" s="981"/>
      <c r="K66" s="981"/>
      <c r="L66" s="981"/>
      <c r="M66" s="982"/>
      <c r="N66" s="1068" t="s">
        <v>171</v>
      </c>
      <c r="O66" s="1069"/>
      <c r="P66" s="1070"/>
      <c r="Q66" s="1080">
        <f>G32/$G$60*100</f>
        <v>74.444444444444443</v>
      </c>
      <c r="R66" s="1081"/>
      <c r="S66" s="1080" t="s">
        <v>99</v>
      </c>
      <c r="T66" s="1081"/>
      <c r="U66" s="1066">
        <f>G59/$G$60*100</f>
        <v>25.555555555555554</v>
      </c>
      <c r="V66" s="1067"/>
      <c r="W66" s="399">
        <f>SUM(N66:V66)</f>
        <v>100</v>
      </c>
    </row>
    <row r="67" spans="1:27" s="149" customFormat="1" x14ac:dyDescent="0.2">
      <c r="A67" s="577"/>
      <c r="B67" s="577"/>
      <c r="C67" s="577"/>
      <c r="D67" s="577"/>
      <c r="E67" s="577"/>
      <c r="F67" s="577"/>
      <c r="G67" s="577"/>
      <c r="H67" s="577"/>
      <c r="I67" s="577"/>
      <c r="J67" s="577"/>
      <c r="K67" s="577"/>
      <c r="L67" s="577"/>
      <c r="M67" s="577"/>
      <c r="N67" s="578"/>
      <c r="O67" s="578"/>
      <c r="P67" s="578"/>
      <c r="Q67" s="460"/>
      <c r="R67" s="460"/>
      <c r="S67" s="578"/>
      <c r="T67" s="578"/>
      <c r="U67" s="578"/>
      <c r="V67" s="578"/>
    </row>
    <row r="68" spans="1:27" s="232" customFormat="1" ht="16.5" customHeight="1" x14ac:dyDescent="0.2">
      <c r="A68" s="577"/>
      <c r="B68" s="577"/>
      <c r="C68" s="577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8"/>
      <c r="O68" s="578"/>
      <c r="P68" s="578"/>
      <c r="Q68" s="460"/>
      <c r="R68" s="460"/>
      <c r="S68" s="578"/>
      <c r="T68" s="578"/>
      <c r="U68" s="578"/>
      <c r="V68" s="578"/>
      <c r="W68" s="446"/>
      <c r="X68" s="446"/>
      <c r="Y68" s="446"/>
      <c r="Z68" s="446"/>
      <c r="AA68" s="446"/>
    </row>
    <row r="69" spans="1:27" s="149" customFormat="1" x14ac:dyDescent="0.2">
      <c r="A69" s="577"/>
      <c r="B69" s="577"/>
      <c r="C69" s="577"/>
      <c r="D69" s="577"/>
      <c r="E69" s="577"/>
      <c r="F69" s="577"/>
      <c r="G69" s="577"/>
      <c r="H69" s="577"/>
      <c r="I69" s="577"/>
      <c r="J69" s="577"/>
      <c r="K69" s="577"/>
      <c r="L69" s="577"/>
      <c r="M69" s="577"/>
      <c r="N69" s="578"/>
      <c r="O69" s="578"/>
      <c r="P69" s="578"/>
      <c r="Q69" s="460"/>
      <c r="R69" s="460"/>
      <c r="S69" s="578"/>
      <c r="T69" s="578"/>
      <c r="U69" s="578"/>
      <c r="V69" s="578"/>
    </row>
    <row r="70" spans="1:27" s="149" customFormat="1" ht="15.75" customHeight="1" x14ac:dyDescent="0.2">
      <c r="A70" s="577"/>
      <c r="B70" s="577"/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8"/>
      <c r="O70" s="578"/>
      <c r="P70" s="578"/>
      <c r="Q70" s="460"/>
      <c r="R70" s="460"/>
      <c r="S70" s="578"/>
      <c r="T70" s="578"/>
      <c r="U70" s="578"/>
      <c r="V70" s="578"/>
    </row>
    <row r="71" spans="1:27" s="149" customFormat="1" ht="15.75" customHeight="1" x14ac:dyDescent="0.2">
      <c r="A71" s="577"/>
      <c r="B71" s="577"/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8"/>
      <c r="O71" s="578"/>
      <c r="P71" s="578"/>
      <c r="Q71" s="460"/>
      <c r="R71" s="460"/>
      <c r="S71" s="578"/>
      <c r="T71" s="578"/>
      <c r="U71" s="578"/>
      <c r="V71" s="578"/>
    </row>
    <row r="72" spans="1:27" s="149" customFormat="1" ht="15.75" customHeight="1" x14ac:dyDescent="0.2">
      <c r="A72" s="577"/>
      <c r="B72" s="577"/>
      <c r="C72" s="577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8"/>
      <c r="O72" s="578"/>
      <c r="P72" s="578"/>
      <c r="Q72" s="460"/>
      <c r="R72" s="460"/>
      <c r="S72" s="578"/>
      <c r="T72" s="578"/>
      <c r="U72" s="578"/>
      <c r="V72" s="578"/>
    </row>
    <row r="73" spans="1:27" s="149" customFormat="1" ht="15.75" customHeight="1" x14ac:dyDescent="0.2">
      <c r="A73" s="448"/>
      <c r="B73" s="621"/>
      <c r="C73" s="449"/>
      <c r="D73" s="449"/>
      <c r="E73" s="449"/>
      <c r="F73" s="449"/>
      <c r="G73" s="449"/>
      <c r="H73" s="449"/>
      <c r="I73" s="450"/>
      <c r="J73" s="449"/>
      <c r="K73" s="449"/>
      <c r="L73" s="448"/>
      <c r="M73" s="451"/>
      <c r="N73" s="448"/>
      <c r="O73" s="448"/>
      <c r="P73" s="448"/>
      <c r="Q73" s="448"/>
      <c r="R73" s="448"/>
      <c r="S73" s="452"/>
      <c r="T73" s="453"/>
      <c r="U73" s="454"/>
      <c r="V73" s="454"/>
    </row>
    <row r="74" spans="1:27" s="232" customFormat="1" ht="15" customHeight="1" x14ac:dyDescent="0.2">
      <c r="A74" s="149"/>
      <c r="B74" s="579"/>
      <c r="C74" s="579"/>
      <c r="D74" s="579"/>
      <c r="E74" s="579"/>
      <c r="F74" s="579"/>
      <c r="G74" s="579"/>
      <c r="H74" s="579"/>
      <c r="I74" s="579"/>
      <c r="J74" s="579"/>
      <c r="K74" s="57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7" s="232" customFormat="1" x14ac:dyDescent="0.2">
      <c r="A75" s="149"/>
      <c r="B75" s="579" t="s">
        <v>172</v>
      </c>
      <c r="C75" s="579"/>
      <c r="D75" s="992"/>
      <c r="E75" s="992"/>
      <c r="F75" s="993"/>
      <c r="G75" s="993"/>
      <c r="H75" s="579"/>
      <c r="I75" s="992" t="s">
        <v>107</v>
      </c>
      <c r="J75" s="993"/>
      <c r="K75" s="993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7" s="232" customFormat="1" x14ac:dyDescent="0.2">
      <c r="A76" s="149"/>
      <c r="B76" s="579"/>
      <c r="C76" s="579"/>
      <c r="D76" s="579"/>
      <c r="E76" s="579"/>
      <c r="F76" s="593"/>
      <c r="G76" s="593"/>
      <c r="H76" s="579"/>
      <c r="I76" s="579"/>
      <c r="J76" s="593"/>
      <c r="K76" s="593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7" s="232" customFormat="1" x14ac:dyDescent="0.2">
      <c r="A77" s="149"/>
      <c r="B77" s="579"/>
      <c r="C77" s="579"/>
      <c r="D77" s="579"/>
      <c r="E77" s="579"/>
      <c r="F77" s="593"/>
      <c r="G77" s="593"/>
      <c r="H77" s="579"/>
      <c r="I77" s="579"/>
      <c r="J77" s="593"/>
      <c r="K77" s="593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7" s="232" customFormat="1" x14ac:dyDescent="0.2">
      <c r="A78" s="149"/>
      <c r="B78" s="579"/>
      <c r="C78" s="579"/>
      <c r="D78" s="579"/>
      <c r="E78" s="579"/>
      <c r="F78" s="593"/>
      <c r="G78" s="593"/>
      <c r="H78" s="579"/>
      <c r="I78" s="579"/>
      <c r="J78" s="593"/>
      <c r="K78" s="593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7" s="232" customFormat="1" x14ac:dyDescent="0.2">
      <c r="A79" s="149"/>
      <c r="B79" s="579"/>
      <c r="C79" s="579"/>
      <c r="D79" s="579"/>
      <c r="E79" s="579"/>
      <c r="F79" s="593"/>
      <c r="G79" s="593"/>
      <c r="H79" s="579"/>
      <c r="I79" s="579"/>
      <c r="J79" s="593"/>
      <c r="K79" s="593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7" s="232" customFormat="1" x14ac:dyDescent="0.2">
      <c r="A80" s="149"/>
      <c r="B80" s="579"/>
      <c r="C80" s="579"/>
      <c r="D80" s="579"/>
      <c r="E80" s="579"/>
      <c r="F80" s="593"/>
      <c r="G80" s="593"/>
      <c r="H80" s="579"/>
      <c r="I80" s="579"/>
      <c r="J80" s="593"/>
      <c r="K80" s="593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s="232" customForma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s="232" customFormat="1" x14ac:dyDescent="0.2">
      <c r="A82" s="149"/>
      <c r="B82" s="579" t="s">
        <v>194</v>
      </c>
      <c r="C82" s="579"/>
      <c r="D82" s="992"/>
      <c r="E82" s="992"/>
      <c r="F82" s="993"/>
      <c r="G82" s="993"/>
      <c r="H82" s="579"/>
      <c r="I82" s="992" t="s">
        <v>239</v>
      </c>
      <c r="J82" s="993"/>
      <c r="K82" s="993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s="232" customFormat="1" ht="15.75" customHeight="1" x14ac:dyDescent="0.2">
      <c r="A83" s="149"/>
      <c r="B83" s="579"/>
      <c r="C83" s="579"/>
      <c r="D83" s="579"/>
      <c r="E83" s="579"/>
      <c r="F83" s="593"/>
      <c r="G83" s="593"/>
      <c r="H83" s="579"/>
      <c r="I83" s="579"/>
      <c r="J83" s="593"/>
      <c r="K83" s="593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s="232" customFormat="1" x14ac:dyDescent="0.2">
      <c r="A84" s="149"/>
      <c r="B84" s="579"/>
      <c r="C84" s="579"/>
      <c r="D84" s="579"/>
      <c r="E84" s="579"/>
      <c r="F84" s="593"/>
      <c r="G84" s="593"/>
      <c r="H84" s="579"/>
      <c r="I84" s="579"/>
      <c r="J84" s="593"/>
      <c r="K84" s="593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s="232" customFormat="1" x14ac:dyDescent="0.2">
      <c r="A85" s="149"/>
      <c r="B85" s="579"/>
      <c r="C85" s="579"/>
      <c r="D85" s="579"/>
      <c r="E85" s="579"/>
      <c r="F85" s="593"/>
      <c r="G85" s="593"/>
      <c r="H85" s="579"/>
      <c r="I85" s="579"/>
      <c r="J85" s="593"/>
      <c r="K85" s="593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s="232" customFormat="1" x14ac:dyDescent="0.2">
      <c r="A86" s="149"/>
      <c r="B86" s="579"/>
      <c r="C86" s="579"/>
      <c r="D86" s="579"/>
      <c r="E86" s="579"/>
      <c r="F86" s="593"/>
      <c r="G86" s="593"/>
      <c r="H86" s="579"/>
      <c r="I86" s="579"/>
      <c r="J86" s="593"/>
      <c r="K86" s="593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s="232" customFormat="1" x14ac:dyDescent="0.2">
      <c r="A87" s="149"/>
      <c r="B87" s="579"/>
      <c r="C87" s="579"/>
      <c r="D87" s="579"/>
      <c r="E87" s="579"/>
      <c r="F87" s="593"/>
      <c r="G87" s="593"/>
      <c r="H87" s="579"/>
      <c r="I87" s="579"/>
      <c r="J87" s="593"/>
      <c r="K87" s="593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s="232" customFormat="1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s="232" customFormat="1" x14ac:dyDescent="0.2">
      <c r="A89" s="149"/>
      <c r="B89" s="579" t="s">
        <v>173</v>
      </c>
      <c r="C89" s="579"/>
      <c r="D89" s="992"/>
      <c r="E89" s="992"/>
      <c r="F89" s="993"/>
      <c r="G89" s="993"/>
      <c r="H89" s="579"/>
      <c r="I89" s="992" t="s">
        <v>239</v>
      </c>
      <c r="J89" s="993"/>
      <c r="K89" s="993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s="232" customFormat="1" x14ac:dyDescent="0.2">
      <c r="A90" s="149"/>
      <c r="B90" s="579"/>
      <c r="C90" s="579"/>
      <c r="D90" s="579"/>
      <c r="E90" s="579"/>
      <c r="F90" s="593"/>
      <c r="G90" s="593"/>
      <c r="H90" s="579"/>
      <c r="I90" s="579"/>
      <c r="J90" s="593"/>
      <c r="K90" s="593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s="232" customFormat="1" x14ac:dyDescent="0.2">
      <c r="A91" s="149"/>
      <c r="B91" s="579"/>
      <c r="C91" s="579"/>
      <c r="D91" s="579"/>
      <c r="E91" s="579"/>
      <c r="F91" s="593"/>
      <c r="G91" s="593"/>
      <c r="H91" s="579"/>
      <c r="I91" s="579"/>
      <c r="J91" s="593"/>
      <c r="K91" s="593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s="232" customFormat="1" x14ac:dyDescent="0.25">
      <c r="A92" s="439"/>
      <c r="B92" s="580"/>
      <c r="C92" s="997" t="s">
        <v>118</v>
      </c>
      <c r="D92" s="997"/>
      <c r="E92" s="997"/>
      <c r="F92" s="997"/>
      <c r="G92" s="997"/>
      <c r="H92" s="997"/>
      <c r="I92" s="997"/>
      <c r="J92" s="997"/>
      <c r="K92" s="997"/>
      <c r="L92" s="581"/>
      <c r="M92" s="581"/>
      <c r="N92" s="149"/>
      <c r="O92" s="149"/>
      <c r="P92" s="149"/>
      <c r="Q92" s="149"/>
      <c r="R92" s="149"/>
      <c r="S92" s="149"/>
      <c r="T92" s="149"/>
      <c r="U92" s="149"/>
      <c r="V92" s="149"/>
    </row>
    <row r="94" spans="1:22" ht="15" x14ac:dyDescent="0.2">
      <c r="A94" s="747"/>
      <c r="C94" s="747"/>
      <c r="D94" s="747"/>
      <c r="E94" s="747"/>
      <c r="F94" s="747"/>
      <c r="G94" s="747"/>
      <c r="H94" s="747"/>
    </row>
    <row r="95" spans="1:22" ht="15" x14ac:dyDescent="0.2">
      <c r="A95" s="747"/>
      <c r="C95" s="747"/>
      <c r="D95" s="747"/>
      <c r="E95" s="747"/>
      <c r="F95" s="747"/>
      <c r="G95" s="747"/>
      <c r="H95" s="747"/>
    </row>
    <row r="96" spans="1:22" ht="15" x14ac:dyDescent="0.2">
      <c r="A96" s="747"/>
      <c r="C96" s="747"/>
      <c r="D96" s="747"/>
      <c r="E96" s="747"/>
      <c r="F96" s="747"/>
      <c r="G96" s="747"/>
      <c r="H96" s="747"/>
    </row>
    <row r="97" spans="1:8" ht="15" x14ac:dyDescent="0.2">
      <c r="A97" s="747"/>
      <c r="C97" s="747"/>
      <c r="D97" s="747"/>
      <c r="E97" s="747"/>
      <c r="F97" s="747"/>
      <c r="G97" s="747"/>
      <c r="H97" s="747"/>
    </row>
    <row r="98" spans="1:8" ht="15" x14ac:dyDescent="0.2">
      <c r="A98" s="747"/>
      <c r="C98" s="747"/>
      <c r="D98" s="747"/>
      <c r="E98" s="747"/>
      <c r="F98" s="747"/>
      <c r="G98" s="747"/>
      <c r="H98" s="747"/>
    </row>
    <row r="99" spans="1:8" ht="15" x14ac:dyDescent="0.2">
      <c r="A99" s="747"/>
      <c r="C99" s="747"/>
      <c r="D99" s="747"/>
      <c r="E99" s="747"/>
      <c r="F99" s="747"/>
      <c r="G99" s="747"/>
      <c r="H99" s="747"/>
    </row>
    <row r="100" spans="1:8" ht="15" x14ac:dyDescent="0.2">
      <c r="A100" s="747"/>
      <c r="C100" s="747"/>
      <c r="D100" s="747"/>
      <c r="E100" s="747"/>
      <c r="F100" s="747"/>
      <c r="G100" s="747"/>
      <c r="H100" s="747"/>
    </row>
    <row r="101" spans="1:8" ht="15" x14ac:dyDescent="0.2">
      <c r="A101" s="747"/>
      <c r="C101" s="747"/>
      <c r="D101" s="747"/>
      <c r="E101" s="747"/>
      <c r="F101" s="747"/>
      <c r="G101" s="747"/>
      <c r="H101" s="747"/>
    </row>
    <row r="102" spans="1:8" ht="15" x14ac:dyDescent="0.2">
      <c r="A102" s="747"/>
      <c r="C102" s="747"/>
      <c r="D102" s="747"/>
      <c r="E102" s="747"/>
      <c r="F102" s="747"/>
      <c r="G102" s="747"/>
      <c r="H102" s="747"/>
    </row>
    <row r="103" spans="1:8" ht="15" x14ac:dyDescent="0.2">
      <c r="A103" s="747"/>
      <c r="C103" s="747"/>
      <c r="D103" s="747"/>
      <c r="E103" s="747"/>
      <c r="F103" s="747"/>
      <c r="G103" s="747"/>
      <c r="H103" s="747"/>
    </row>
    <row r="104" spans="1:8" ht="15" x14ac:dyDescent="0.2">
      <c r="A104" s="747"/>
      <c r="C104" s="747"/>
      <c r="D104" s="747"/>
      <c r="E104" s="747"/>
      <c r="F104" s="747"/>
      <c r="G104" s="747"/>
      <c r="H104" s="747"/>
    </row>
    <row r="105" spans="1:8" ht="15" x14ac:dyDescent="0.2">
      <c r="A105" s="747"/>
      <c r="C105" s="747"/>
      <c r="D105" s="747"/>
      <c r="E105" s="747"/>
      <c r="F105" s="747"/>
      <c r="G105" s="747"/>
      <c r="H105" s="747"/>
    </row>
    <row r="106" spans="1:8" ht="15" x14ac:dyDescent="0.2">
      <c r="A106" s="747"/>
      <c r="C106" s="747"/>
      <c r="D106" s="747"/>
      <c r="E106" s="747"/>
      <c r="F106" s="747"/>
      <c r="G106" s="747"/>
      <c r="H106" s="747"/>
    </row>
    <row r="107" spans="1:8" ht="15" x14ac:dyDescent="0.2">
      <c r="A107" s="747"/>
      <c r="C107" s="747"/>
      <c r="D107" s="747"/>
      <c r="E107" s="747"/>
      <c r="F107" s="747"/>
      <c r="G107" s="747"/>
      <c r="H107" s="747"/>
    </row>
    <row r="108" spans="1:8" ht="15" x14ac:dyDescent="0.2">
      <c r="A108" s="747"/>
      <c r="C108" s="747"/>
      <c r="D108" s="747"/>
      <c r="E108" s="747"/>
      <c r="F108" s="747"/>
      <c r="G108" s="747"/>
      <c r="H108" s="747"/>
    </row>
    <row r="109" spans="1:8" ht="15" x14ac:dyDescent="0.2">
      <c r="A109" s="747"/>
      <c r="C109" s="747"/>
      <c r="D109" s="747"/>
      <c r="E109" s="747"/>
      <c r="F109" s="747"/>
      <c r="G109" s="747"/>
      <c r="H109" s="747"/>
    </row>
    <row r="110" spans="1:8" ht="15" x14ac:dyDescent="0.2">
      <c r="A110" s="747"/>
      <c r="C110" s="747"/>
      <c r="D110" s="747"/>
      <c r="E110" s="747"/>
      <c r="F110" s="747"/>
      <c r="G110" s="747"/>
      <c r="H110" s="747"/>
    </row>
    <row r="111" spans="1:8" ht="15" x14ac:dyDescent="0.2">
      <c r="A111" s="747"/>
      <c r="C111" s="747"/>
      <c r="D111" s="747"/>
      <c r="E111" s="747"/>
      <c r="F111" s="747"/>
      <c r="G111" s="747"/>
      <c r="H111" s="747"/>
    </row>
    <row r="112" spans="1:8" ht="15" x14ac:dyDescent="0.2">
      <c r="A112" s="747"/>
      <c r="C112" s="747"/>
      <c r="D112" s="747"/>
      <c r="E112" s="747"/>
      <c r="F112" s="747"/>
      <c r="G112" s="747"/>
      <c r="H112" s="747"/>
    </row>
    <row r="113" spans="1:8" ht="15" x14ac:dyDescent="0.2">
      <c r="A113" s="747"/>
      <c r="C113" s="747"/>
      <c r="D113" s="747"/>
      <c r="E113" s="747"/>
      <c r="F113" s="747"/>
      <c r="G113" s="747"/>
      <c r="H113" s="747"/>
    </row>
    <row r="114" spans="1:8" ht="15" x14ac:dyDescent="0.2">
      <c r="A114" s="747"/>
      <c r="C114" s="747"/>
      <c r="D114" s="747"/>
      <c r="E114" s="747"/>
      <c r="F114" s="747"/>
      <c r="G114" s="747"/>
      <c r="H114" s="747"/>
    </row>
    <row r="115" spans="1:8" ht="15" x14ac:dyDescent="0.2">
      <c r="A115" s="747"/>
      <c r="C115" s="747"/>
      <c r="D115" s="747"/>
      <c r="E115" s="747"/>
      <c r="F115" s="747"/>
      <c r="G115" s="747"/>
      <c r="H115" s="747"/>
    </row>
    <row r="116" spans="1:8" ht="15" x14ac:dyDescent="0.2">
      <c r="A116" s="747"/>
      <c r="C116" s="747"/>
      <c r="D116" s="747"/>
      <c r="E116" s="747"/>
      <c r="F116" s="747"/>
      <c r="G116" s="747"/>
      <c r="H116" s="747"/>
    </row>
    <row r="117" spans="1:8" ht="15" x14ac:dyDescent="0.2">
      <c r="A117" s="747"/>
      <c r="C117" s="747"/>
      <c r="D117" s="747"/>
      <c r="E117" s="747"/>
      <c r="F117" s="747"/>
      <c r="G117" s="747"/>
      <c r="H117" s="747"/>
    </row>
    <row r="118" spans="1:8" ht="15" x14ac:dyDescent="0.2">
      <c r="A118" s="747"/>
      <c r="C118" s="747"/>
      <c r="D118" s="747"/>
      <c r="E118" s="747"/>
      <c r="F118" s="747"/>
      <c r="G118" s="747"/>
      <c r="H118" s="747"/>
    </row>
    <row r="119" spans="1:8" ht="15" x14ac:dyDescent="0.2">
      <c r="A119" s="747"/>
      <c r="C119" s="747"/>
      <c r="D119" s="747"/>
      <c r="E119" s="747"/>
      <c r="F119" s="747"/>
      <c r="G119" s="747"/>
      <c r="H119" s="747"/>
    </row>
    <row r="120" spans="1:8" ht="15" x14ac:dyDescent="0.2">
      <c r="A120" s="747"/>
      <c r="C120" s="747"/>
      <c r="D120" s="747"/>
      <c r="E120" s="747"/>
      <c r="F120" s="747"/>
      <c r="G120" s="747"/>
      <c r="H120" s="747"/>
    </row>
    <row r="121" spans="1:8" ht="15" x14ac:dyDescent="0.2">
      <c r="A121" s="747"/>
      <c r="C121" s="747"/>
      <c r="D121" s="747"/>
      <c r="E121" s="747"/>
      <c r="F121" s="747"/>
      <c r="G121" s="747"/>
      <c r="H121" s="747"/>
    </row>
    <row r="122" spans="1:8" ht="15" x14ac:dyDescent="0.2">
      <c r="A122" s="747"/>
      <c r="C122" s="747"/>
      <c r="D122" s="747"/>
      <c r="E122" s="747"/>
      <c r="F122" s="747"/>
      <c r="G122" s="747"/>
      <c r="H122" s="747"/>
    </row>
    <row r="123" spans="1:8" ht="15" x14ac:dyDescent="0.2">
      <c r="A123" s="747"/>
      <c r="C123" s="747"/>
      <c r="D123" s="747"/>
      <c r="E123" s="747"/>
      <c r="F123" s="747"/>
      <c r="G123" s="747"/>
      <c r="H123" s="747"/>
    </row>
    <row r="124" spans="1:8" ht="15" x14ac:dyDescent="0.2">
      <c r="A124" s="747"/>
      <c r="C124" s="747"/>
      <c r="D124" s="747"/>
      <c r="E124" s="747"/>
      <c r="F124" s="747"/>
      <c r="G124" s="747"/>
      <c r="H124" s="747"/>
    </row>
    <row r="125" spans="1:8" ht="15" x14ac:dyDescent="0.2">
      <c r="A125" s="747"/>
      <c r="C125" s="747"/>
      <c r="D125" s="747"/>
      <c r="E125" s="747"/>
      <c r="F125" s="747"/>
      <c r="G125" s="747"/>
      <c r="H125" s="747"/>
    </row>
    <row r="126" spans="1:8" ht="15" x14ac:dyDescent="0.2">
      <c r="A126" s="747"/>
      <c r="C126" s="747"/>
      <c r="D126" s="747"/>
      <c r="E126" s="747"/>
      <c r="F126" s="747"/>
      <c r="G126" s="747"/>
      <c r="H126" s="747"/>
    </row>
    <row r="127" spans="1:8" ht="15" x14ac:dyDescent="0.2">
      <c r="A127" s="747"/>
      <c r="C127" s="747"/>
      <c r="D127" s="747"/>
      <c r="E127" s="747"/>
      <c r="F127" s="747"/>
      <c r="G127" s="747"/>
      <c r="H127" s="747"/>
    </row>
    <row r="128" spans="1:8" ht="15" x14ac:dyDescent="0.2">
      <c r="A128" s="747"/>
      <c r="C128" s="747"/>
      <c r="D128" s="747"/>
      <c r="E128" s="747"/>
      <c r="F128" s="747"/>
      <c r="G128" s="747"/>
      <c r="H128" s="747"/>
    </row>
    <row r="129" spans="1:8" ht="15" x14ac:dyDescent="0.2">
      <c r="A129" s="747"/>
      <c r="C129" s="747"/>
      <c r="D129" s="747"/>
      <c r="E129" s="747"/>
      <c r="F129" s="747"/>
      <c r="G129" s="747"/>
      <c r="H129" s="747"/>
    </row>
    <row r="130" spans="1:8" ht="15" x14ac:dyDescent="0.2">
      <c r="A130" s="747"/>
      <c r="C130" s="747"/>
      <c r="D130" s="747"/>
      <c r="E130" s="747"/>
      <c r="F130" s="747"/>
      <c r="G130" s="747"/>
      <c r="H130" s="747"/>
    </row>
    <row r="131" spans="1:8" ht="15" x14ac:dyDescent="0.2">
      <c r="A131" s="747"/>
      <c r="C131" s="747"/>
      <c r="D131" s="747"/>
      <c r="E131" s="747"/>
      <c r="F131" s="747"/>
      <c r="G131" s="747"/>
      <c r="H131" s="747"/>
    </row>
    <row r="132" spans="1:8" ht="15" x14ac:dyDescent="0.2">
      <c r="A132" s="747"/>
      <c r="C132" s="747"/>
      <c r="D132" s="747"/>
      <c r="E132" s="747"/>
      <c r="F132" s="747"/>
      <c r="G132" s="747"/>
      <c r="H132" s="747"/>
    </row>
    <row r="133" spans="1:8" ht="15" x14ac:dyDescent="0.2">
      <c r="A133" s="747"/>
      <c r="C133" s="747"/>
      <c r="D133" s="747"/>
      <c r="E133" s="747"/>
      <c r="F133" s="747"/>
      <c r="G133" s="747"/>
      <c r="H133" s="747"/>
    </row>
    <row r="134" spans="1:8" ht="15" x14ac:dyDescent="0.2">
      <c r="A134" s="747"/>
      <c r="C134" s="747"/>
      <c r="D134" s="747"/>
      <c r="E134" s="747"/>
      <c r="F134" s="747"/>
      <c r="G134" s="747"/>
      <c r="H134" s="747"/>
    </row>
    <row r="135" spans="1:8" ht="15" x14ac:dyDescent="0.2">
      <c r="A135" s="747"/>
      <c r="C135" s="747"/>
      <c r="D135" s="747"/>
      <c r="E135" s="747"/>
      <c r="F135" s="747"/>
      <c r="G135" s="747"/>
      <c r="H135" s="747"/>
    </row>
    <row r="136" spans="1:8" ht="15" x14ac:dyDescent="0.2">
      <c r="A136" s="747"/>
      <c r="C136" s="747"/>
      <c r="D136" s="747"/>
      <c r="E136" s="747"/>
      <c r="F136" s="747"/>
      <c r="G136" s="747"/>
      <c r="H136" s="747"/>
    </row>
    <row r="137" spans="1:8" ht="15" x14ac:dyDescent="0.2">
      <c r="A137" s="747"/>
      <c r="C137" s="747"/>
      <c r="D137" s="747"/>
      <c r="E137" s="747"/>
      <c r="F137" s="747"/>
      <c r="G137" s="747"/>
      <c r="H137" s="747"/>
    </row>
    <row r="138" spans="1:8" ht="15" x14ac:dyDescent="0.2">
      <c r="A138" s="747"/>
      <c r="C138" s="747"/>
      <c r="D138" s="747"/>
      <c r="E138" s="747"/>
      <c r="F138" s="747"/>
      <c r="G138" s="747"/>
      <c r="H138" s="747"/>
    </row>
    <row r="139" spans="1:8" ht="15" x14ac:dyDescent="0.2">
      <c r="A139" s="747"/>
      <c r="C139" s="747"/>
      <c r="D139" s="747"/>
      <c r="E139" s="747"/>
      <c r="F139" s="747"/>
      <c r="G139" s="747"/>
      <c r="H139" s="747"/>
    </row>
    <row r="140" spans="1:8" ht="15" x14ac:dyDescent="0.2">
      <c r="A140" s="747"/>
      <c r="C140" s="747"/>
      <c r="D140" s="747"/>
      <c r="E140" s="747"/>
      <c r="F140" s="747"/>
      <c r="G140" s="747"/>
      <c r="H140" s="747"/>
    </row>
    <row r="141" spans="1:8" ht="15" x14ac:dyDescent="0.2">
      <c r="A141" s="747"/>
      <c r="C141" s="747"/>
      <c r="D141" s="747"/>
      <c r="E141" s="747"/>
      <c r="F141" s="747"/>
      <c r="G141" s="747"/>
      <c r="H141" s="747"/>
    </row>
    <row r="142" spans="1:8" ht="15" x14ac:dyDescent="0.2">
      <c r="A142" s="747"/>
      <c r="C142" s="747"/>
      <c r="D142" s="747"/>
      <c r="E142" s="747"/>
      <c r="F142" s="747"/>
      <c r="G142" s="747"/>
      <c r="H142" s="747"/>
    </row>
    <row r="143" spans="1:8" ht="15" x14ac:dyDescent="0.2">
      <c r="A143" s="747"/>
      <c r="C143" s="747"/>
      <c r="D143" s="747"/>
      <c r="E143" s="747"/>
      <c r="F143" s="747"/>
      <c r="G143" s="747"/>
      <c r="H143" s="747"/>
    </row>
    <row r="144" spans="1:8" ht="15" x14ac:dyDescent="0.2">
      <c r="A144" s="747"/>
      <c r="C144" s="747"/>
      <c r="D144" s="747"/>
      <c r="E144" s="747"/>
      <c r="F144" s="747"/>
      <c r="G144" s="747"/>
      <c r="H144" s="747"/>
    </row>
    <row r="145" spans="1:8" ht="15" x14ac:dyDescent="0.2">
      <c r="A145" s="747"/>
      <c r="C145" s="747"/>
      <c r="D145" s="747"/>
      <c r="E145" s="747"/>
      <c r="F145" s="747"/>
      <c r="G145" s="747"/>
      <c r="H145" s="747"/>
    </row>
    <row r="146" spans="1:8" ht="15" x14ac:dyDescent="0.2">
      <c r="A146" s="747"/>
      <c r="C146" s="747"/>
      <c r="D146" s="747"/>
      <c r="E146" s="747"/>
      <c r="F146" s="747"/>
      <c r="G146" s="747"/>
      <c r="H146" s="747"/>
    </row>
    <row r="147" spans="1:8" ht="15" x14ac:dyDescent="0.2">
      <c r="A147" s="747"/>
      <c r="C147" s="747"/>
      <c r="D147" s="747"/>
      <c r="E147" s="747"/>
      <c r="F147" s="747"/>
      <c r="G147" s="747"/>
      <c r="H147" s="747"/>
    </row>
    <row r="148" spans="1:8" ht="15" x14ac:dyDescent="0.2">
      <c r="A148" s="747"/>
      <c r="C148" s="747"/>
      <c r="D148" s="747"/>
      <c r="E148" s="747"/>
      <c r="F148" s="747"/>
      <c r="G148" s="747"/>
      <c r="H148" s="747"/>
    </row>
    <row r="149" spans="1:8" ht="15" x14ac:dyDescent="0.2">
      <c r="A149" s="747"/>
      <c r="C149" s="747"/>
      <c r="D149" s="747"/>
      <c r="E149" s="747"/>
      <c r="F149" s="747"/>
      <c r="G149" s="747"/>
      <c r="H149" s="747"/>
    </row>
    <row r="150" spans="1:8" ht="15" x14ac:dyDescent="0.2">
      <c r="A150" s="747"/>
      <c r="C150" s="747"/>
      <c r="D150" s="747"/>
      <c r="E150" s="747"/>
      <c r="F150" s="747"/>
      <c r="G150" s="747"/>
      <c r="H150" s="747"/>
    </row>
    <row r="151" spans="1:8" ht="15" x14ac:dyDescent="0.2">
      <c r="A151" s="747"/>
      <c r="C151" s="747"/>
      <c r="D151" s="747"/>
      <c r="E151" s="747"/>
      <c r="F151" s="747"/>
      <c r="G151" s="747"/>
      <c r="H151" s="747"/>
    </row>
    <row r="152" spans="1:8" ht="15" x14ac:dyDescent="0.2">
      <c r="A152" s="747"/>
      <c r="C152" s="747"/>
      <c r="D152" s="747"/>
      <c r="E152" s="747"/>
      <c r="F152" s="747"/>
      <c r="G152" s="747"/>
      <c r="H152" s="747"/>
    </row>
    <row r="153" spans="1:8" ht="15" x14ac:dyDescent="0.2">
      <c r="A153" s="747"/>
      <c r="C153" s="747"/>
      <c r="D153" s="747"/>
      <c r="E153" s="747"/>
      <c r="F153" s="747"/>
      <c r="G153" s="747"/>
      <c r="H153" s="747"/>
    </row>
    <row r="154" spans="1:8" ht="15" x14ac:dyDescent="0.2">
      <c r="A154" s="747"/>
      <c r="C154" s="747"/>
      <c r="D154" s="747"/>
      <c r="E154" s="747"/>
      <c r="F154" s="747"/>
      <c r="G154" s="747"/>
      <c r="H154" s="747"/>
    </row>
    <row r="155" spans="1:8" ht="15" x14ac:dyDescent="0.2">
      <c r="A155" s="747"/>
      <c r="C155" s="747"/>
      <c r="D155" s="747"/>
      <c r="E155" s="747"/>
      <c r="F155" s="747"/>
      <c r="G155" s="747"/>
      <c r="H155" s="747"/>
    </row>
    <row r="156" spans="1:8" ht="15" x14ac:dyDescent="0.2">
      <c r="A156" s="747"/>
      <c r="C156" s="747"/>
      <c r="D156" s="747"/>
      <c r="E156" s="747"/>
      <c r="F156" s="747"/>
      <c r="G156" s="747"/>
      <c r="H156" s="747"/>
    </row>
    <row r="157" spans="1:8" ht="15" x14ac:dyDescent="0.2">
      <c r="A157" s="747"/>
      <c r="C157" s="747"/>
      <c r="D157" s="747"/>
      <c r="E157" s="747"/>
      <c r="F157" s="747"/>
      <c r="G157" s="747"/>
      <c r="H157" s="747"/>
    </row>
    <row r="158" spans="1:8" ht="15" x14ac:dyDescent="0.2">
      <c r="A158" s="747"/>
      <c r="C158" s="747"/>
      <c r="D158" s="747"/>
      <c r="E158" s="747"/>
      <c r="F158" s="747"/>
      <c r="G158" s="747"/>
      <c r="H158" s="747"/>
    </row>
    <row r="159" spans="1:8" ht="15" x14ac:dyDescent="0.2">
      <c r="A159" s="747"/>
      <c r="C159" s="747"/>
      <c r="D159" s="747"/>
      <c r="E159" s="747"/>
      <c r="F159" s="747"/>
      <c r="G159" s="747"/>
      <c r="H159" s="747"/>
    </row>
    <row r="160" spans="1:8" ht="15" x14ac:dyDescent="0.2">
      <c r="A160" s="747"/>
      <c r="C160" s="747"/>
      <c r="D160" s="747"/>
      <c r="E160" s="747"/>
      <c r="F160" s="747"/>
      <c r="G160" s="747"/>
      <c r="H160" s="747"/>
    </row>
    <row r="161" spans="1:8" ht="15" x14ac:dyDescent="0.2">
      <c r="A161" s="747"/>
      <c r="C161" s="747"/>
      <c r="D161" s="747"/>
      <c r="E161" s="747"/>
      <c r="F161" s="747"/>
      <c r="G161" s="747"/>
      <c r="H161" s="747"/>
    </row>
    <row r="162" spans="1:8" ht="15" x14ac:dyDescent="0.2">
      <c r="A162" s="747"/>
      <c r="C162" s="747"/>
      <c r="D162" s="747"/>
      <c r="E162" s="747"/>
      <c r="F162" s="747"/>
      <c r="G162" s="747"/>
      <c r="H162" s="747"/>
    </row>
    <row r="163" spans="1:8" ht="15" x14ac:dyDescent="0.2">
      <c r="A163" s="747"/>
      <c r="C163" s="747"/>
      <c r="D163" s="747"/>
      <c r="E163" s="747"/>
      <c r="F163" s="747"/>
      <c r="G163" s="747"/>
      <c r="H163" s="747"/>
    </row>
    <row r="164" spans="1:8" ht="15" x14ac:dyDescent="0.2">
      <c r="A164" s="747"/>
      <c r="C164" s="747"/>
      <c r="D164" s="747"/>
      <c r="E164" s="747"/>
      <c r="F164" s="747"/>
      <c r="G164" s="747"/>
      <c r="H164" s="747"/>
    </row>
    <row r="165" spans="1:8" ht="15" x14ac:dyDescent="0.2">
      <c r="A165" s="747"/>
      <c r="C165" s="747"/>
      <c r="D165" s="747"/>
      <c r="E165" s="747"/>
      <c r="F165" s="747"/>
      <c r="G165" s="747"/>
      <c r="H165" s="747"/>
    </row>
    <row r="166" spans="1:8" ht="15" x14ac:dyDescent="0.2">
      <c r="A166" s="747"/>
      <c r="C166" s="747"/>
      <c r="D166" s="747"/>
      <c r="E166" s="747"/>
      <c r="F166" s="747"/>
      <c r="G166" s="747"/>
      <c r="H166" s="747"/>
    </row>
    <row r="167" spans="1:8" ht="15" x14ac:dyDescent="0.2">
      <c r="A167" s="747"/>
      <c r="C167" s="747"/>
      <c r="D167" s="747"/>
      <c r="E167" s="747"/>
      <c r="F167" s="747"/>
      <c r="G167" s="747"/>
      <c r="H167" s="747"/>
    </row>
    <row r="168" spans="1:8" ht="15" x14ac:dyDescent="0.2">
      <c r="A168" s="747"/>
      <c r="C168" s="747"/>
      <c r="D168" s="747"/>
      <c r="E168" s="747"/>
      <c r="F168" s="747"/>
      <c r="G168" s="747"/>
      <c r="H168" s="747"/>
    </row>
    <row r="169" spans="1:8" ht="15" x14ac:dyDescent="0.2">
      <c r="A169" s="747"/>
      <c r="C169" s="747"/>
      <c r="D169" s="747"/>
      <c r="E169" s="747"/>
      <c r="F169" s="747"/>
      <c r="G169" s="747"/>
      <c r="H169" s="747"/>
    </row>
    <row r="170" spans="1:8" ht="15" x14ac:dyDescent="0.2">
      <c r="A170" s="747"/>
      <c r="C170" s="747"/>
      <c r="D170" s="747"/>
      <c r="E170" s="747"/>
      <c r="F170" s="747"/>
      <c r="G170" s="747"/>
      <c r="H170" s="747"/>
    </row>
    <row r="171" spans="1:8" ht="15" x14ac:dyDescent="0.2">
      <c r="A171" s="747"/>
      <c r="C171" s="747"/>
      <c r="D171" s="747"/>
      <c r="E171" s="747"/>
      <c r="F171" s="747"/>
      <c r="G171" s="747"/>
      <c r="H171" s="747"/>
    </row>
    <row r="172" spans="1:8" ht="15" x14ac:dyDescent="0.2">
      <c r="A172" s="747"/>
      <c r="C172" s="747"/>
      <c r="D172" s="747"/>
      <c r="E172" s="747"/>
      <c r="F172" s="747"/>
      <c r="G172" s="747"/>
      <c r="H172" s="747"/>
    </row>
    <row r="173" spans="1:8" ht="15" x14ac:dyDescent="0.2">
      <c r="A173" s="747"/>
      <c r="C173" s="747"/>
      <c r="D173" s="747"/>
      <c r="E173" s="747"/>
      <c r="F173" s="747"/>
      <c r="G173" s="747"/>
      <c r="H173" s="747"/>
    </row>
    <row r="174" spans="1:8" ht="15" x14ac:dyDescent="0.2">
      <c r="A174" s="747"/>
      <c r="C174" s="747"/>
      <c r="D174" s="747"/>
      <c r="E174" s="747"/>
      <c r="F174" s="747"/>
      <c r="G174" s="747"/>
      <c r="H174" s="747"/>
    </row>
    <row r="175" spans="1:8" ht="15" x14ac:dyDescent="0.2">
      <c r="A175" s="747"/>
      <c r="C175" s="747"/>
      <c r="D175" s="747"/>
      <c r="E175" s="747"/>
      <c r="F175" s="747"/>
      <c r="G175" s="747"/>
      <c r="H175" s="747"/>
    </row>
    <row r="176" spans="1:8" ht="15" x14ac:dyDescent="0.2">
      <c r="A176" s="747"/>
      <c r="C176" s="747"/>
      <c r="D176" s="747"/>
      <c r="E176" s="747"/>
      <c r="F176" s="747"/>
      <c r="G176" s="747"/>
      <c r="H176" s="747"/>
    </row>
    <row r="177" spans="1:8" ht="15" x14ac:dyDescent="0.2">
      <c r="A177" s="747"/>
      <c r="C177" s="747"/>
      <c r="D177" s="747"/>
      <c r="E177" s="747"/>
      <c r="F177" s="747"/>
      <c r="G177" s="747"/>
      <c r="H177" s="747"/>
    </row>
    <row r="178" spans="1:8" ht="15" x14ac:dyDescent="0.2">
      <c r="A178" s="747"/>
      <c r="C178" s="747"/>
      <c r="D178" s="747"/>
      <c r="E178" s="747"/>
      <c r="F178" s="747"/>
      <c r="G178" s="747"/>
      <c r="H178" s="747"/>
    </row>
    <row r="179" spans="1:8" ht="15" x14ac:dyDescent="0.2">
      <c r="A179" s="747"/>
      <c r="C179" s="747"/>
      <c r="D179" s="747"/>
      <c r="E179" s="747"/>
      <c r="F179" s="747"/>
      <c r="G179" s="747"/>
      <c r="H179" s="747"/>
    </row>
    <row r="180" spans="1:8" ht="15" x14ac:dyDescent="0.2">
      <c r="A180" s="747"/>
      <c r="C180" s="747"/>
      <c r="D180" s="747"/>
      <c r="E180" s="747"/>
      <c r="F180" s="747"/>
      <c r="G180" s="747"/>
      <c r="H180" s="747"/>
    </row>
    <row r="181" spans="1:8" ht="15" x14ac:dyDescent="0.2">
      <c r="A181" s="747"/>
      <c r="C181" s="747"/>
      <c r="D181" s="747"/>
      <c r="E181" s="747"/>
      <c r="F181" s="747"/>
      <c r="G181" s="747"/>
      <c r="H181" s="747"/>
    </row>
    <row r="182" spans="1:8" ht="15" x14ac:dyDescent="0.2">
      <c r="A182" s="747"/>
      <c r="C182" s="747"/>
      <c r="D182" s="747"/>
      <c r="E182" s="747"/>
      <c r="F182" s="747"/>
      <c r="G182" s="747"/>
      <c r="H182" s="747"/>
    </row>
    <row r="183" spans="1:8" ht="15" x14ac:dyDescent="0.2">
      <c r="A183" s="747"/>
      <c r="C183" s="747"/>
      <c r="D183" s="747"/>
      <c r="E183" s="747"/>
      <c r="F183" s="747"/>
      <c r="G183" s="747"/>
      <c r="H183" s="747"/>
    </row>
    <row r="184" spans="1:8" ht="15" x14ac:dyDescent="0.2">
      <c r="A184" s="747"/>
      <c r="C184" s="747"/>
      <c r="D184" s="747"/>
      <c r="E184" s="747"/>
      <c r="F184" s="747"/>
      <c r="G184" s="747"/>
      <c r="H184" s="747"/>
    </row>
    <row r="185" spans="1:8" ht="15" x14ac:dyDescent="0.2">
      <c r="A185" s="747"/>
      <c r="C185" s="747"/>
      <c r="D185" s="747"/>
      <c r="E185" s="747"/>
      <c r="F185" s="747"/>
      <c r="G185" s="747"/>
      <c r="H185" s="747"/>
    </row>
    <row r="186" spans="1:8" ht="15" x14ac:dyDescent="0.2">
      <c r="A186" s="747"/>
      <c r="C186" s="747"/>
      <c r="D186" s="747"/>
      <c r="E186" s="747"/>
      <c r="F186" s="747"/>
      <c r="G186" s="747"/>
      <c r="H186" s="747"/>
    </row>
    <row r="188" spans="1:8" ht="15" x14ac:dyDescent="0.2">
      <c r="A188" s="747"/>
      <c r="C188" s="747"/>
      <c r="D188" s="747"/>
      <c r="E188" s="747"/>
      <c r="F188" s="747"/>
      <c r="G188" s="747"/>
      <c r="H188" s="747"/>
    </row>
    <row r="189" spans="1:8" ht="15" x14ac:dyDescent="0.2">
      <c r="A189" s="747"/>
      <c r="C189" s="747"/>
      <c r="D189" s="747"/>
      <c r="E189" s="747"/>
      <c r="F189" s="747"/>
      <c r="G189" s="747"/>
      <c r="H189" s="747"/>
    </row>
    <row r="190" spans="1:8" ht="15" x14ac:dyDescent="0.2">
      <c r="A190" s="747"/>
      <c r="C190" s="747"/>
      <c r="D190" s="747"/>
      <c r="E190" s="747"/>
      <c r="F190" s="747"/>
      <c r="G190" s="747"/>
      <c r="H190" s="747"/>
    </row>
    <row r="191" spans="1:8" ht="15" x14ac:dyDescent="0.2">
      <c r="A191" s="747"/>
      <c r="C191" s="747"/>
      <c r="D191" s="747"/>
      <c r="E191" s="747"/>
      <c r="F191" s="747"/>
      <c r="G191" s="747"/>
      <c r="H191" s="747"/>
    </row>
    <row r="192" spans="1:8" ht="15" x14ac:dyDescent="0.2">
      <c r="A192" s="747"/>
      <c r="C192" s="747"/>
      <c r="D192" s="747"/>
      <c r="E192" s="747"/>
      <c r="F192" s="747"/>
      <c r="G192" s="747"/>
      <c r="H192" s="747"/>
    </row>
  </sheetData>
  <sheetProtection selectLockedCells="1" selectUnlockedCells="1"/>
  <mergeCells count="61">
    <mergeCell ref="A64:M64"/>
    <mergeCell ref="Q66:R66"/>
    <mergeCell ref="A14:F14"/>
    <mergeCell ref="K4:K7"/>
    <mergeCell ref="C3:C7"/>
    <mergeCell ref="N4:P4"/>
    <mergeCell ref="E3:F3"/>
    <mergeCell ref="A10:V10"/>
    <mergeCell ref="N6:V6"/>
    <mergeCell ref="F4:F7"/>
    <mergeCell ref="E4:E7"/>
    <mergeCell ref="U4:V4"/>
    <mergeCell ref="I4:I7"/>
    <mergeCell ref="A9:V9"/>
    <mergeCell ref="D3:D7"/>
    <mergeCell ref="Q4:R4"/>
    <mergeCell ref="S4:T4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J4:J7"/>
    <mergeCell ref="M3:M7"/>
    <mergeCell ref="N2:V3"/>
    <mergeCell ref="D75:G75"/>
    <mergeCell ref="A27:F27"/>
    <mergeCell ref="I75:K75"/>
    <mergeCell ref="C92:K92"/>
    <mergeCell ref="D82:G82"/>
    <mergeCell ref="I82:K82"/>
    <mergeCell ref="D89:G89"/>
    <mergeCell ref="I89:K89"/>
    <mergeCell ref="A35:B35"/>
    <mergeCell ref="A61:M61"/>
    <mergeCell ref="A60:F60"/>
    <mergeCell ref="A31:F31"/>
    <mergeCell ref="A28:V28"/>
    <mergeCell ref="A58:F58"/>
    <mergeCell ref="U66:V66"/>
    <mergeCell ref="N66:P66"/>
    <mergeCell ref="A25:V25"/>
    <mergeCell ref="A15:V15"/>
    <mergeCell ref="A24:F24"/>
    <mergeCell ref="A66:M66"/>
    <mergeCell ref="A34:V34"/>
    <mergeCell ref="A32:F32"/>
    <mergeCell ref="A33:V33"/>
    <mergeCell ref="A62:M62"/>
    <mergeCell ref="A65:M65"/>
    <mergeCell ref="A63:M63"/>
    <mergeCell ref="A41:F41"/>
    <mergeCell ref="A59:F59"/>
    <mergeCell ref="A42:V42"/>
    <mergeCell ref="A43:B43"/>
    <mergeCell ref="A44:B44"/>
    <mergeCell ref="S66:T66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6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19" t="s">
        <v>81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24" t="s">
        <v>44</v>
      </c>
      <c r="Q1" s="1124"/>
      <c r="R1" s="1124"/>
      <c r="S1" s="1124"/>
      <c r="T1" s="1124"/>
      <c r="U1" s="1124"/>
      <c r="V1" s="1124"/>
      <c r="W1" s="1124"/>
      <c r="X1" s="1124"/>
      <c r="Y1" s="1124"/>
      <c r="Z1" s="1124"/>
      <c r="AA1" s="1124"/>
      <c r="AB1" s="1124"/>
      <c r="AC1" s="1124"/>
      <c r="AD1" s="1124"/>
      <c r="AE1" s="1124"/>
      <c r="AF1" s="1124"/>
      <c r="AG1" s="1124"/>
      <c r="AH1" s="1124"/>
      <c r="AI1" s="1124"/>
      <c r="AJ1" s="1124"/>
      <c r="AK1" s="1124"/>
      <c r="AL1" s="1124"/>
      <c r="AM1" s="1124"/>
      <c r="AN1" s="69"/>
    </row>
    <row r="2" spans="1:53" ht="30" x14ac:dyDescent="0.4">
      <c r="A2" s="1119" t="s">
        <v>82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1119" t="s">
        <v>110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25" t="s">
        <v>0</v>
      </c>
      <c r="Q3" s="1125"/>
      <c r="R3" s="1125"/>
      <c r="S3" s="1125"/>
      <c r="T3" s="1125"/>
      <c r="U3" s="1125"/>
      <c r="V3" s="1125"/>
      <c r="W3" s="1125"/>
      <c r="X3" s="1125"/>
      <c r="Y3" s="1125"/>
      <c r="Z3" s="1125"/>
      <c r="AA3" s="1125"/>
      <c r="AB3" s="1125"/>
      <c r="AC3" s="1125"/>
      <c r="AD3" s="1125"/>
      <c r="AE3" s="1125"/>
      <c r="AF3" s="1125"/>
      <c r="AG3" s="1125"/>
      <c r="AH3" s="1125"/>
      <c r="AI3" s="1125"/>
      <c r="AJ3" s="1125"/>
      <c r="AK3" s="1125"/>
      <c r="AL3" s="1125"/>
      <c r="AM3" s="1125"/>
      <c r="AN3" s="837" t="s">
        <v>247</v>
      </c>
      <c r="AO3" s="837"/>
      <c r="AP3" s="837"/>
      <c r="AQ3" s="837"/>
      <c r="AR3" s="837"/>
      <c r="AS3" s="837"/>
      <c r="AT3" s="837"/>
      <c r="AU3" s="837"/>
      <c r="AV3" s="837"/>
      <c r="AW3" s="837"/>
      <c r="AX3" s="837"/>
      <c r="AY3" s="837"/>
      <c r="AZ3" s="837"/>
      <c r="BA3" s="837"/>
    </row>
    <row r="4" spans="1:53" ht="30.75" x14ac:dyDescent="0.45">
      <c r="A4" s="1118" t="s">
        <v>111</v>
      </c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37"/>
      <c r="AO4" s="837"/>
      <c r="AP4" s="837"/>
      <c r="AQ4" s="837"/>
      <c r="AR4" s="837"/>
      <c r="AS4" s="837"/>
      <c r="AT4" s="837"/>
      <c r="AU4" s="837"/>
      <c r="AV4" s="837"/>
      <c r="AW4" s="837"/>
      <c r="AX4" s="837"/>
      <c r="AY4" s="837"/>
      <c r="AZ4" s="837"/>
      <c r="BA4" s="837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120" t="s">
        <v>1</v>
      </c>
      <c r="Q5" s="1121"/>
      <c r="R5" s="1121"/>
      <c r="S5" s="1121"/>
      <c r="T5" s="1121"/>
      <c r="U5" s="1121"/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1"/>
    </row>
    <row r="6" spans="1:53" s="3" customFormat="1" ht="24.75" customHeight="1" x14ac:dyDescent="0.4">
      <c r="A6" s="1119" t="s">
        <v>112</v>
      </c>
      <c r="B6" s="1119"/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  <c r="N6" s="1119"/>
      <c r="O6" s="1119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122"/>
      <c r="AP6" s="1122"/>
      <c r="AQ6" s="1122"/>
      <c r="AR6" s="1122"/>
      <c r="AS6" s="1122"/>
      <c r="AT6" s="1122"/>
      <c r="AU6" s="1122"/>
      <c r="AV6" s="1122"/>
      <c r="AW6" s="1122"/>
      <c r="AX6" s="1122"/>
      <c r="AY6" s="1122"/>
      <c r="AZ6" s="1122"/>
      <c r="BA6" s="1122"/>
    </row>
    <row r="7" spans="1:53" s="3" customFormat="1" ht="27" customHeight="1" x14ac:dyDescent="0.4">
      <c r="A7" s="1119" t="s">
        <v>83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2" t="s">
        <v>113</v>
      </c>
      <c r="Q7" s="1112"/>
      <c r="R7" s="1112"/>
      <c r="S7" s="1112"/>
      <c r="T7" s="1112"/>
      <c r="U7" s="1112"/>
      <c r="V7" s="1112"/>
      <c r="W7" s="1112"/>
      <c r="X7" s="1112"/>
      <c r="Y7" s="1112"/>
      <c r="Z7" s="1112"/>
      <c r="AA7" s="1112"/>
      <c r="AB7" s="1112"/>
      <c r="AC7" s="1112"/>
      <c r="AD7" s="1112"/>
      <c r="AE7" s="1112"/>
      <c r="AF7" s="1112"/>
      <c r="AG7" s="1112"/>
      <c r="AH7" s="1112"/>
      <c r="AI7" s="1112"/>
      <c r="AJ7" s="1112"/>
      <c r="AK7" s="1112"/>
      <c r="AL7" s="1112"/>
      <c r="AM7" s="74"/>
      <c r="AN7" s="1126" t="s">
        <v>174</v>
      </c>
      <c r="AO7" s="1127"/>
      <c r="AP7" s="1127"/>
      <c r="AQ7" s="1127"/>
      <c r="AR7" s="1127"/>
      <c r="AS7" s="1127"/>
      <c r="AT7" s="1127"/>
      <c r="AU7" s="1127"/>
      <c r="AV7" s="1127"/>
      <c r="AW7" s="1127"/>
      <c r="AX7" s="1127"/>
      <c r="AY7" s="1127"/>
      <c r="AZ7" s="1127"/>
      <c r="BA7" s="1127"/>
    </row>
    <row r="8" spans="1:53" s="3" customFormat="1" ht="27.75" customHeight="1" x14ac:dyDescent="0.4">
      <c r="P8" s="1112" t="s">
        <v>224</v>
      </c>
      <c r="Q8" s="1112"/>
      <c r="R8" s="1112"/>
      <c r="S8" s="1112"/>
      <c r="T8" s="1112"/>
      <c r="U8" s="1112"/>
      <c r="V8" s="1112"/>
      <c r="W8" s="1112"/>
      <c r="X8" s="1112"/>
      <c r="Y8" s="1112"/>
      <c r="Z8" s="1112"/>
      <c r="AA8" s="1112"/>
      <c r="AB8" s="1112"/>
      <c r="AC8" s="1112"/>
      <c r="AD8" s="1112"/>
      <c r="AE8" s="1112"/>
      <c r="AF8" s="1112"/>
      <c r="AG8" s="1112"/>
      <c r="AH8" s="1112"/>
      <c r="AI8" s="1112"/>
      <c r="AJ8" s="1112"/>
      <c r="AK8" s="1112"/>
      <c r="AL8" s="1112"/>
      <c r="AM8" s="74"/>
      <c r="AN8" s="1117" t="s">
        <v>115</v>
      </c>
      <c r="AO8" s="1117"/>
      <c r="AP8" s="1117"/>
      <c r="AQ8" s="1117"/>
      <c r="AR8" s="1117"/>
      <c r="AS8" s="1117"/>
      <c r="AT8" s="1117"/>
      <c r="AU8" s="1117"/>
      <c r="AV8" s="1117"/>
      <c r="AW8" s="1117"/>
      <c r="AX8" s="1117"/>
      <c r="AY8" s="1117"/>
      <c r="AZ8" s="1117"/>
      <c r="BA8" s="1117"/>
    </row>
    <row r="9" spans="1:53" s="3" customFormat="1" ht="27.75" customHeight="1" x14ac:dyDescent="0.4">
      <c r="P9" s="1112" t="s">
        <v>225</v>
      </c>
      <c r="Q9" s="1112"/>
      <c r="R9" s="1112"/>
      <c r="S9" s="1112"/>
      <c r="T9" s="1112"/>
      <c r="U9" s="1112"/>
      <c r="V9" s="1112"/>
      <c r="W9" s="1112"/>
      <c r="X9" s="1112"/>
      <c r="Y9" s="1112"/>
      <c r="Z9" s="1112"/>
      <c r="AA9" s="1112"/>
      <c r="AB9" s="1112"/>
      <c r="AC9" s="1112"/>
      <c r="AD9" s="1112"/>
      <c r="AE9" s="1112"/>
      <c r="AF9" s="1112"/>
      <c r="AG9" s="1112"/>
      <c r="AH9" s="1112"/>
      <c r="AI9" s="1112"/>
      <c r="AJ9" s="1112"/>
      <c r="AK9" s="1112"/>
      <c r="AL9" s="1112"/>
      <c r="AM9" s="74"/>
      <c r="AN9" s="1117"/>
      <c r="AO9" s="1117"/>
      <c r="AP9" s="1117"/>
      <c r="AQ9" s="1117"/>
      <c r="AR9" s="1117"/>
      <c r="AS9" s="1117"/>
      <c r="AT9" s="1117"/>
      <c r="AU9" s="1117"/>
      <c r="AV9" s="1117"/>
      <c r="AW9" s="1117"/>
      <c r="AX9" s="1117"/>
      <c r="AY9" s="1117"/>
      <c r="AZ9" s="1117"/>
      <c r="BA9" s="1117"/>
    </row>
    <row r="10" spans="1:53" s="3" customFormat="1" ht="27.75" customHeight="1" x14ac:dyDescent="0.35">
      <c r="P10" s="1108" t="s">
        <v>116</v>
      </c>
      <c r="Q10" s="1109"/>
      <c r="R10" s="1109"/>
      <c r="S10" s="1109"/>
      <c r="T10" s="1109"/>
      <c r="U10" s="1109"/>
      <c r="V10" s="1109"/>
      <c r="W10" s="1109"/>
      <c r="X10" s="1109"/>
      <c r="Y10" s="1109"/>
      <c r="Z10" s="1109"/>
      <c r="AA10" s="1109"/>
      <c r="AB10" s="1109"/>
      <c r="AC10" s="1109"/>
      <c r="AD10" s="1109"/>
      <c r="AE10" s="1109"/>
      <c r="AF10" s="1109"/>
      <c r="AG10" s="1109"/>
      <c r="AH10" s="1109"/>
      <c r="AI10" s="1109"/>
      <c r="AJ10" s="1109"/>
      <c r="AK10" s="1109"/>
      <c r="AL10" s="1110"/>
      <c r="AM10" s="1110"/>
      <c r="AN10" s="1117"/>
      <c r="AO10" s="1117"/>
      <c r="AP10" s="1117"/>
      <c r="AQ10" s="1117"/>
      <c r="AR10" s="1117"/>
      <c r="AS10" s="1117"/>
      <c r="AT10" s="1117"/>
      <c r="AU10" s="1117"/>
      <c r="AV10" s="1117"/>
      <c r="AW10" s="1117"/>
      <c r="AX10" s="1117"/>
      <c r="AY10" s="1117"/>
      <c r="AZ10" s="1117"/>
      <c r="BA10" s="1117"/>
    </row>
    <row r="11" spans="1:53" s="3" customFormat="1" ht="25.5" customHeight="1" x14ac:dyDescent="0.4">
      <c r="P11" s="1108" t="s">
        <v>228</v>
      </c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8"/>
      <c r="AG11" s="1108"/>
      <c r="AH11" s="1108"/>
      <c r="AI11" s="1108"/>
      <c r="AJ11" s="1108"/>
      <c r="AK11" s="1108"/>
      <c r="AL11" s="1108"/>
      <c r="AM11" s="110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123"/>
      <c r="Z12" s="1123"/>
      <c r="AA12" s="1123"/>
      <c r="AB12" s="1123"/>
      <c r="AC12" s="1123"/>
      <c r="AD12" s="1123"/>
      <c r="AE12" s="1123"/>
      <c r="AF12" s="1123"/>
      <c r="AG12" s="1123"/>
      <c r="AH12" s="1123"/>
      <c r="AI12" s="1123"/>
      <c r="AJ12" s="1123"/>
      <c r="AK12" s="1123"/>
      <c r="AL12" s="1123"/>
      <c r="AM12" s="1123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111" t="s">
        <v>37</v>
      </c>
      <c r="B14" s="1111"/>
      <c r="C14" s="1111"/>
      <c r="D14" s="1111"/>
      <c r="E14" s="1111"/>
      <c r="F14" s="1111"/>
      <c r="G14" s="1111"/>
      <c r="H14" s="1111"/>
      <c r="I14" s="1111"/>
      <c r="J14" s="1111"/>
      <c r="K14" s="1111"/>
      <c r="L14" s="1111"/>
      <c r="M14" s="1111"/>
      <c r="N14" s="1111"/>
      <c r="O14" s="1111"/>
      <c r="P14" s="1111"/>
      <c r="Q14" s="1111"/>
      <c r="R14" s="1111"/>
      <c r="S14" s="1111"/>
      <c r="T14" s="1111"/>
      <c r="U14" s="1111"/>
      <c r="V14" s="1111"/>
      <c r="W14" s="1111"/>
      <c r="X14" s="1111"/>
      <c r="Y14" s="1111"/>
      <c r="Z14" s="1111"/>
      <c r="AA14" s="1111"/>
      <c r="AB14" s="1111"/>
      <c r="AC14" s="1111"/>
      <c r="AD14" s="1111"/>
      <c r="AE14" s="1111"/>
      <c r="AF14" s="1111"/>
      <c r="AG14" s="1111"/>
      <c r="AH14" s="1111"/>
      <c r="AI14" s="1111"/>
      <c r="AJ14" s="1111"/>
      <c r="AK14" s="1111"/>
      <c r="AL14" s="1111"/>
      <c r="AM14" s="1111"/>
      <c r="AN14" s="1111"/>
      <c r="AO14" s="1111"/>
      <c r="AP14" s="1111"/>
      <c r="AQ14" s="1111"/>
      <c r="AR14" s="1111"/>
      <c r="AS14" s="1111"/>
      <c r="AT14" s="1111"/>
      <c r="AU14" s="1111"/>
      <c r="AV14" s="1111"/>
      <c r="AW14" s="1111"/>
      <c r="AX14" s="1111"/>
      <c r="AY14" s="1111"/>
      <c r="AZ14" s="1111"/>
      <c r="BA14" s="1111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03" t="s">
        <v>2</v>
      </c>
      <c r="B16" s="854" t="s">
        <v>3</v>
      </c>
      <c r="C16" s="855"/>
      <c r="D16" s="855"/>
      <c r="E16" s="856"/>
      <c r="F16" s="854" t="s">
        <v>4</v>
      </c>
      <c r="G16" s="855"/>
      <c r="H16" s="855"/>
      <c r="I16" s="856"/>
      <c r="J16" s="850" t="s">
        <v>5</v>
      </c>
      <c r="K16" s="851"/>
      <c r="L16" s="851"/>
      <c r="M16" s="851"/>
      <c r="N16" s="850" t="s">
        <v>6</v>
      </c>
      <c r="O16" s="851"/>
      <c r="P16" s="851"/>
      <c r="Q16" s="851"/>
      <c r="R16" s="852"/>
      <c r="S16" s="850" t="s">
        <v>7</v>
      </c>
      <c r="T16" s="853"/>
      <c r="U16" s="853"/>
      <c r="V16" s="853"/>
      <c r="W16" s="852"/>
      <c r="X16" s="850" t="s">
        <v>8</v>
      </c>
      <c r="Y16" s="851"/>
      <c r="Z16" s="851"/>
      <c r="AA16" s="852"/>
      <c r="AB16" s="854" t="s">
        <v>9</v>
      </c>
      <c r="AC16" s="855"/>
      <c r="AD16" s="855"/>
      <c r="AE16" s="856"/>
      <c r="AF16" s="854" t="s">
        <v>10</v>
      </c>
      <c r="AG16" s="855"/>
      <c r="AH16" s="855"/>
      <c r="AI16" s="856"/>
      <c r="AJ16" s="850" t="s">
        <v>11</v>
      </c>
      <c r="AK16" s="853"/>
      <c r="AL16" s="853"/>
      <c r="AM16" s="853"/>
      <c r="AN16" s="852"/>
      <c r="AO16" s="850" t="s">
        <v>12</v>
      </c>
      <c r="AP16" s="851"/>
      <c r="AQ16" s="851"/>
      <c r="AR16" s="851"/>
      <c r="AS16" s="866" t="s">
        <v>13</v>
      </c>
      <c r="AT16" s="867"/>
      <c r="AU16" s="867"/>
      <c r="AV16" s="867"/>
      <c r="AW16" s="868"/>
      <c r="AX16" s="850" t="s">
        <v>14</v>
      </c>
      <c r="AY16" s="851"/>
      <c r="AZ16" s="851"/>
      <c r="BA16" s="852"/>
    </row>
    <row r="17" spans="1:53" s="5" customFormat="1" ht="20.25" customHeight="1" thickBot="1" x14ac:dyDescent="0.25">
      <c r="A17" s="904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4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117</v>
      </c>
      <c r="R19" s="90" t="s">
        <v>117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4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6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5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0"/>
      <c r="X21" s="98"/>
      <c r="Y21" s="99"/>
      <c r="Z21" s="99"/>
      <c r="AA21" s="100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104"/>
      <c r="AU21" s="104"/>
      <c r="AV21" s="104"/>
      <c r="AW21" s="105"/>
      <c r="AX21" s="106"/>
      <c r="AY21" s="107"/>
      <c r="AZ21" s="107"/>
      <c r="BA21" s="108"/>
    </row>
    <row r="22" spans="1:53" ht="19.5" customHeight="1" x14ac:dyDescent="0.3">
      <c r="A22" s="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87" t="s">
        <v>119</v>
      </c>
      <c r="B23" s="887"/>
      <c r="C23" s="887"/>
      <c r="D23" s="887"/>
      <c r="E23" s="887"/>
      <c r="F23" s="887"/>
      <c r="G23" s="887"/>
      <c r="H23" s="887"/>
      <c r="I23" s="887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8"/>
      <c r="AD23" s="888"/>
      <c r="AE23" s="888"/>
      <c r="AF23" s="888"/>
      <c r="AG23" s="888"/>
      <c r="AH23" s="888"/>
      <c r="AI23" s="888"/>
      <c r="AJ23" s="888"/>
      <c r="AK23" s="888"/>
      <c r="AL23" s="888"/>
      <c r="AM23" s="888"/>
      <c r="AN23" s="888"/>
      <c r="AO23" s="888"/>
      <c r="AP23" s="888"/>
      <c r="AQ23" s="888"/>
      <c r="AR23" s="888"/>
      <c r="AS23" s="888"/>
      <c r="AT23" s="888"/>
      <c r="AU23" s="888"/>
      <c r="AV23" s="112"/>
      <c r="AW23" s="112"/>
      <c r="AX23" s="112"/>
      <c r="AY23" s="112"/>
      <c r="AZ23" s="112"/>
      <c r="BA23" s="1"/>
    </row>
    <row r="24" spans="1:53" x14ac:dyDescent="0.25">
      <c r="AV24" s="112"/>
      <c r="AW24" s="112"/>
      <c r="AX24" s="112"/>
      <c r="AY24" s="112"/>
      <c r="AZ24" s="112"/>
    </row>
    <row r="25" spans="1:53" ht="21.75" customHeight="1" x14ac:dyDescent="0.3">
      <c r="A25" s="113" t="s">
        <v>120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875" t="s">
        <v>121</v>
      </c>
      <c r="AB25" s="875"/>
      <c r="AC25" s="875"/>
      <c r="AD25" s="875"/>
      <c r="AE25" s="875"/>
      <c r="AF25" s="875"/>
      <c r="AG25" s="875"/>
      <c r="AH25" s="875"/>
      <c r="AI25" s="875"/>
      <c r="AJ25" s="875"/>
      <c r="AK25" s="875"/>
      <c r="AL25" s="875"/>
      <c r="AM25" s="875"/>
      <c r="AN25" s="113"/>
      <c r="AO25" s="875" t="s">
        <v>51</v>
      </c>
      <c r="AP25" s="875"/>
      <c r="AQ25" s="875"/>
      <c r="AR25" s="875"/>
      <c r="AS25" s="875"/>
      <c r="AT25" s="875"/>
      <c r="AU25" s="875"/>
      <c r="AV25" s="875"/>
      <c r="AW25" s="875"/>
      <c r="AX25" s="875"/>
      <c r="AY25" s="875"/>
      <c r="AZ25" s="875"/>
      <c r="BA25" s="875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107" t="s">
        <v>2</v>
      </c>
      <c r="B27" s="1084"/>
      <c r="C27" s="869" t="s">
        <v>19</v>
      </c>
      <c r="D27" s="1083"/>
      <c r="E27" s="1083"/>
      <c r="F27" s="1084"/>
      <c r="G27" s="1098" t="s">
        <v>122</v>
      </c>
      <c r="H27" s="1099"/>
      <c r="I27" s="1100"/>
      <c r="J27" s="1082" t="s">
        <v>21</v>
      </c>
      <c r="K27" s="1083"/>
      <c r="L27" s="1083"/>
      <c r="M27" s="1084"/>
      <c r="N27" s="878" t="s">
        <v>70</v>
      </c>
      <c r="O27" s="879"/>
      <c r="P27" s="880"/>
      <c r="Q27" s="1082" t="s">
        <v>71</v>
      </c>
      <c r="R27" s="1091"/>
      <c r="S27" s="1092"/>
      <c r="T27" s="1082" t="s">
        <v>22</v>
      </c>
      <c r="U27" s="1083"/>
      <c r="V27" s="1084"/>
      <c r="W27" s="1082" t="s">
        <v>69</v>
      </c>
      <c r="X27" s="1083"/>
      <c r="Y27" s="1084"/>
      <c r="Z27" s="22"/>
      <c r="AA27" s="908" t="s">
        <v>72</v>
      </c>
      <c r="AB27" s="909"/>
      <c r="AC27" s="909"/>
      <c r="AD27" s="909"/>
      <c r="AE27" s="909"/>
      <c r="AF27" s="910"/>
      <c r="AG27" s="911"/>
      <c r="AH27" s="876" t="s">
        <v>87</v>
      </c>
      <c r="AI27" s="901"/>
      <c r="AJ27" s="901"/>
      <c r="AK27" s="869" t="s">
        <v>50</v>
      </c>
      <c r="AL27" s="870"/>
      <c r="AM27" s="871"/>
      <c r="AN27" s="115"/>
      <c r="AO27" s="946" t="s">
        <v>52</v>
      </c>
      <c r="AP27" s="947"/>
      <c r="AQ27" s="947"/>
      <c r="AR27" s="947"/>
      <c r="AS27" s="878" t="s">
        <v>73</v>
      </c>
      <c r="AT27" s="879"/>
      <c r="AU27" s="879"/>
      <c r="AV27" s="879"/>
      <c r="AW27" s="880"/>
      <c r="AX27" s="876" t="s">
        <v>87</v>
      </c>
      <c r="AY27" s="876"/>
      <c r="AZ27" s="876"/>
      <c r="BA27" s="877"/>
    </row>
    <row r="28" spans="1:53" ht="15.75" customHeight="1" x14ac:dyDescent="0.25">
      <c r="A28" s="1085"/>
      <c r="B28" s="1087"/>
      <c r="C28" s="1085"/>
      <c r="D28" s="1086"/>
      <c r="E28" s="1086"/>
      <c r="F28" s="1087"/>
      <c r="G28" s="1101"/>
      <c r="H28" s="1102"/>
      <c r="I28" s="1103"/>
      <c r="J28" s="1085"/>
      <c r="K28" s="1086"/>
      <c r="L28" s="1086"/>
      <c r="M28" s="1087"/>
      <c r="N28" s="881"/>
      <c r="O28" s="882"/>
      <c r="P28" s="883"/>
      <c r="Q28" s="1093"/>
      <c r="R28" s="888"/>
      <c r="S28" s="1094"/>
      <c r="T28" s="1085"/>
      <c r="U28" s="1086"/>
      <c r="V28" s="1087"/>
      <c r="W28" s="1085"/>
      <c r="X28" s="1086"/>
      <c r="Y28" s="1087"/>
      <c r="Z28" s="22"/>
      <c r="AA28" s="912"/>
      <c r="AB28" s="913"/>
      <c r="AC28" s="913"/>
      <c r="AD28" s="913"/>
      <c r="AE28" s="913"/>
      <c r="AF28" s="914"/>
      <c r="AG28" s="915"/>
      <c r="AH28" s="901"/>
      <c r="AI28" s="901"/>
      <c r="AJ28" s="901"/>
      <c r="AK28" s="872"/>
      <c r="AL28" s="873"/>
      <c r="AM28" s="874"/>
      <c r="AN28" s="115"/>
      <c r="AO28" s="947"/>
      <c r="AP28" s="947"/>
      <c r="AQ28" s="947"/>
      <c r="AR28" s="947"/>
      <c r="AS28" s="881"/>
      <c r="AT28" s="882"/>
      <c r="AU28" s="882"/>
      <c r="AV28" s="882"/>
      <c r="AW28" s="883"/>
      <c r="AX28" s="876"/>
      <c r="AY28" s="876"/>
      <c r="AZ28" s="876"/>
      <c r="BA28" s="877"/>
    </row>
    <row r="29" spans="1:53" ht="42" customHeight="1" x14ac:dyDescent="0.25">
      <c r="A29" s="1088"/>
      <c r="B29" s="1090"/>
      <c r="C29" s="1088"/>
      <c r="D29" s="1089"/>
      <c r="E29" s="1089"/>
      <c r="F29" s="1090"/>
      <c r="G29" s="1104"/>
      <c r="H29" s="1105"/>
      <c r="I29" s="1106"/>
      <c r="J29" s="1088"/>
      <c r="K29" s="1089"/>
      <c r="L29" s="1089"/>
      <c r="M29" s="1090"/>
      <c r="N29" s="884"/>
      <c r="O29" s="885"/>
      <c r="P29" s="886"/>
      <c r="Q29" s="1095"/>
      <c r="R29" s="1096"/>
      <c r="S29" s="1097"/>
      <c r="T29" s="1088"/>
      <c r="U29" s="1089"/>
      <c r="V29" s="1090"/>
      <c r="W29" s="1088"/>
      <c r="X29" s="1089"/>
      <c r="Y29" s="1090"/>
      <c r="Z29" s="22"/>
      <c r="AA29" s="897" t="s">
        <v>109</v>
      </c>
      <c r="AB29" s="898"/>
      <c r="AC29" s="898"/>
      <c r="AD29" s="898"/>
      <c r="AE29" s="898"/>
      <c r="AF29" s="899"/>
      <c r="AG29" s="900"/>
      <c r="AH29" s="905">
        <v>2</v>
      </c>
      <c r="AI29" s="906"/>
      <c r="AJ29" s="907"/>
      <c r="AK29" s="902">
        <v>3</v>
      </c>
      <c r="AL29" s="902"/>
      <c r="AM29" s="902"/>
      <c r="AN29" s="115"/>
      <c r="AO29" s="947"/>
      <c r="AP29" s="947"/>
      <c r="AQ29" s="947"/>
      <c r="AR29" s="947"/>
      <c r="AS29" s="881"/>
      <c r="AT29" s="882"/>
      <c r="AU29" s="882"/>
      <c r="AV29" s="882"/>
      <c r="AW29" s="883"/>
      <c r="AX29" s="876"/>
      <c r="AY29" s="876"/>
      <c r="AZ29" s="876"/>
      <c r="BA29" s="877"/>
    </row>
    <row r="30" spans="1:53" ht="26.25" customHeight="1" x14ac:dyDescent="0.3">
      <c r="A30" s="861">
        <v>1</v>
      </c>
      <c r="B30" s="862"/>
      <c r="C30" s="863">
        <f>COUNTIF($B18:$AO18,$B$18)</f>
        <v>33</v>
      </c>
      <c r="D30" s="864"/>
      <c r="E30" s="864"/>
      <c r="F30" s="865"/>
      <c r="G30" s="863">
        <v>4</v>
      </c>
      <c r="H30" s="864"/>
      <c r="I30" s="865"/>
      <c r="J30" s="863">
        <v>3</v>
      </c>
      <c r="K30" s="864"/>
      <c r="L30" s="864"/>
      <c r="M30" s="865"/>
      <c r="N30" s="863"/>
      <c r="O30" s="864"/>
      <c r="P30" s="865"/>
      <c r="Q30" s="959"/>
      <c r="R30" s="932"/>
      <c r="S30" s="933"/>
      <c r="T30" s="863">
        <v>12</v>
      </c>
      <c r="U30" s="929"/>
      <c r="V30" s="961"/>
      <c r="W30" s="863">
        <f>C30+G30+J30+N30+Q30+T30</f>
        <v>52</v>
      </c>
      <c r="X30" s="929"/>
      <c r="Y30" s="930"/>
      <c r="Z30" s="22"/>
      <c r="AA30" s="935" t="s">
        <v>175</v>
      </c>
      <c r="AB30" s="910"/>
      <c r="AC30" s="910"/>
      <c r="AD30" s="910"/>
      <c r="AE30" s="910"/>
      <c r="AF30" s="910"/>
      <c r="AG30" s="911"/>
      <c r="AH30" s="902">
        <v>4</v>
      </c>
      <c r="AI30" s="937"/>
      <c r="AJ30" s="937"/>
      <c r="AK30" s="902">
        <v>2</v>
      </c>
      <c r="AL30" s="937"/>
      <c r="AM30" s="937"/>
      <c r="AN30" s="115"/>
      <c r="AO30" s="947"/>
      <c r="AP30" s="947"/>
      <c r="AQ30" s="947"/>
      <c r="AR30" s="947"/>
      <c r="AS30" s="884"/>
      <c r="AT30" s="885"/>
      <c r="AU30" s="885"/>
      <c r="AV30" s="885"/>
      <c r="AW30" s="886"/>
      <c r="AX30" s="876"/>
      <c r="AY30" s="876"/>
      <c r="AZ30" s="876"/>
      <c r="BA30" s="877"/>
    </row>
    <row r="31" spans="1:53" ht="27" customHeight="1" x14ac:dyDescent="0.3">
      <c r="A31" s="968">
        <v>2</v>
      </c>
      <c r="B31" s="969"/>
      <c r="C31" s="863">
        <v>15</v>
      </c>
      <c r="D31" s="864"/>
      <c r="E31" s="864"/>
      <c r="F31" s="865"/>
      <c r="G31" s="948">
        <v>2</v>
      </c>
      <c r="H31" s="949"/>
      <c r="I31" s="950"/>
      <c r="J31" s="948">
        <v>6</v>
      </c>
      <c r="K31" s="949"/>
      <c r="L31" s="949"/>
      <c r="M31" s="950"/>
      <c r="N31" s="948">
        <v>12</v>
      </c>
      <c r="O31" s="949"/>
      <c r="P31" s="950"/>
      <c r="Q31" s="931">
        <v>2</v>
      </c>
      <c r="R31" s="932"/>
      <c r="S31" s="933"/>
      <c r="T31" s="948">
        <v>2</v>
      </c>
      <c r="U31" s="957"/>
      <c r="V31" s="958"/>
      <c r="W31" s="863">
        <f>C31+G31+J31+N31+Q31+T31</f>
        <v>39</v>
      </c>
      <c r="X31" s="929"/>
      <c r="Y31" s="930"/>
      <c r="Z31" s="22"/>
      <c r="AA31" s="936"/>
      <c r="AB31" s="914"/>
      <c r="AC31" s="914"/>
      <c r="AD31" s="914"/>
      <c r="AE31" s="914"/>
      <c r="AF31" s="914"/>
      <c r="AG31" s="915"/>
      <c r="AH31" s="937"/>
      <c r="AI31" s="937"/>
      <c r="AJ31" s="937"/>
      <c r="AK31" s="937"/>
      <c r="AL31" s="937"/>
      <c r="AM31" s="937"/>
      <c r="AN31" s="115"/>
      <c r="AO31" s="902" t="s">
        <v>23</v>
      </c>
      <c r="AP31" s="902"/>
      <c r="AQ31" s="902"/>
      <c r="AR31" s="902"/>
      <c r="AS31" s="942" t="s">
        <v>123</v>
      </c>
      <c r="AT31" s="942"/>
      <c r="AU31" s="942"/>
      <c r="AV31" s="942"/>
      <c r="AW31" s="942"/>
      <c r="AX31" s="934">
        <v>4</v>
      </c>
      <c r="AY31" s="934"/>
      <c r="AZ31" s="934"/>
      <c r="BA31" s="934"/>
    </row>
    <row r="32" spans="1:53" ht="21.75" customHeight="1" x14ac:dyDescent="0.3">
      <c r="A32" s="968"/>
      <c r="B32" s="969"/>
      <c r="C32" s="863"/>
      <c r="D32" s="864"/>
      <c r="E32" s="864"/>
      <c r="F32" s="865"/>
      <c r="G32" s="948"/>
      <c r="H32" s="949"/>
      <c r="I32" s="950"/>
      <c r="J32" s="948"/>
      <c r="K32" s="949"/>
      <c r="L32" s="949"/>
      <c r="M32" s="950"/>
      <c r="N32" s="948"/>
      <c r="O32" s="949"/>
      <c r="P32" s="950"/>
      <c r="Q32" s="959"/>
      <c r="R32" s="932"/>
      <c r="S32" s="933"/>
      <c r="T32" s="948"/>
      <c r="U32" s="957"/>
      <c r="V32" s="958"/>
      <c r="W32" s="863"/>
      <c r="X32" s="929"/>
      <c r="Y32" s="930"/>
      <c r="Z32" s="22"/>
      <c r="AA32" s="935" t="s">
        <v>74</v>
      </c>
      <c r="AB32" s="910"/>
      <c r="AC32" s="910"/>
      <c r="AD32" s="910"/>
      <c r="AE32" s="910"/>
      <c r="AF32" s="910"/>
      <c r="AG32" s="911"/>
      <c r="AH32" s="902">
        <v>4</v>
      </c>
      <c r="AI32" s="937"/>
      <c r="AJ32" s="937"/>
      <c r="AK32" s="902">
        <v>4</v>
      </c>
      <c r="AL32" s="937"/>
      <c r="AM32" s="937"/>
      <c r="AN32" s="115"/>
      <c r="AO32" s="902"/>
      <c r="AP32" s="902"/>
      <c r="AQ32" s="902"/>
      <c r="AR32" s="902"/>
      <c r="AS32" s="942"/>
      <c r="AT32" s="942"/>
      <c r="AU32" s="942"/>
      <c r="AV32" s="942"/>
      <c r="AW32" s="942"/>
      <c r="AX32" s="934"/>
      <c r="AY32" s="934"/>
      <c r="AZ32" s="934"/>
      <c r="BA32" s="934"/>
    </row>
    <row r="33" spans="1:53" ht="25.5" customHeight="1" x14ac:dyDescent="0.3">
      <c r="A33" s="968"/>
      <c r="B33" s="969"/>
      <c r="C33" s="863"/>
      <c r="D33" s="864"/>
      <c r="E33" s="864"/>
      <c r="F33" s="865"/>
      <c r="G33" s="948"/>
      <c r="H33" s="949"/>
      <c r="I33" s="950"/>
      <c r="J33" s="948"/>
      <c r="K33" s="949"/>
      <c r="L33" s="949"/>
      <c r="M33" s="950"/>
      <c r="N33" s="948"/>
      <c r="O33" s="949"/>
      <c r="P33" s="950"/>
      <c r="Q33" s="931"/>
      <c r="R33" s="932"/>
      <c r="S33" s="933"/>
      <c r="T33" s="960"/>
      <c r="U33" s="957"/>
      <c r="V33" s="958"/>
      <c r="W33" s="863"/>
      <c r="X33" s="929"/>
      <c r="Y33" s="930"/>
      <c r="Z33" s="22"/>
      <c r="AA33" s="936"/>
      <c r="AB33" s="914"/>
      <c r="AC33" s="914"/>
      <c r="AD33" s="914"/>
      <c r="AE33" s="914"/>
      <c r="AF33" s="914"/>
      <c r="AG33" s="915"/>
      <c r="AH33" s="937"/>
      <c r="AI33" s="937"/>
      <c r="AJ33" s="937"/>
      <c r="AK33" s="937"/>
      <c r="AL33" s="937"/>
      <c r="AM33" s="937"/>
      <c r="AN33" s="116"/>
      <c r="AO33" s="902"/>
      <c r="AP33" s="902"/>
      <c r="AQ33" s="902"/>
      <c r="AR33" s="902"/>
      <c r="AS33" s="942"/>
      <c r="AT33" s="942"/>
      <c r="AU33" s="942"/>
      <c r="AV33" s="942"/>
      <c r="AW33" s="942"/>
      <c r="AX33" s="934"/>
      <c r="AY33" s="934"/>
      <c r="AZ33" s="934"/>
      <c r="BA33" s="934"/>
    </row>
    <row r="34" spans="1:53" ht="34.5" customHeight="1" x14ac:dyDescent="0.25">
      <c r="A34" s="964" t="s">
        <v>24</v>
      </c>
      <c r="B34" s="963"/>
      <c r="C34" s="965">
        <f>SUM(C30:F33)</f>
        <v>48</v>
      </c>
      <c r="D34" s="966"/>
      <c r="E34" s="966"/>
      <c r="F34" s="967"/>
      <c r="G34" s="954">
        <f>SUM(G30:I33)</f>
        <v>6</v>
      </c>
      <c r="H34" s="962"/>
      <c r="I34" s="963"/>
      <c r="J34" s="951">
        <f>SUM(J30:M33)</f>
        <v>9</v>
      </c>
      <c r="K34" s="952"/>
      <c r="L34" s="952"/>
      <c r="M34" s="953"/>
      <c r="N34" s="951">
        <f>SUM(N30:P33)</f>
        <v>12</v>
      </c>
      <c r="O34" s="952"/>
      <c r="P34" s="953"/>
      <c r="Q34" s="926">
        <f>SUM(Q30:S33)</f>
        <v>2</v>
      </c>
      <c r="R34" s="927"/>
      <c r="S34" s="928"/>
      <c r="T34" s="954">
        <f>SUM(T30:V33)</f>
        <v>14</v>
      </c>
      <c r="U34" s="955"/>
      <c r="V34" s="956"/>
      <c r="W34" s="954">
        <f>SUM(W30:Y33)</f>
        <v>91</v>
      </c>
      <c r="X34" s="955"/>
      <c r="Y34" s="956"/>
      <c r="Z34" s="22"/>
      <c r="AA34" s="941" t="s">
        <v>108</v>
      </c>
      <c r="AB34" s="1113"/>
      <c r="AC34" s="1113"/>
      <c r="AD34" s="1113"/>
      <c r="AE34" s="1113"/>
      <c r="AF34" s="1113"/>
      <c r="AG34" s="1114"/>
      <c r="AH34" s="938">
        <v>4</v>
      </c>
      <c r="AI34" s="939"/>
      <c r="AJ34" s="940"/>
      <c r="AK34" s="943">
        <v>12</v>
      </c>
      <c r="AL34" s="1115"/>
      <c r="AM34" s="1116"/>
      <c r="AN34" s="23"/>
      <c r="AO34" s="902"/>
      <c r="AP34" s="902"/>
      <c r="AQ34" s="902"/>
      <c r="AR34" s="902"/>
      <c r="AS34" s="942"/>
      <c r="AT34" s="942"/>
      <c r="AU34" s="942"/>
      <c r="AV34" s="942"/>
      <c r="AW34" s="942"/>
      <c r="AX34" s="934"/>
      <c r="AY34" s="934"/>
      <c r="AZ34" s="934"/>
      <c r="BA34" s="934"/>
    </row>
  </sheetData>
  <sheetProtection selectLockedCells="1" selectUnlockedCells="1"/>
  <mergeCells count="105">
    <mergeCell ref="AN3:BA4"/>
    <mergeCell ref="A4:O4"/>
    <mergeCell ref="P5:AM5"/>
    <mergeCell ref="A6:O6"/>
    <mergeCell ref="AO6:BA6"/>
    <mergeCell ref="Y12:AM12"/>
    <mergeCell ref="A1:O1"/>
    <mergeCell ref="P1:AM1"/>
    <mergeCell ref="A2:O2"/>
    <mergeCell ref="A3:O3"/>
    <mergeCell ref="P3:AM3"/>
    <mergeCell ref="A7:O7"/>
    <mergeCell ref="P7:AL7"/>
    <mergeCell ref="AN7:BA7"/>
    <mergeCell ref="G34:I34"/>
    <mergeCell ref="N34:P34"/>
    <mergeCell ref="Q34:S34"/>
    <mergeCell ref="Q32:S32"/>
    <mergeCell ref="J34:M34"/>
    <mergeCell ref="AX27:BA30"/>
    <mergeCell ref="AO27:AR30"/>
    <mergeCell ref="AA32:AG33"/>
    <mergeCell ref="AH30:AJ31"/>
    <mergeCell ref="W30:Y30"/>
    <mergeCell ref="AA30:AG31"/>
    <mergeCell ref="Q30:S30"/>
    <mergeCell ref="T30:V30"/>
    <mergeCell ref="T31:V31"/>
    <mergeCell ref="W31:Y31"/>
    <mergeCell ref="AX31:BA34"/>
    <mergeCell ref="X16:AA16"/>
    <mergeCell ref="P8:AL8"/>
    <mergeCell ref="N16:R16"/>
    <mergeCell ref="S16:W16"/>
    <mergeCell ref="P9:AL9"/>
    <mergeCell ref="AK29:AM29"/>
    <mergeCell ref="AH27:AJ28"/>
    <mergeCell ref="AA34:AG34"/>
    <mergeCell ref="AO16:AR16"/>
    <mergeCell ref="AK34:AM34"/>
    <mergeCell ref="W34:Y34"/>
    <mergeCell ref="W33:Y33"/>
    <mergeCell ref="W32:Y32"/>
    <mergeCell ref="T34:V34"/>
    <mergeCell ref="T33:V33"/>
    <mergeCell ref="T32:V32"/>
    <mergeCell ref="AN8:BA10"/>
    <mergeCell ref="J16:M16"/>
    <mergeCell ref="AS16:AW16"/>
    <mergeCell ref="P10:AM10"/>
    <mergeCell ref="P11:AM11"/>
    <mergeCell ref="AJ16:AN16"/>
    <mergeCell ref="A14:BA14"/>
    <mergeCell ref="AF16:AI16"/>
    <mergeCell ref="AB16:AE16"/>
    <mergeCell ref="C33:F33"/>
    <mergeCell ref="G33:I33"/>
    <mergeCell ref="AX16:BA16"/>
    <mergeCell ref="AK32:AM33"/>
    <mergeCell ref="AA27:AG28"/>
    <mergeCell ref="AA29:AG29"/>
    <mergeCell ref="T27:V29"/>
    <mergeCell ref="A31:B31"/>
    <mergeCell ref="G32:I32"/>
    <mergeCell ref="F16:I16"/>
    <mergeCell ref="A16:A17"/>
    <mergeCell ref="A23:AU23"/>
    <mergeCell ref="AA25:AM25"/>
    <mergeCell ref="B16:E16"/>
    <mergeCell ref="N30:P30"/>
    <mergeCell ref="C31:F31"/>
    <mergeCell ref="A34:B34"/>
    <mergeCell ref="C34:F34"/>
    <mergeCell ref="Q31:S31"/>
    <mergeCell ref="A32:B32"/>
    <mergeCell ref="A30:B30"/>
    <mergeCell ref="C30:F30"/>
    <mergeCell ref="AK27:AM28"/>
    <mergeCell ref="AS27:AW30"/>
    <mergeCell ref="AK30:AM31"/>
    <mergeCell ref="AS31:AW34"/>
    <mergeCell ref="AO31:AR34"/>
    <mergeCell ref="AH34:AJ34"/>
    <mergeCell ref="AH32:AJ33"/>
    <mergeCell ref="J31:M31"/>
    <mergeCell ref="G30:I30"/>
    <mergeCell ref="G27:I29"/>
    <mergeCell ref="A27:B29"/>
    <mergeCell ref="C27:F29"/>
    <mergeCell ref="J30:M30"/>
    <mergeCell ref="J32:M32"/>
    <mergeCell ref="J33:M33"/>
    <mergeCell ref="N32:P32"/>
    <mergeCell ref="N33:P33"/>
    <mergeCell ref="N31:P31"/>
    <mergeCell ref="G31:I31"/>
    <mergeCell ref="A33:B33"/>
    <mergeCell ref="Q33:S33"/>
    <mergeCell ref="AO25:BA25"/>
    <mergeCell ref="AH29:AJ29"/>
    <mergeCell ref="J27:M29"/>
    <mergeCell ref="Q27:S29"/>
    <mergeCell ref="N27:P29"/>
    <mergeCell ref="W27:Y29"/>
    <mergeCell ref="C32:F32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07" customWidth="1"/>
    <col min="2" max="2" width="47.28515625" style="408" customWidth="1"/>
    <col min="3" max="3" width="6.7109375" style="409" customWidth="1"/>
    <col min="4" max="4" width="12" style="410" customWidth="1"/>
    <col min="5" max="5" width="7.28515625" style="410" customWidth="1"/>
    <col min="6" max="6" width="6.42578125" style="409" customWidth="1"/>
    <col min="7" max="7" width="7.42578125" style="409" customWidth="1"/>
    <col min="8" max="8" width="9.85546875" style="409" customWidth="1"/>
    <col min="9" max="9" width="8.7109375" style="408" customWidth="1"/>
    <col min="10" max="10" width="8" style="408" customWidth="1"/>
    <col min="11" max="11" width="5.85546875" style="408" customWidth="1"/>
    <col min="12" max="12" width="7.85546875" style="408" customWidth="1"/>
    <col min="13" max="13" width="8.85546875" style="408" customWidth="1"/>
    <col min="14" max="15" width="6.140625" style="408" customWidth="1"/>
    <col min="16" max="16" width="6.28515625" style="408" customWidth="1"/>
    <col min="17" max="18" width="6.42578125" style="408" customWidth="1"/>
    <col min="19" max="19" width="6.5703125" style="408" customWidth="1"/>
    <col min="20" max="20" width="6.28515625" style="408" customWidth="1"/>
    <col min="21" max="21" width="5.5703125" style="408" customWidth="1"/>
    <col min="22" max="22" width="5.7109375" style="408" customWidth="1"/>
    <col min="23" max="27" width="0" style="232" hidden="1" customWidth="1"/>
    <col min="28" max="16384" width="9.140625" style="232"/>
  </cols>
  <sheetData>
    <row r="1" spans="1:27" s="149" customFormat="1" ht="18.75" customHeight="1" thickBot="1" x14ac:dyDescent="0.25">
      <c r="A1" s="1222" t="s">
        <v>131</v>
      </c>
      <c r="B1" s="1223"/>
      <c r="C1" s="1223"/>
      <c r="D1" s="1223"/>
      <c r="E1" s="1223"/>
      <c r="F1" s="1223"/>
      <c r="G1" s="1223"/>
      <c r="H1" s="1223"/>
      <c r="I1" s="1223"/>
      <c r="J1" s="1223"/>
      <c r="K1" s="1223"/>
      <c r="L1" s="1223"/>
      <c r="M1" s="1223"/>
      <c r="N1" s="1223"/>
      <c r="O1" s="1223"/>
      <c r="P1" s="1223"/>
      <c r="Q1" s="1223"/>
      <c r="R1" s="1223"/>
      <c r="S1" s="1223"/>
      <c r="T1" s="1223"/>
      <c r="U1" s="1223"/>
      <c r="V1" s="1224"/>
    </row>
    <row r="2" spans="1:27" s="149" customFormat="1" ht="15.75" customHeight="1" x14ac:dyDescent="0.2">
      <c r="A2" s="1225" t="s">
        <v>132</v>
      </c>
      <c r="B2" s="1228" t="s">
        <v>133</v>
      </c>
      <c r="C2" s="1231" t="s">
        <v>86</v>
      </c>
      <c r="D2" s="1232"/>
      <c r="E2" s="1232"/>
      <c r="F2" s="1233"/>
      <c r="G2" s="1234" t="s">
        <v>134</v>
      </c>
      <c r="H2" s="1238" t="s">
        <v>135</v>
      </c>
      <c r="I2" s="1239"/>
      <c r="J2" s="1239"/>
      <c r="K2" s="1239"/>
      <c r="L2" s="1239"/>
      <c r="M2" s="1240"/>
      <c r="N2" s="1196" t="s">
        <v>181</v>
      </c>
      <c r="O2" s="1197"/>
      <c r="P2" s="1197"/>
      <c r="Q2" s="1197"/>
      <c r="R2" s="1197"/>
      <c r="S2" s="1197"/>
      <c r="T2" s="1197"/>
      <c r="U2" s="1197"/>
      <c r="V2" s="1198"/>
    </row>
    <row r="3" spans="1:27" s="149" customFormat="1" ht="16.5" customHeight="1" thickBot="1" x14ac:dyDescent="0.25">
      <c r="A3" s="1226"/>
      <c r="B3" s="1229"/>
      <c r="C3" s="1205" t="s">
        <v>29</v>
      </c>
      <c r="D3" s="1207" t="s">
        <v>30</v>
      </c>
      <c r="E3" s="1220" t="s">
        <v>55</v>
      </c>
      <c r="F3" s="1221"/>
      <c r="G3" s="1235"/>
      <c r="H3" s="1193" t="s">
        <v>28</v>
      </c>
      <c r="I3" s="1202" t="s">
        <v>136</v>
      </c>
      <c r="J3" s="1203"/>
      <c r="K3" s="1203"/>
      <c r="L3" s="1204"/>
      <c r="M3" s="1216" t="s">
        <v>137</v>
      </c>
      <c r="N3" s="1199"/>
      <c r="O3" s="1200"/>
      <c r="P3" s="1200"/>
      <c r="Q3" s="1200"/>
      <c r="R3" s="1200"/>
      <c r="S3" s="1200"/>
      <c r="T3" s="1200"/>
      <c r="U3" s="1200"/>
      <c r="V3" s="1201"/>
    </row>
    <row r="4" spans="1:27" s="149" customFormat="1" ht="15.75" customHeight="1" x14ac:dyDescent="0.2">
      <c r="A4" s="1226"/>
      <c r="B4" s="1229"/>
      <c r="C4" s="1205"/>
      <c r="D4" s="1207"/>
      <c r="E4" s="1207" t="s">
        <v>56</v>
      </c>
      <c r="F4" s="1187" t="s">
        <v>57</v>
      </c>
      <c r="G4" s="1235"/>
      <c r="H4" s="1194"/>
      <c r="I4" s="1213" t="s">
        <v>24</v>
      </c>
      <c r="J4" s="1213" t="s">
        <v>31</v>
      </c>
      <c r="K4" s="1213" t="s">
        <v>138</v>
      </c>
      <c r="L4" s="1213" t="s">
        <v>139</v>
      </c>
      <c r="M4" s="1217"/>
      <c r="N4" s="1185" t="s">
        <v>65</v>
      </c>
      <c r="O4" s="1237"/>
      <c r="P4" s="1186"/>
      <c r="Q4" s="1185" t="s">
        <v>76</v>
      </c>
      <c r="R4" s="1186"/>
      <c r="S4" s="1185"/>
      <c r="T4" s="1186"/>
      <c r="U4" s="1185"/>
      <c r="V4" s="1186"/>
    </row>
    <row r="5" spans="1:27" s="149" customFormat="1" ht="16.5" thickBot="1" x14ac:dyDescent="0.25">
      <c r="A5" s="1226"/>
      <c r="B5" s="1229"/>
      <c r="C5" s="1205"/>
      <c r="D5" s="1207"/>
      <c r="E5" s="1207"/>
      <c r="F5" s="1187"/>
      <c r="G5" s="1235"/>
      <c r="H5" s="1194"/>
      <c r="I5" s="1214"/>
      <c r="J5" s="1214"/>
      <c r="K5" s="1214"/>
      <c r="L5" s="1214"/>
      <c r="M5" s="1217"/>
      <c r="N5" s="150">
        <v>1</v>
      </c>
      <c r="O5" s="151" t="s">
        <v>84</v>
      </c>
      <c r="P5" s="152" t="s">
        <v>85</v>
      </c>
      <c r="Q5" s="150">
        <v>3</v>
      </c>
      <c r="R5" s="153">
        <v>4</v>
      </c>
      <c r="S5" s="154"/>
      <c r="T5" s="153"/>
      <c r="U5" s="150"/>
      <c r="V5" s="153"/>
    </row>
    <row r="6" spans="1:27" s="149" customFormat="1" ht="16.5" thickBot="1" x14ac:dyDescent="0.25">
      <c r="A6" s="1226"/>
      <c r="B6" s="1229"/>
      <c r="C6" s="1205"/>
      <c r="D6" s="1207"/>
      <c r="E6" s="1207"/>
      <c r="F6" s="1187"/>
      <c r="G6" s="1235"/>
      <c r="H6" s="1194"/>
      <c r="I6" s="1214"/>
      <c r="J6" s="1214"/>
      <c r="K6" s="1214"/>
      <c r="L6" s="1214"/>
      <c r="M6" s="1218"/>
      <c r="N6" s="1209" t="s">
        <v>140</v>
      </c>
      <c r="O6" s="1210"/>
      <c r="P6" s="1211"/>
      <c r="Q6" s="1211"/>
      <c r="R6" s="1211"/>
      <c r="S6" s="1211"/>
      <c r="T6" s="1211"/>
      <c r="U6" s="1211"/>
      <c r="V6" s="1212"/>
    </row>
    <row r="7" spans="1:27" s="149" customFormat="1" ht="16.5" thickBot="1" x14ac:dyDescent="0.25">
      <c r="A7" s="1227"/>
      <c r="B7" s="1230"/>
      <c r="C7" s="1206"/>
      <c r="D7" s="1208"/>
      <c r="E7" s="1208"/>
      <c r="F7" s="1188"/>
      <c r="G7" s="1236"/>
      <c r="H7" s="1195"/>
      <c r="I7" s="1215"/>
      <c r="J7" s="1215"/>
      <c r="K7" s="1215"/>
      <c r="L7" s="1215"/>
      <c r="M7" s="1219"/>
      <c r="N7" s="155">
        <v>15</v>
      </c>
      <c r="O7" s="156">
        <v>9</v>
      </c>
      <c r="P7" s="157">
        <v>9</v>
      </c>
      <c r="Q7" s="155">
        <v>15</v>
      </c>
      <c r="R7" s="157">
        <v>20</v>
      </c>
      <c r="S7" s="155"/>
      <c r="T7" s="157"/>
      <c r="U7" s="155"/>
      <c r="V7" s="157"/>
    </row>
    <row r="8" spans="1:27" s="149" customFormat="1" ht="16.5" thickBot="1" x14ac:dyDescent="0.25">
      <c r="A8" s="158">
        <v>1</v>
      </c>
      <c r="B8" s="159">
        <v>2</v>
      </c>
      <c r="C8" s="160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61">
        <v>13</v>
      </c>
      <c r="N8" s="155">
        <v>14</v>
      </c>
      <c r="O8" s="162">
        <v>15</v>
      </c>
      <c r="P8" s="155">
        <v>16</v>
      </c>
      <c r="Q8" s="162">
        <v>17</v>
      </c>
      <c r="R8" s="155">
        <v>18</v>
      </c>
      <c r="S8" s="162">
        <v>19</v>
      </c>
      <c r="T8" s="155">
        <v>20</v>
      </c>
      <c r="U8" s="162">
        <v>21</v>
      </c>
      <c r="V8" s="159">
        <v>22</v>
      </c>
      <c r="W8" s="163">
        <v>22</v>
      </c>
      <c r="X8" s="161">
        <v>23</v>
      </c>
      <c r="Y8" s="158">
        <v>24</v>
      </c>
      <c r="Z8" s="161">
        <v>25</v>
      </c>
      <c r="AA8" s="158">
        <v>26</v>
      </c>
    </row>
    <row r="9" spans="1:27" s="149" customFormat="1" ht="16.5" thickBot="1" x14ac:dyDescent="0.25">
      <c r="A9" s="1189" t="s">
        <v>141</v>
      </c>
      <c r="B9" s="1190"/>
      <c r="C9" s="1191"/>
      <c r="D9" s="1191"/>
      <c r="E9" s="1191"/>
      <c r="F9" s="1191"/>
      <c r="G9" s="1191"/>
      <c r="H9" s="1191"/>
      <c r="I9" s="1191"/>
      <c r="J9" s="1191"/>
      <c r="K9" s="1191"/>
      <c r="L9" s="1191"/>
      <c r="M9" s="1191"/>
      <c r="N9" s="1190"/>
      <c r="O9" s="1190"/>
      <c r="P9" s="1190"/>
      <c r="Q9" s="1190"/>
      <c r="R9" s="1190"/>
      <c r="S9" s="1190"/>
      <c r="T9" s="1190"/>
      <c r="U9" s="1190"/>
      <c r="V9" s="1192"/>
    </row>
    <row r="10" spans="1:27" s="149" customFormat="1" ht="16.5" thickBot="1" x14ac:dyDescent="0.25">
      <c r="A10" s="1183" t="s">
        <v>142</v>
      </c>
      <c r="B10" s="1142"/>
      <c r="C10" s="1142"/>
      <c r="D10" s="1142"/>
      <c r="E10" s="1142"/>
      <c r="F10" s="1142"/>
      <c r="G10" s="1142"/>
      <c r="H10" s="1142"/>
      <c r="I10" s="1142"/>
      <c r="J10" s="1142"/>
      <c r="K10" s="1142"/>
      <c r="L10" s="1142"/>
      <c r="M10" s="1142"/>
      <c r="N10" s="1142"/>
      <c r="O10" s="1142"/>
      <c r="P10" s="1142"/>
      <c r="Q10" s="1142"/>
      <c r="R10" s="1142"/>
      <c r="S10" s="1142"/>
      <c r="T10" s="1142"/>
      <c r="U10" s="1142"/>
      <c r="V10" s="1184"/>
    </row>
    <row r="11" spans="1:27" s="179" customFormat="1" x14ac:dyDescent="0.2">
      <c r="A11" s="164" t="s">
        <v>77</v>
      </c>
      <c r="B11" s="165" t="s">
        <v>75</v>
      </c>
      <c r="C11" s="166"/>
      <c r="D11" s="167" t="s">
        <v>162</v>
      </c>
      <c r="E11" s="167"/>
      <c r="F11" s="168"/>
      <c r="G11" s="169">
        <v>3</v>
      </c>
      <c r="H11" s="170">
        <f>G11*30</f>
        <v>90</v>
      </c>
      <c r="I11" s="171">
        <f>J11+K11+L11</f>
        <v>30</v>
      </c>
      <c r="J11" s="172">
        <v>15</v>
      </c>
      <c r="K11" s="172"/>
      <c r="L11" s="172">
        <v>15</v>
      </c>
      <c r="M11" s="173">
        <f t="shared" ref="M11:M17" si="0">H11-I11</f>
        <v>60</v>
      </c>
      <c r="N11" s="174">
        <v>2</v>
      </c>
      <c r="O11" s="175"/>
      <c r="P11" s="176"/>
      <c r="Q11" s="177"/>
      <c r="R11" s="178"/>
      <c r="S11" s="174"/>
      <c r="T11" s="178"/>
      <c r="U11" s="174"/>
      <c r="V11" s="176"/>
    </row>
    <row r="12" spans="1:27" s="179" customFormat="1" ht="31.5" x14ac:dyDescent="0.2">
      <c r="A12" s="180" t="s">
        <v>182</v>
      </c>
      <c r="B12" s="181" t="s">
        <v>130</v>
      </c>
      <c r="C12" s="182"/>
      <c r="D12" s="183" t="s">
        <v>183</v>
      </c>
      <c r="E12" s="183"/>
      <c r="F12" s="184"/>
      <c r="G12" s="185">
        <v>3</v>
      </c>
      <c r="H12" s="186">
        <f>G12*30</f>
        <v>90</v>
      </c>
      <c r="I12" s="187">
        <f>J12+K12+L12</f>
        <v>30</v>
      </c>
      <c r="J12" s="188"/>
      <c r="K12" s="188"/>
      <c r="L12" s="188">
        <v>30</v>
      </c>
      <c r="M12" s="189">
        <f t="shared" si="0"/>
        <v>60</v>
      </c>
      <c r="N12" s="190">
        <v>2</v>
      </c>
      <c r="O12" s="191"/>
      <c r="P12" s="192"/>
      <c r="Q12" s="193"/>
      <c r="R12" s="194"/>
      <c r="S12" s="190"/>
      <c r="T12" s="194"/>
      <c r="U12" s="190"/>
      <c r="V12" s="192"/>
    </row>
    <row r="13" spans="1:27" s="179" customFormat="1" ht="31.5" x14ac:dyDescent="0.2">
      <c r="A13" s="180" t="s">
        <v>184</v>
      </c>
      <c r="B13" s="181" t="s">
        <v>196</v>
      </c>
      <c r="C13" s="182">
        <v>2</v>
      </c>
      <c r="D13" s="183"/>
      <c r="E13" s="183"/>
      <c r="F13" s="184"/>
      <c r="G13" s="185">
        <v>5</v>
      </c>
      <c r="H13" s="186">
        <f>G13*30</f>
        <v>150</v>
      </c>
      <c r="I13" s="187">
        <f>J13+K13+L13</f>
        <v>54</v>
      </c>
      <c r="J13" s="188">
        <v>36</v>
      </c>
      <c r="K13" s="188"/>
      <c r="L13" s="188">
        <v>18</v>
      </c>
      <c r="M13" s="189">
        <f t="shared" si="0"/>
        <v>96</v>
      </c>
      <c r="N13" s="190"/>
      <c r="O13" s="191">
        <v>3</v>
      </c>
      <c r="P13" s="192">
        <v>3</v>
      </c>
      <c r="Q13" s="193"/>
      <c r="R13" s="194"/>
      <c r="S13" s="190"/>
      <c r="T13" s="194"/>
      <c r="U13" s="190"/>
      <c r="V13" s="192"/>
    </row>
    <row r="14" spans="1:27" s="179" customFormat="1" x14ac:dyDescent="0.2">
      <c r="A14" s="180" t="s">
        <v>186</v>
      </c>
      <c r="B14" s="181" t="s">
        <v>240</v>
      </c>
      <c r="C14" s="182"/>
      <c r="D14" s="183" t="s">
        <v>185</v>
      </c>
      <c r="E14" s="183"/>
      <c r="F14" s="184"/>
      <c r="G14" s="185">
        <v>3</v>
      </c>
      <c r="H14" s="186">
        <f>G14*30</f>
        <v>90</v>
      </c>
      <c r="I14" s="187">
        <f>J14+K14+L14</f>
        <v>36</v>
      </c>
      <c r="J14" s="188">
        <v>18</v>
      </c>
      <c r="K14" s="188"/>
      <c r="L14" s="188">
        <v>18</v>
      </c>
      <c r="M14" s="189">
        <f t="shared" si="0"/>
        <v>54</v>
      </c>
      <c r="N14" s="190"/>
      <c r="O14" s="191">
        <v>2</v>
      </c>
      <c r="P14" s="192">
        <v>2</v>
      </c>
      <c r="Q14" s="193"/>
      <c r="R14" s="194"/>
      <c r="S14" s="190"/>
      <c r="T14" s="194"/>
      <c r="U14" s="190"/>
      <c r="V14" s="192"/>
    </row>
    <row r="15" spans="1:27" s="179" customFormat="1" x14ac:dyDescent="0.2">
      <c r="A15" s="180" t="s">
        <v>195</v>
      </c>
      <c r="B15" s="181" t="s">
        <v>33</v>
      </c>
      <c r="C15" s="182"/>
      <c r="D15" s="183"/>
      <c r="E15" s="183"/>
      <c r="F15" s="184"/>
      <c r="G15" s="185">
        <f>G16+G18+G17</f>
        <v>7</v>
      </c>
      <c r="H15" s="186">
        <f>H16+H18+H17</f>
        <v>210</v>
      </c>
      <c r="I15" s="187">
        <f>I16+I18+I17</f>
        <v>132</v>
      </c>
      <c r="J15" s="188"/>
      <c r="K15" s="188"/>
      <c r="L15" s="188">
        <f>L16+L18+L17</f>
        <v>132</v>
      </c>
      <c r="M15" s="189">
        <f t="shared" si="0"/>
        <v>78</v>
      </c>
      <c r="N15" s="190"/>
      <c r="O15" s="191"/>
      <c r="P15" s="192"/>
      <c r="Q15" s="193"/>
      <c r="R15" s="194"/>
      <c r="S15" s="190"/>
      <c r="T15" s="194"/>
      <c r="U15" s="190"/>
      <c r="V15" s="192"/>
    </row>
    <row r="16" spans="1:27" s="179" customFormat="1" x14ac:dyDescent="0.2">
      <c r="A16" s="195" t="s">
        <v>197</v>
      </c>
      <c r="B16" s="196" t="s">
        <v>33</v>
      </c>
      <c r="C16" s="197"/>
      <c r="D16" s="198" t="s">
        <v>183</v>
      </c>
      <c r="E16" s="198"/>
      <c r="F16" s="199"/>
      <c r="G16" s="200">
        <v>3</v>
      </c>
      <c r="H16" s="201">
        <f>G16*30</f>
        <v>90</v>
      </c>
      <c r="I16" s="202">
        <f>J16+K16+L16</f>
        <v>60</v>
      </c>
      <c r="J16" s="203"/>
      <c r="K16" s="203"/>
      <c r="L16" s="203">
        <v>60</v>
      </c>
      <c r="M16" s="204">
        <f t="shared" si="0"/>
        <v>30</v>
      </c>
      <c r="N16" s="205">
        <v>4</v>
      </c>
      <c r="O16" s="206"/>
      <c r="P16" s="207"/>
      <c r="Q16" s="208"/>
      <c r="R16" s="209"/>
      <c r="S16" s="205"/>
      <c r="T16" s="209"/>
      <c r="U16" s="205"/>
      <c r="V16" s="207"/>
    </row>
    <row r="17" spans="1:27" s="179" customFormat="1" x14ac:dyDescent="0.2">
      <c r="A17" s="195" t="s">
        <v>198</v>
      </c>
      <c r="B17" s="196" t="s">
        <v>33</v>
      </c>
      <c r="C17" s="197"/>
      <c r="D17" s="198" t="s">
        <v>185</v>
      </c>
      <c r="E17" s="198"/>
      <c r="F17" s="199"/>
      <c r="G17" s="414">
        <v>4</v>
      </c>
      <c r="H17" s="415">
        <f>G17*30</f>
        <v>120</v>
      </c>
      <c r="I17" s="416">
        <f>J17+K17+L17</f>
        <v>72</v>
      </c>
      <c r="J17" s="417"/>
      <c r="K17" s="417"/>
      <c r="L17" s="417">
        <v>72</v>
      </c>
      <c r="M17" s="418">
        <f t="shared" si="0"/>
        <v>48</v>
      </c>
      <c r="N17" s="205"/>
      <c r="O17" s="206">
        <v>4</v>
      </c>
      <c r="P17" s="207">
        <v>4</v>
      </c>
      <c r="Q17" s="208"/>
      <c r="R17" s="209"/>
      <c r="S17" s="205"/>
      <c r="T17" s="209"/>
      <c r="U17" s="205"/>
      <c r="V17" s="207"/>
    </row>
    <row r="18" spans="1:27" s="179" customFormat="1" ht="16.5" thickBot="1" x14ac:dyDescent="0.25">
      <c r="A18" s="210" t="s">
        <v>199</v>
      </c>
      <c r="B18" s="211" t="s">
        <v>33</v>
      </c>
      <c r="C18" s="212"/>
      <c r="D18" s="213" t="s">
        <v>187</v>
      </c>
      <c r="E18" s="213"/>
      <c r="F18" s="214"/>
      <c r="G18" s="215"/>
      <c r="H18" s="216"/>
      <c r="I18" s="217"/>
      <c r="J18" s="218"/>
      <c r="K18" s="218"/>
      <c r="L18" s="218"/>
      <c r="M18" s="219"/>
      <c r="N18" s="220"/>
      <c r="O18" s="221"/>
      <c r="P18" s="222"/>
      <c r="Q18" s="223" t="s">
        <v>188</v>
      </c>
      <c r="R18" s="224"/>
      <c r="S18" s="220"/>
      <c r="T18" s="224"/>
      <c r="U18" s="220"/>
      <c r="V18" s="222"/>
    </row>
    <row r="19" spans="1:27" s="149" customFormat="1" ht="16.5" thickBot="1" x14ac:dyDescent="0.25">
      <c r="A19" s="1063" t="s">
        <v>32</v>
      </c>
      <c r="B19" s="1065"/>
      <c r="C19" s="225"/>
      <c r="D19" s="226"/>
      <c r="E19" s="227"/>
      <c r="F19" s="227"/>
      <c r="G19" s="228">
        <f>SUM(G11:G18)-G16-G17</f>
        <v>21</v>
      </c>
      <c r="H19" s="229">
        <f t="shared" ref="H19:M19" si="1">SUM(H11:H18)-H16-H17</f>
        <v>630</v>
      </c>
      <c r="I19" s="229">
        <f t="shared" si="1"/>
        <v>282</v>
      </c>
      <c r="J19" s="229">
        <f t="shared" si="1"/>
        <v>69</v>
      </c>
      <c r="K19" s="229">
        <f t="shared" si="1"/>
        <v>0</v>
      </c>
      <c r="L19" s="229">
        <f t="shared" si="1"/>
        <v>213</v>
      </c>
      <c r="M19" s="229">
        <f t="shared" si="1"/>
        <v>348</v>
      </c>
      <c r="N19" s="229">
        <f>SUM(N11:N18)</f>
        <v>8</v>
      </c>
      <c r="O19" s="229">
        <f t="shared" ref="O19:AA19" si="2">SUM(O11:O18)</f>
        <v>9</v>
      </c>
      <c r="P19" s="229">
        <f t="shared" si="2"/>
        <v>9</v>
      </c>
      <c r="Q19" s="229">
        <f t="shared" si="2"/>
        <v>0</v>
      </c>
      <c r="R19" s="229">
        <f t="shared" si="2"/>
        <v>0</v>
      </c>
      <c r="S19" s="229">
        <f t="shared" si="2"/>
        <v>0</v>
      </c>
      <c r="T19" s="229">
        <f t="shared" si="2"/>
        <v>0</v>
      </c>
      <c r="U19" s="229">
        <f t="shared" si="2"/>
        <v>0</v>
      </c>
      <c r="V19" s="229">
        <f t="shared" si="2"/>
        <v>0</v>
      </c>
      <c r="W19" s="229">
        <f t="shared" si="2"/>
        <v>0</v>
      </c>
      <c r="X19" s="229">
        <f t="shared" si="2"/>
        <v>0</v>
      </c>
      <c r="Y19" s="229">
        <f t="shared" si="2"/>
        <v>0</v>
      </c>
      <c r="Z19" s="229">
        <f t="shared" si="2"/>
        <v>0</v>
      </c>
      <c r="AA19" s="229">
        <f t="shared" si="2"/>
        <v>0</v>
      </c>
    </row>
    <row r="20" spans="1:27" ht="16.5" thickBot="1" x14ac:dyDescent="0.25">
      <c r="A20" s="973" t="s">
        <v>143</v>
      </c>
      <c r="B20" s="974"/>
      <c r="C20" s="974"/>
      <c r="D20" s="974"/>
      <c r="E20" s="974"/>
      <c r="F20" s="974"/>
      <c r="G20" s="974"/>
      <c r="H20" s="974"/>
      <c r="I20" s="974"/>
      <c r="J20" s="974"/>
      <c r="K20" s="974"/>
      <c r="L20" s="974"/>
      <c r="M20" s="974"/>
      <c r="N20" s="975"/>
      <c r="O20" s="975"/>
      <c r="P20" s="975"/>
      <c r="Q20" s="975"/>
      <c r="R20" s="975"/>
      <c r="S20" s="975"/>
      <c r="T20" s="975"/>
      <c r="U20" s="975"/>
      <c r="V20" s="976"/>
    </row>
    <row r="21" spans="1:27" x14ac:dyDescent="0.2">
      <c r="A21" s="233" t="s">
        <v>144</v>
      </c>
      <c r="B21" s="234" t="s">
        <v>206</v>
      </c>
      <c r="C21" s="235">
        <v>1</v>
      </c>
      <c r="D21" s="236"/>
      <c r="E21" s="237"/>
      <c r="F21" s="238"/>
      <c r="G21" s="239">
        <v>5</v>
      </c>
      <c r="H21" s="240">
        <f t="shared" ref="H21:H28" si="3">G21*30</f>
        <v>150</v>
      </c>
      <c r="I21" s="235">
        <f>J21+L21</f>
        <v>45</v>
      </c>
      <c r="J21" s="236">
        <v>30</v>
      </c>
      <c r="K21" s="236"/>
      <c r="L21" s="236">
        <v>15</v>
      </c>
      <c r="M21" s="241">
        <f t="shared" ref="M21:M28" si="4">H21-I21</f>
        <v>105</v>
      </c>
      <c r="N21" s="177">
        <v>3</v>
      </c>
      <c r="O21" s="242"/>
      <c r="P21" s="243"/>
      <c r="Q21" s="174"/>
      <c r="R21" s="176"/>
      <c r="S21" s="174"/>
      <c r="T21" s="176"/>
      <c r="U21" s="174"/>
      <c r="V21" s="176"/>
    </row>
    <row r="22" spans="1:27" x14ac:dyDescent="0.2">
      <c r="A22" s="244" t="s">
        <v>145</v>
      </c>
      <c r="B22" s="245" t="s">
        <v>207</v>
      </c>
      <c r="C22" s="246">
        <v>1</v>
      </c>
      <c r="D22" s="247"/>
      <c r="E22" s="248"/>
      <c r="F22" s="249"/>
      <c r="G22" s="250">
        <v>4</v>
      </c>
      <c r="H22" s="251">
        <f t="shared" si="3"/>
        <v>120</v>
      </c>
      <c r="I22" s="246">
        <f>J22+L22</f>
        <v>45</v>
      </c>
      <c r="J22" s="247">
        <v>30</v>
      </c>
      <c r="K22" s="247"/>
      <c r="L22" s="247">
        <v>15</v>
      </c>
      <c r="M22" s="252">
        <f t="shared" si="4"/>
        <v>75</v>
      </c>
      <c r="N22" s="253">
        <v>3</v>
      </c>
      <c r="O22" s="254"/>
      <c r="P22" s="255"/>
      <c r="Q22" s="256"/>
      <c r="R22" s="257"/>
      <c r="S22" s="256"/>
      <c r="T22" s="257"/>
      <c r="U22" s="256"/>
      <c r="V22" s="257"/>
    </row>
    <row r="23" spans="1:27" x14ac:dyDescent="0.2">
      <c r="A23" s="244" t="s">
        <v>146</v>
      </c>
      <c r="B23" s="245" t="s">
        <v>229</v>
      </c>
      <c r="C23" s="246">
        <v>1</v>
      </c>
      <c r="D23" s="247"/>
      <c r="E23" s="248"/>
      <c r="F23" s="249"/>
      <c r="G23" s="250">
        <v>5</v>
      </c>
      <c r="H23" s="251">
        <f t="shared" si="3"/>
        <v>150</v>
      </c>
      <c r="I23" s="246">
        <f>J23+L23</f>
        <v>45</v>
      </c>
      <c r="J23" s="247">
        <v>30</v>
      </c>
      <c r="K23" s="247"/>
      <c r="L23" s="247">
        <v>15</v>
      </c>
      <c r="M23" s="252">
        <f t="shared" si="4"/>
        <v>105</v>
      </c>
      <c r="N23" s="193">
        <v>3</v>
      </c>
      <c r="O23" s="258"/>
      <c r="P23" s="259"/>
      <c r="Q23" s="190"/>
      <c r="R23" s="192"/>
      <c r="S23" s="190"/>
      <c r="T23" s="192"/>
      <c r="U23" s="190"/>
      <c r="V23" s="192"/>
    </row>
    <row r="24" spans="1:27" x14ac:dyDescent="0.2">
      <c r="A24" s="244" t="s">
        <v>147</v>
      </c>
      <c r="B24" s="260" t="s">
        <v>213</v>
      </c>
      <c r="C24" s="246">
        <v>2</v>
      </c>
      <c r="D24" s="247"/>
      <c r="E24" s="248"/>
      <c r="F24" s="249"/>
      <c r="G24" s="250">
        <v>5</v>
      </c>
      <c r="H24" s="251">
        <f t="shared" si="3"/>
        <v>150</v>
      </c>
      <c r="I24" s="246">
        <f>J24+K24+L24</f>
        <v>54</v>
      </c>
      <c r="J24" s="247">
        <v>18</v>
      </c>
      <c r="K24" s="247"/>
      <c r="L24" s="247">
        <v>36</v>
      </c>
      <c r="M24" s="252">
        <f t="shared" si="4"/>
        <v>96</v>
      </c>
      <c r="N24" s="253"/>
      <c r="O24" s="254">
        <v>3</v>
      </c>
      <c r="P24" s="255">
        <v>3</v>
      </c>
      <c r="Q24" s="256"/>
      <c r="R24" s="257"/>
      <c r="S24" s="256"/>
      <c r="T24" s="257"/>
      <c r="U24" s="256"/>
      <c r="V24" s="257"/>
    </row>
    <row r="25" spans="1:27" ht="31.5" x14ac:dyDescent="0.2">
      <c r="A25" s="244" t="s">
        <v>149</v>
      </c>
      <c r="B25" s="419" t="s">
        <v>219</v>
      </c>
      <c r="C25" s="246"/>
      <c r="D25" s="247" t="s">
        <v>190</v>
      </c>
      <c r="E25" s="248"/>
      <c r="F25" s="249"/>
      <c r="G25" s="250">
        <v>5</v>
      </c>
      <c r="H25" s="251">
        <f>G25*30</f>
        <v>150</v>
      </c>
      <c r="I25" s="246">
        <f>J25+L25</f>
        <v>45</v>
      </c>
      <c r="J25" s="247">
        <v>30</v>
      </c>
      <c r="K25" s="247"/>
      <c r="L25" s="247">
        <v>15</v>
      </c>
      <c r="M25" s="252">
        <f>H25-I25</f>
        <v>105</v>
      </c>
      <c r="N25" s="253"/>
      <c r="O25" s="254"/>
      <c r="P25" s="255"/>
      <c r="Q25" s="256">
        <v>3</v>
      </c>
      <c r="R25" s="257"/>
      <c r="S25" s="256"/>
      <c r="T25" s="257"/>
      <c r="U25" s="256"/>
      <c r="V25" s="257"/>
    </row>
    <row r="26" spans="1:27" ht="47.25" x14ac:dyDescent="0.2">
      <c r="A26" s="244" t="s">
        <v>150</v>
      </c>
      <c r="B26" s="245" t="s">
        <v>215</v>
      </c>
      <c r="C26" s="246">
        <v>3</v>
      </c>
      <c r="D26" s="247"/>
      <c r="E26" s="248"/>
      <c r="F26" s="249"/>
      <c r="G26" s="250">
        <v>4.5</v>
      </c>
      <c r="H26" s="251">
        <f>G26*30</f>
        <v>135</v>
      </c>
      <c r="I26" s="246">
        <f>J26+L26</f>
        <v>45</v>
      </c>
      <c r="J26" s="247">
        <v>30</v>
      </c>
      <c r="K26" s="247"/>
      <c r="L26" s="247">
        <v>15</v>
      </c>
      <c r="M26" s="252">
        <f>H26-I26</f>
        <v>90</v>
      </c>
      <c r="N26" s="193"/>
      <c r="O26" s="258"/>
      <c r="P26" s="259"/>
      <c r="Q26" s="190">
        <v>3</v>
      </c>
      <c r="R26" s="192"/>
      <c r="S26" s="190"/>
      <c r="T26" s="192"/>
      <c r="U26" s="190"/>
      <c r="V26" s="192"/>
    </row>
    <row r="27" spans="1:27" ht="31.5" x14ac:dyDescent="0.2">
      <c r="A27" s="244" t="s">
        <v>200</v>
      </c>
      <c r="B27" s="260" t="s">
        <v>218</v>
      </c>
      <c r="C27" s="246">
        <v>3</v>
      </c>
      <c r="D27" s="247"/>
      <c r="E27" s="248"/>
      <c r="F27" s="249"/>
      <c r="G27" s="250">
        <v>5</v>
      </c>
      <c r="H27" s="251">
        <f>G27*30</f>
        <v>150</v>
      </c>
      <c r="I27" s="246">
        <f>J27+K27+L27</f>
        <v>45</v>
      </c>
      <c r="J27" s="247">
        <v>30</v>
      </c>
      <c r="K27" s="247"/>
      <c r="L27" s="247">
        <v>15</v>
      </c>
      <c r="M27" s="252">
        <f>H27-I27</f>
        <v>105</v>
      </c>
      <c r="N27" s="253"/>
      <c r="O27" s="254"/>
      <c r="P27" s="255"/>
      <c r="Q27" s="256">
        <v>3</v>
      </c>
      <c r="R27" s="257"/>
      <c r="S27" s="256"/>
      <c r="T27" s="257"/>
      <c r="U27" s="256"/>
      <c r="V27" s="257"/>
    </row>
    <row r="28" spans="1:27" ht="32.25" thickBot="1" x14ac:dyDescent="0.25">
      <c r="A28" s="261" t="s">
        <v>204</v>
      </c>
      <c r="B28" s="260" t="s">
        <v>209</v>
      </c>
      <c r="C28" s="262"/>
      <c r="D28" s="247"/>
      <c r="E28" s="248"/>
      <c r="F28" s="252" t="s">
        <v>148</v>
      </c>
      <c r="G28" s="250">
        <v>1</v>
      </c>
      <c r="H28" s="251">
        <f t="shared" si="3"/>
        <v>30</v>
      </c>
      <c r="I28" s="246">
        <f>J28+K28+L28</f>
        <v>0</v>
      </c>
      <c r="J28" s="247"/>
      <c r="K28" s="247"/>
      <c r="L28" s="247"/>
      <c r="M28" s="252">
        <f t="shared" si="4"/>
        <v>30</v>
      </c>
      <c r="N28" s="253"/>
      <c r="O28" s="254"/>
      <c r="P28" s="257"/>
      <c r="Q28" s="256"/>
      <c r="R28" s="257"/>
      <c r="S28" s="256"/>
      <c r="T28" s="257"/>
      <c r="U28" s="256"/>
      <c r="V28" s="257"/>
    </row>
    <row r="29" spans="1:27" ht="16.5" thickBot="1" x14ac:dyDescent="0.25">
      <c r="A29" s="1160" t="s">
        <v>151</v>
      </c>
      <c r="B29" s="1167"/>
      <c r="C29" s="1167"/>
      <c r="D29" s="1167"/>
      <c r="E29" s="1167"/>
      <c r="F29" s="1168"/>
      <c r="G29" s="263">
        <f t="shared" ref="G29:AA29" si="5">SUM(G21:G28)</f>
        <v>34.5</v>
      </c>
      <c r="H29" s="264">
        <f t="shared" si="5"/>
        <v>1035</v>
      </c>
      <c r="I29" s="264">
        <f t="shared" si="5"/>
        <v>324</v>
      </c>
      <c r="J29" s="264">
        <f t="shared" si="5"/>
        <v>198</v>
      </c>
      <c r="K29" s="264">
        <f t="shared" si="5"/>
        <v>0</v>
      </c>
      <c r="L29" s="264">
        <f t="shared" si="5"/>
        <v>126</v>
      </c>
      <c r="M29" s="264">
        <f t="shared" si="5"/>
        <v>711</v>
      </c>
      <c r="N29" s="264">
        <f t="shared" si="5"/>
        <v>9</v>
      </c>
      <c r="O29" s="264">
        <f t="shared" si="5"/>
        <v>3</v>
      </c>
      <c r="P29" s="264">
        <f t="shared" si="5"/>
        <v>3</v>
      </c>
      <c r="Q29" s="264">
        <f t="shared" si="5"/>
        <v>9</v>
      </c>
      <c r="R29" s="264">
        <f t="shared" si="5"/>
        <v>0</v>
      </c>
      <c r="S29" s="264">
        <f t="shared" si="5"/>
        <v>0</v>
      </c>
      <c r="T29" s="264">
        <f t="shared" si="5"/>
        <v>0</v>
      </c>
      <c r="U29" s="264">
        <f t="shared" si="5"/>
        <v>0</v>
      </c>
      <c r="V29" s="264">
        <f t="shared" si="5"/>
        <v>0</v>
      </c>
      <c r="W29" s="264">
        <f t="shared" si="5"/>
        <v>0</v>
      </c>
      <c r="X29" s="264">
        <f t="shared" si="5"/>
        <v>0</v>
      </c>
      <c r="Y29" s="264">
        <f t="shared" si="5"/>
        <v>0</v>
      </c>
      <c r="Z29" s="264">
        <f t="shared" si="5"/>
        <v>0</v>
      </c>
      <c r="AA29" s="264">
        <f t="shared" si="5"/>
        <v>0</v>
      </c>
    </row>
    <row r="30" spans="1:27" ht="16.5" thickBot="1" x14ac:dyDescent="0.25">
      <c r="A30" s="1174" t="s">
        <v>152</v>
      </c>
      <c r="B30" s="1175"/>
      <c r="C30" s="1175"/>
      <c r="D30" s="1175"/>
      <c r="E30" s="1175"/>
      <c r="F30" s="1175"/>
      <c r="G30" s="1175"/>
      <c r="H30" s="1175"/>
      <c r="I30" s="1175"/>
      <c r="J30" s="1175"/>
      <c r="K30" s="1175"/>
      <c r="L30" s="1175"/>
      <c r="M30" s="1175"/>
      <c r="N30" s="1175"/>
      <c r="O30" s="1175"/>
      <c r="P30" s="1175"/>
      <c r="Q30" s="1175"/>
      <c r="R30" s="1175"/>
      <c r="S30" s="1175"/>
      <c r="T30" s="1175"/>
      <c r="U30" s="1175"/>
      <c r="V30" s="1176"/>
    </row>
    <row r="31" spans="1:27" s="149" customFormat="1" x14ac:dyDescent="0.2">
      <c r="A31" s="164" t="s">
        <v>153</v>
      </c>
      <c r="B31" s="265" t="s">
        <v>129</v>
      </c>
      <c r="C31" s="266"/>
      <c r="D31" s="267" t="s">
        <v>148</v>
      </c>
      <c r="E31" s="267"/>
      <c r="F31" s="268"/>
      <c r="G31" s="269">
        <v>4.5</v>
      </c>
      <c r="H31" s="270">
        <f>G31*30</f>
        <v>135</v>
      </c>
      <c r="I31" s="235">
        <f>J31+K31+L31</f>
        <v>0</v>
      </c>
      <c r="J31" s="236"/>
      <c r="K31" s="236"/>
      <c r="L31" s="236"/>
      <c r="M31" s="237">
        <f>H31-I31</f>
        <v>135</v>
      </c>
      <c r="N31" s="271"/>
      <c r="O31" s="272"/>
      <c r="P31" s="273"/>
      <c r="Q31" s="271"/>
      <c r="R31" s="273"/>
      <c r="S31" s="271"/>
      <c r="T31" s="273"/>
      <c r="U31" s="271"/>
      <c r="V31" s="173"/>
    </row>
    <row r="32" spans="1:27" s="149" customFormat="1" x14ac:dyDescent="0.2">
      <c r="A32" s="421" t="s">
        <v>189</v>
      </c>
      <c r="B32" s="422" t="s">
        <v>179</v>
      </c>
      <c r="C32" s="423"/>
      <c r="D32" s="424" t="s">
        <v>202</v>
      </c>
      <c r="E32" s="424"/>
      <c r="F32" s="425"/>
      <c r="G32" s="426">
        <v>3</v>
      </c>
      <c r="H32" s="427">
        <f>G32*30</f>
        <v>90</v>
      </c>
      <c r="I32" s="428"/>
      <c r="J32" s="429"/>
      <c r="K32" s="429"/>
      <c r="L32" s="429"/>
      <c r="M32" s="434">
        <f>H32-I32</f>
        <v>90</v>
      </c>
      <c r="N32" s="430"/>
      <c r="O32" s="431"/>
      <c r="P32" s="432"/>
      <c r="Q32" s="430"/>
      <c r="R32" s="432"/>
      <c r="S32" s="430"/>
      <c r="T32" s="432"/>
      <c r="U32" s="430"/>
      <c r="V32" s="433"/>
    </row>
    <row r="33" spans="1:27" s="149" customFormat="1" ht="16.5" thickBot="1" x14ac:dyDescent="0.25">
      <c r="A33" s="210" t="s">
        <v>201</v>
      </c>
      <c r="B33" s="274" t="s">
        <v>26</v>
      </c>
      <c r="C33" s="275"/>
      <c r="D33" s="276" t="s">
        <v>202</v>
      </c>
      <c r="E33" s="276"/>
      <c r="F33" s="277"/>
      <c r="G33" s="278">
        <v>6</v>
      </c>
      <c r="H33" s="279">
        <f>G33*30</f>
        <v>180</v>
      </c>
      <c r="I33" s="280">
        <f>J33+K33+L33</f>
        <v>0</v>
      </c>
      <c r="J33" s="281"/>
      <c r="K33" s="281"/>
      <c r="L33" s="281"/>
      <c r="M33" s="282">
        <f>H33-I33</f>
        <v>180</v>
      </c>
      <c r="N33" s="283"/>
      <c r="O33" s="284"/>
      <c r="P33" s="285"/>
      <c r="Q33" s="283"/>
      <c r="R33" s="285"/>
      <c r="S33" s="283"/>
      <c r="T33" s="285"/>
      <c r="U33" s="283"/>
      <c r="V33" s="286"/>
    </row>
    <row r="34" spans="1:27" s="149" customFormat="1" ht="16.5" thickBot="1" x14ac:dyDescent="0.25">
      <c r="A34" s="1177" t="s">
        <v>154</v>
      </c>
      <c r="B34" s="1178"/>
      <c r="C34" s="1178"/>
      <c r="D34" s="1178"/>
      <c r="E34" s="1178"/>
      <c r="F34" s="1179"/>
      <c r="G34" s="287">
        <f>SUM(G31:G33)</f>
        <v>13.5</v>
      </c>
      <c r="H34" s="288">
        <f>SUM(H31:H33)</f>
        <v>405</v>
      </c>
      <c r="I34" s="288">
        <f>SUM(I31:I31)</f>
        <v>0</v>
      </c>
      <c r="J34" s="288">
        <f>SUM(J31:J31)</f>
        <v>0</v>
      </c>
      <c r="K34" s="288">
        <f>SUM(K31:K31)</f>
        <v>0</v>
      </c>
      <c r="L34" s="288">
        <f>SUM(L31:L31)</f>
        <v>0</v>
      </c>
      <c r="M34" s="288">
        <f>SUM(M31:M33)</f>
        <v>405</v>
      </c>
      <c r="N34" s="288">
        <f>SUM(N31:N31)</f>
        <v>0</v>
      </c>
      <c r="O34" s="288"/>
      <c r="P34" s="288">
        <f t="shared" ref="P34:V34" si="6">SUM(P31:P31)</f>
        <v>0</v>
      </c>
      <c r="Q34" s="288">
        <f t="shared" si="6"/>
        <v>0</v>
      </c>
      <c r="R34" s="288">
        <f t="shared" si="6"/>
        <v>0</v>
      </c>
      <c r="S34" s="288">
        <f t="shared" si="6"/>
        <v>0</v>
      </c>
      <c r="T34" s="288">
        <f t="shared" si="6"/>
        <v>0</v>
      </c>
      <c r="U34" s="288">
        <f t="shared" si="6"/>
        <v>0</v>
      </c>
      <c r="V34" s="288">
        <f t="shared" si="6"/>
        <v>0</v>
      </c>
    </row>
    <row r="35" spans="1:27" ht="16.5" thickBot="1" x14ac:dyDescent="0.25">
      <c r="A35" s="1174" t="s">
        <v>155</v>
      </c>
      <c r="B35" s="1175"/>
      <c r="C35" s="1175"/>
      <c r="D35" s="1175"/>
      <c r="E35" s="1175"/>
      <c r="F35" s="1175"/>
      <c r="G35" s="1175"/>
      <c r="H35" s="1175"/>
      <c r="I35" s="1175"/>
      <c r="J35" s="1175"/>
      <c r="K35" s="1175"/>
      <c r="L35" s="1175"/>
      <c r="M35" s="1175"/>
      <c r="N35" s="1175"/>
      <c r="O35" s="1175"/>
      <c r="P35" s="1175"/>
      <c r="Q35" s="1175"/>
      <c r="R35" s="1175"/>
      <c r="S35" s="1175"/>
      <c r="T35" s="1175"/>
      <c r="U35" s="1175"/>
      <c r="V35" s="1176"/>
    </row>
    <row r="36" spans="1:27" s="149" customFormat="1" x14ac:dyDescent="0.2">
      <c r="A36" s="233" t="s">
        <v>78</v>
      </c>
      <c r="B36" s="289" t="s">
        <v>108</v>
      </c>
      <c r="C36" s="290"/>
      <c r="D36" s="291"/>
      <c r="E36" s="291"/>
      <c r="F36" s="292"/>
      <c r="G36" s="269">
        <v>18</v>
      </c>
      <c r="H36" s="293">
        <f>G36*30</f>
        <v>540</v>
      </c>
      <c r="I36" s="294"/>
      <c r="J36" s="295"/>
      <c r="K36" s="295"/>
      <c r="L36" s="295"/>
      <c r="M36" s="237">
        <f>H36-I36</f>
        <v>540</v>
      </c>
      <c r="N36" s="294"/>
      <c r="O36" s="296"/>
      <c r="P36" s="297"/>
      <c r="Q36" s="294"/>
      <c r="R36" s="297"/>
      <c r="S36" s="294"/>
      <c r="T36" s="297"/>
      <c r="U36" s="294"/>
      <c r="V36" s="298"/>
    </row>
    <row r="37" spans="1:27" s="149" customFormat="1" ht="32.25" thickBot="1" x14ac:dyDescent="0.25">
      <c r="A37" s="261" t="s">
        <v>78</v>
      </c>
      <c r="B37" s="299" t="s">
        <v>191</v>
      </c>
      <c r="C37" s="300">
        <v>3</v>
      </c>
      <c r="D37" s="301"/>
      <c r="E37" s="301"/>
      <c r="F37" s="302"/>
      <c r="G37" s="278">
        <v>3</v>
      </c>
      <c r="H37" s="303">
        <f>G37*30</f>
        <v>90</v>
      </c>
      <c r="I37" s="304"/>
      <c r="J37" s="305"/>
      <c r="K37" s="305"/>
      <c r="L37" s="305"/>
      <c r="M37" s="282">
        <f>H37-I37</f>
        <v>90</v>
      </c>
      <c r="N37" s="304"/>
      <c r="O37" s="306"/>
      <c r="P37" s="307"/>
      <c r="Q37" s="304"/>
      <c r="R37" s="307"/>
      <c r="S37" s="304"/>
      <c r="T37" s="307"/>
      <c r="U37" s="304"/>
      <c r="V37" s="308"/>
    </row>
    <row r="38" spans="1:27" s="149" customFormat="1" ht="16.5" thickBot="1" x14ac:dyDescent="0.25">
      <c r="A38" s="1169" t="s">
        <v>156</v>
      </c>
      <c r="B38" s="1170"/>
      <c r="C38" s="1170"/>
      <c r="D38" s="1170"/>
      <c r="E38" s="1170"/>
      <c r="F38" s="1171"/>
      <c r="G38" s="309">
        <f>SUM(G36:G37)</f>
        <v>21</v>
      </c>
      <c r="H38" s="310">
        <f>SUM(H36:H37)</f>
        <v>630</v>
      </c>
      <c r="I38" s="310">
        <f t="shared" ref="I38:N38" si="7">SUM(I36:I36)</f>
        <v>0</v>
      </c>
      <c r="J38" s="310">
        <f t="shared" si="7"/>
        <v>0</v>
      </c>
      <c r="K38" s="310">
        <f t="shared" si="7"/>
        <v>0</v>
      </c>
      <c r="L38" s="310">
        <f t="shared" si="7"/>
        <v>0</v>
      </c>
      <c r="M38" s="310">
        <f t="shared" si="7"/>
        <v>540</v>
      </c>
      <c r="N38" s="310">
        <f t="shared" si="7"/>
        <v>0</v>
      </c>
      <c r="O38" s="310"/>
      <c r="P38" s="310">
        <f t="shared" ref="P38:V38" si="8">SUM(P36:P36)</f>
        <v>0</v>
      </c>
      <c r="Q38" s="310">
        <f t="shared" si="8"/>
        <v>0</v>
      </c>
      <c r="R38" s="310">
        <f t="shared" si="8"/>
        <v>0</v>
      </c>
      <c r="S38" s="310">
        <f t="shared" si="8"/>
        <v>0</v>
      </c>
      <c r="T38" s="310">
        <f t="shared" si="8"/>
        <v>0</v>
      </c>
      <c r="U38" s="310">
        <f t="shared" si="8"/>
        <v>0</v>
      </c>
      <c r="V38" s="311">
        <f t="shared" si="8"/>
        <v>0</v>
      </c>
    </row>
    <row r="39" spans="1:27" ht="16.5" thickBot="1" x14ac:dyDescent="0.25">
      <c r="A39" s="1172" t="s">
        <v>157</v>
      </c>
      <c r="B39" s="1173"/>
      <c r="C39" s="1173"/>
      <c r="D39" s="1173"/>
      <c r="E39" s="1173"/>
      <c r="F39" s="1173"/>
      <c r="G39" s="312">
        <f>G38+G34+G29+G19</f>
        <v>90</v>
      </c>
      <c r="H39" s="313">
        <f>H38+H34+H29+H19</f>
        <v>2700</v>
      </c>
      <c r="I39" s="313">
        <f t="shared" ref="I39:AA39" si="9">I29+I19+I34+I38</f>
        <v>606</v>
      </c>
      <c r="J39" s="313">
        <f t="shared" si="9"/>
        <v>267</v>
      </c>
      <c r="K39" s="313">
        <f t="shared" si="9"/>
        <v>0</v>
      </c>
      <c r="L39" s="313">
        <f t="shared" si="9"/>
        <v>339</v>
      </c>
      <c r="M39" s="313">
        <f t="shared" si="9"/>
        <v>2004</v>
      </c>
      <c r="N39" s="313">
        <f t="shared" si="9"/>
        <v>17</v>
      </c>
      <c r="O39" s="313">
        <f t="shared" si="9"/>
        <v>12</v>
      </c>
      <c r="P39" s="313">
        <f t="shared" si="9"/>
        <v>12</v>
      </c>
      <c r="Q39" s="313">
        <f t="shared" si="9"/>
        <v>9</v>
      </c>
      <c r="R39" s="313">
        <f t="shared" si="9"/>
        <v>0</v>
      </c>
      <c r="S39" s="313">
        <f t="shared" si="9"/>
        <v>0</v>
      </c>
      <c r="T39" s="313">
        <f t="shared" si="9"/>
        <v>0</v>
      </c>
      <c r="U39" s="313">
        <f t="shared" si="9"/>
        <v>0</v>
      </c>
      <c r="V39" s="313">
        <f t="shared" si="9"/>
        <v>0</v>
      </c>
      <c r="W39" s="313">
        <f t="shared" si="9"/>
        <v>0</v>
      </c>
      <c r="X39" s="313">
        <f t="shared" si="9"/>
        <v>0</v>
      </c>
      <c r="Y39" s="313">
        <f t="shared" si="9"/>
        <v>0</v>
      </c>
      <c r="Z39" s="313">
        <f t="shared" si="9"/>
        <v>0</v>
      </c>
      <c r="AA39" s="313">
        <f t="shared" si="9"/>
        <v>0</v>
      </c>
    </row>
    <row r="40" spans="1:27" x14ac:dyDescent="0.2">
      <c r="A40" s="1180" t="s">
        <v>158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2"/>
    </row>
    <row r="41" spans="1:27" ht="16.5" thickBot="1" x14ac:dyDescent="0.25">
      <c r="A41" s="1140" t="s">
        <v>159</v>
      </c>
      <c r="B41" s="1141"/>
      <c r="C41" s="1141"/>
      <c r="D41" s="1141"/>
      <c r="E41" s="1141"/>
      <c r="F41" s="1141"/>
      <c r="G41" s="1141"/>
      <c r="H41" s="1141"/>
      <c r="I41" s="1142"/>
      <c r="J41" s="1142"/>
      <c r="K41" s="1142"/>
      <c r="L41" s="1142"/>
      <c r="M41" s="1142"/>
      <c r="N41" s="1141"/>
      <c r="O41" s="1141"/>
      <c r="P41" s="1141"/>
      <c r="Q41" s="1141"/>
      <c r="R41" s="1141"/>
      <c r="S41" s="1141"/>
      <c r="T41" s="1141"/>
      <c r="U41" s="1141"/>
      <c r="V41" s="1143"/>
    </row>
    <row r="42" spans="1:27" x14ac:dyDescent="0.2">
      <c r="A42" s="1158" t="s">
        <v>89</v>
      </c>
      <c r="B42" s="314" t="s">
        <v>230</v>
      </c>
      <c r="C42" s="315"/>
      <c r="D42" s="316">
        <v>1</v>
      </c>
      <c r="E42" s="316"/>
      <c r="F42" s="317"/>
      <c r="G42" s="318">
        <v>3</v>
      </c>
      <c r="H42" s="319">
        <f>G42*30</f>
        <v>90</v>
      </c>
      <c r="I42" s="320">
        <f>J42+K42+L42</f>
        <v>30</v>
      </c>
      <c r="J42" s="321">
        <v>15</v>
      </c>
      <c r="K42" s="321"/>
      <c r="L42" s="321">
        <v>15</v>
      </c>
      <c r="M42" s="322">
        <f>H42-I42</f>
        <v>60</v>
      </c>
      <c r="N42" s="323">
        <v>2</v>
      </c>
      <c r="O42" s="324"/>
      <c r="P42" s="317"/>
      <c r="Q42" s="315"/>
      <c r="R42" s="317"/>
      <c r="S42" s="315"/>
      <c r="T42" s="317"/>
      <c r="U42" s="315"/>
      <c r="V42" s="317"/>
    </row>
    <row r="43" spans="1:27" ht="16.5" thickBot="1" x14ac:dyDescent="0.25">
      <c r="A43" s="1159"/>
      <c r="B43" s="325" t="s">
        <v>231</v>
      </c>
      <c r="C43" s="326"/>
      <c r="D43" s="327"/>
      <c r="E43" s="327"/>
      <c r="F43" s="328"/>
      <c r="G43" s="329"/>
      <c r="H43" s="330"/>
      <c r="I43" s="331">
        <f>J43+K43+L43</f>
        <v>0</v>
      </c>
      <c r="J43" s="332"/>
      <c r="K43" s="332"/>
      <c r="L43" s="332"/>
      <c r="M43" s="333"/>
      <c r="N43" s="334"/>
      <c r="O43" s="335"/>
      <c r="P43" s="328"/>
      <c r="Q43" s="326"/>
      <c r="R43" s="328"/>
      <c r="S43" s="326"/>
      <c r="T43" s="328"/>
      <c r="U43" s="326"/>
      <c r="V43" s="328"/>
    </row>
    <row r="44" spans="1:27" ht="16.5" thickBot="1" x14ac:dyDescent="0.25">
      <c r="A44" s="1160" t="s">
        <v>160</v>
      </c>
      <c r="B44" s="1161"/>
      <c r="C44" s="1161"/>
      <c r="D44" s="1161"/>
      <c r="E44" s="1161"/>
      <c r="F44" s="1162"/>
      <c r="G44" s="336">
        <f t="shared" ref="G44:AA44" si="10">SUM(G42:G43)</f>
        <v>3</v>
      </c>
      <c r="H44" s="337">
        <f t="shared" si="10"/>
        <v>90</v>
      </c>
      <c r="I44" s="337">
        <f t="shared" si="10"/>
        <v>30</v>
      </c>
      <c r="J44" s="337">
        <f t="shared" si="10"/>
        <v>15</v>
      </c>
      <c r="K44" s="337">
        <f t="shared" si="10"/>
        <v>0</v>
      </c>
      <c r="L44" s="337">
        <f t="shared" si="10"/>
        <v>15</v>
      </c>
      <c r="M44" s="337">
        <f t="shared" si="10"/>
        <v>60</v>
      </c>
      <c r="N44" s="337">
        <f t="shared" si="10"/>
        <v>2</v>
      </c>
      <c r="O44" s="337">
        <f t="shared" si="10"/>
        <v>0</v>
      </c>
      <c r="P44" s="337">
        <f t="shared" si="10"/>
        <v>0</v>
      </c>
      <c r="Q44" s="337">
        <f t="shared" si="10"/>
        <v>0</v>
      </c>
      <c r="R44" s="337">
        <f t="shared" si="10"/>
        <v>0</v>
      </c>
      <c r="S44" s="337">
        <f t="shared" si="10"/>
        <v>0</v>
      </c>
      <c r="T44" s="337">
        <f t="shared" si="10"/>
        <v>0</v>
      </c>
      <c r="U44" s="337">
        <f t="shared" si="10"/>
        <v>0</v>
      </c>
      <c r="V44" s="337">
        <f t="shared" si="10"/>
        <v>0</v>
      </c>
      <c r="W44" s="337">
        <f t="shared" si="10"/>
        <v>0</v>
      </c>
      <c r="X44" s="337">
        <f t="shared" si="10"/>
        <v>0</v>
      </c>
      <c r="Y44" s="337">
        <f t="shared" si="10"/>
        <v>0</v>
      </c>
      <c r="Z44" s="337">
        <f t="shared" si="10"/>
        <v>0</v>
      </c>
      <c r="AA44" s="337">
        <f t="shared" si="10"/>
        <v>0</v>
      </c>
    </row>
    <row r="45" spans="1:27" ht="16.5" thickBot="1" x14ac:dyDescent="0.25">
      <c r="A45" s="1140" t="s">
        <v>192</v>
      </c>
      <c r="B45" s="1141"/>
      <c r="C45" s="1141"/>
      <c r="D45" s="1141"/>
      <c r="E45" s="1141"/>
      <c r="F45" s="1141"/>
      <c r="G45" s="1141"/>
      <c r="H45" s="1141"/>
      <c r="I45" s="1141"/>
      <c r="J45" s="1141"/>
      <c r="K45" s="1141"/>
      <c r="L45" s="1141"/>
      <c r="M45" s="1141"/>
      <c r="N45" s="1142"/>
      <c r="O45" s="1142"/>
      <c r="P45" s="1142"/>
      <c r="Q45" s="1141"/>
      <c r="R45" s="1141"/>
      <c r="S45" s="1141"/>
      <c r="T45" s="1141"/>
      <c r="U45" s="1141"/>
      <c r="V45" s="1143"/>
    </row>
    <row r="46" spans="1:27" x14ac:dyDescent="0.2">
      <c r="A46" s="1156" t="s">
        <v>161</v>
      </c>
      <c r="B46" s="338" t="s">
        <v>232</v>
      </c>
      <c r="C46" s="339"/>
      <c r="D46" s="339" t="s">
        <v>162</v>
      </c>
      <c r="E46" s="339"/>
      <c r="F46" s="339"/>
      <c r="G46" s="340">
        <v>4</v>
      </c>
      <c r="H46" s="79">
        <f>G46*30</f>
        <v>120</v>
      </c>
      <c r="I46" s="39">
        <v>64</v>
      </c>
      <c r="J46" s="339">
        <v>15</v>
      </c>
      <c r="K46" s="339"/>
      <c r="L46" s="339">
        <v>30</v>
      </c>
      <c r="M46" s="341">
        <v>86</v>
      </c>
      <c r="N46" s="39">
        <v>3</v>
      </c>
      <c r="O46" s="40"/>
      <c r="P46" s="53"/>
      <c r="Q46" s="339"/>
      <c r="R46" s="66"/>
      <c r="S46" s="339"/>
      <c r="T46" s="66"/>
      <c r="U46" s="339"/>
      <c r="V46" s="66"/>
      <c r="W46" s="342"/>
      <c r="X46" s="342"/>
      <c r="Y46" s="342"/>
    </row>
    <row r="47" spans="1:27" x14ac:dyDescent="0.2">
      <c r="A47" s="1157"/>
      <c r="B47" s="343" t="s">
        <v>233</v>
      </c>
      <c r="C47" s="344"/>
      <c r="D47" s="345"/>
      <c r="E47" s="346"/>
      <c r="F47" s="347"/>
      <c r="G47" s="348"/>
      <c r="H47" s="349"/>
      <c r="I47" s="350"/>
      <c r="J47" s="351"/>
      <c r="K47" s="351" t="s">
        <v>118</v>
      </c>
      <c r="L47" s="351"/>
      <c r="M47" s="349"/>
      <c r="N47" s="43"/>
      <c r="O47" s="44"/>
      <c r="P47" s="56"/>
      <c r="Q47" s="352"/>
      <c r="R47" s="353"/>
      <c r="S47" s="352"/>
      <c r="T47" s="353"/>
      <c r="U47" s="352"/>
      <c r="V47" s="353"/>
      <c r="W47" s="342"/>
      <c r="X47" s="342"/>
      <c r="Y47" s="342"/>
    </row>
    <row r="48" spans="1:27" x14ac:dyDescent="0.2">
      <c r="A48" s="1146" t="s">
        <v>163</v>
      </c>
      <c r="B48" s="354" t="s">
        <v>234</v>
      </c>
      <c r="C48" s="355"/>
      <c r="D48" s="356" t="s">
        <v>148</v>
      </c>
      <c r="E48" s="357"/>
      <c r="F48" s="358"/>
      <c r="G48" s="359">
        <v>4</v>
      </c>
      <c r="H48" s="360">
        <f>G48*30</f>
        <v>120</v>
      </c>
      <c r="I48" s="361">
        <f>J48+L48+K48</f>
        <v>36</v>
      </c>
      <c r="J48" s="362"/>
      <c r="K48" s="363">
        <v>36</v>
      </c>
      <c r="L48" s="363"/>
      <c r="M48" s="364">
        <f>H48-I48</f>
        <v>84</v>
      </c>
      <c r="N48" s="365"/>
      <c r="O48" s="366">
        <v>2</v>
      </c>
      <c r="P48" s="367">
        <v>2</v>
      </c>
      <c r="Q48" s="368"/>
      <c r="R48" s="367"/>
      <c r="S48" s="365"/>
      <c r="T48" s="367"/>
      <c r="U48" s="365"/>
      <c r="V48" s="369"/>
    </row>
    <row r="49" spans="1:27" x14ac:dyDescent="0.2">
      <c r="A49" s="1148"/>
      <c r="B49" s="354" t="s">
        <v>235</v>
      </c>
      <c r="C49" s="355"/>
      <c r="D49" s="356"/>
      <c r="E49" s="357"/>
      <c r="F49" s="358"/>
      <c r="G49" s="359"/>
      <c r="H49" s="360"/>
      <c r="I49" s="361"/>
      <c r="J49" s="362"/>
      <c r="K49" s="363"/>
      <c r="L49" s="363"/>
      <c r="M49" s="364"/>
      <c r="N49" s="365"/>
      <c r="O49" s="366"/>
      <c r="P49" s="367"/>
      <c r="Q49" s="368"/>
      <c r="R49" s="367"/>
      <c r="S49" s="365"/>
      <c r="T49" s="367"/>
      <c r="U49" s="365"/>
      <c r="V49" s="369"/>
    </row>
    <row r="50" spans="1:27" ht="31.5" x14ac:dyDescent="0.2">
      <c r="A50" s="1146" t="s">
        <v>164</v>
      </c>
      <c r="B50" s="354" t="s">
        <v>241</v>
      </c>
      <c r="C50" s="355">
        <v>2</v>
      </c>
      <c r="D50" s="356"/>
      <c r="E50" s="357"/>
      <c r="F50" s="358"/>
      <c r="G50" s="359">
        <v>4</v>
      </c>
      <c r="H50" s="360">
        <f>G50*30</f>
        <v>120</v>
      </c>
      <c r="I50" s="361">
        <f>J50+L50+K50</f>
        <v>54</v>
      </c>
      <c r="J50" s="362">
        <v>18</v>
      </c>
      <c r="K50" s="363"/>
      <c r="L50" s="363">
        <v>36</v>
      </c>
      <c r="M50" s="364">
        <f>H50-I50</f>
        <v>66</v>
      </c>
      <c r="N50" s="365"/>
      <c r="O50" s="366">
        <v>3</v>
      </c>
      <c r="P50" s="367">
        <v>3</v>
      </c>
      <c r="Q50" s="368"/>
      <c r="R50" s="367"/>
      <c r="S50" s="365"/>
      <c r="T50" s="367"/>
      <c r="U50" s="365"/>
      <c r="V50" s="369"/>
    </row>
    <row r="51" spans="1:27" ht="31.5" x14ac:dyDescent="0.2">
      <c r="A51" s="1148"/>
      <c r="B51" s="354" t="s">
        <v>238</v>
      </c>
      <c r="C51" s="355"/>
      <c r="D51" s="356"/>
      <c r="E51" s="357"/>
      <c r="F51" s="358"/>
      <c r="G51" s="359"/>
      <c r="H51" s="360"/>
      <c r="I51" s="361"/>
      <c r="J51" s="362"/>
      <c r="K51" s="363"/>
      <c r="L51" s="363"/>
      <c r="M51" s="364"/>
      <c r="N51" s="365"/>
      <c r="O51" s="366"/>
      <c r="P51" s="367"/>
      <c r="Q51" s="368"/>
      <c r="R51" s="367"/>
      <c r="S51" s="365"/>
      <c r="T51" s="367"/>
      <c r="U51" s="365"/>
      <c r="V51" s="369"/>
    </row>
    <row r="52" spans="1:27" x14ac:dyDescent="0.2">
      <c r="A52" s="1146" t="s">
        <v>193</v>
      </c>
      <c r="B52" s="354" t="s">
        <v>216</v>
      </c>
      <c r="C52" s="355"/>
      <c r="D52" s="356" t="s">
        <v>190</v>
      </c>
      <c r="E52" s="357"/>
      <c r="F52" s="358"/>
      <c r="G52" s="359">
        <v>5</v>
      </c>
      <c r="H52" s="360">
        <f>G52*30</f>
        <v>150</v>
      </c>
      <c r="I52" s="361">
        <f>J52+L52+K52</f>
        <v>45</v>
      </c>
      <c r="J52" s="362">
        <v>30</v>
      </c>
      <c r="K52" s="363"/>
      <c r="L52" s="363">
        <v>15</v>
      </c>
      <c r="M52" s="364">
        <f>H52-I52</f>
        <v>105</v>
      </c>
      <c r="N52" s="365"/>
      <c r="O52" s="366"/>
      <c r="P52" s="367"/>
      <c r="Q52" s="368">
        <v>3</v>
      </c>
      <c r="R52" s="367"/>
      <c r="S52" s="365"/>
      <c r="T52" s="367"/>
      <c r="U52" s="365"/>
      <c r="V52" s="369"/>
    </row>
    <row r="53" spans="1:27" x14ac:dyDescent="0.2">
      <c r="A53" s="1148"/>
      <c r="B53" s="354" t="s">
        <v>242</v>
      </c>
      <c r="C53" s="355"/>
      <c r="D53" s="356"/>
      <c r="E53" s="357"/>
      <c r="F53" s="358"/>
      <c r="G53" s="359"/>
      <c r="H53" s="360"/>
      <c r="I53" s="361"/>
      <c r="J53" s="362"/>
      <c r="K53" s="363"/>
      <c r="L53" s="363"/>
      <c r="M53" s="364"/>
      <c r="N53" s="365"/>
      <c r="O53" s="366"/>
      <c r="P53" s="367"/>
      <c r="Q53" s="368"/>
      <c r="R53" s="367"/>
      <c r="S53" s="365"/>
      <c r="T53" s="367"/>
      <c r="U53" s="365"/>
      <c r="V53" s="369"/>
    </row>
    <row r="54" spans="1:27" ht="31.5" x14ac:dyDescent="0.2">
      <c r="A54" s="1146" t="s">
        <v>203</v>
      </c>
      <c r="B54" s="354" t="s">
        <v>220</v>
      </c>
      <c r="C54" s="355">
        <v>3</v>
      </c>
      <c r="D54" s="356"/>
      <c r="E54" s="357"/>
      <c r="F54" s="358"/>
      <c r="G54" s="359">
        <v>5</v>
      </c>
      <c r="H54" s="360">
        <f>G54*30</f>
        <v>150</v>
      </c>
      <c r="I54" s="361">
        <f>J54+L54+K54</f>
        <v>45</v>
      </c>
      <c r="J54" s="362">
        <v>30</v>
      </c>
      <c r="K54" s="363"/>
      <c r="L54" s="363">
        <v>15</v>
      </c>
      <c r="M54" s="364">
        <f>H54-I54</f>
        <v>105</v>
      </c>
      <c r="N54" s="365"/>
      <c r="O54" s="366"/>
      <c r="P54" s="367"/>
      <c r="Q54" s="368">
        <v>3</v>
      </c>
      <c r="R54" s="367"/>
      <c r="S54" s="365"/>
      <c r="T54" s="367"/>
      <c r="U54" s="365"/>
      <c r="V54" s="369"/>
    </row>
    <row r="55" spans="1:27" x14ac:dyDescent="0.2">
      <c r="A55" s="1148"/>
      <c r="B55" s="354" t="s">
        <v>243</v>
      </c>
      <c r="C55" s="355"/>
      <c r="D55" s="356"/>
      <c r="E55" s="357"/>
      <c r="F55" s="358"/>
      <c r="G55" s="359"/>
      <c r="H55" s="360"/>
      <c r="I55" s="361"/>
      <c r="J55" s="362"/>
      <c r="K55" s="363"/>
      <c r="L55" s="363"/>
      <c r="M55" s="364"/>
      <c r="N55" s="365"/>
      <c r="O55" s="366"/>
      <c r="P55" s="367"/>
      <c r="Q55" s="368"/>
      <c r="R55" s="367"/>
      <c r="S55" s="365"/>
      <c r="T55" s="367"/>
      <c r="U55" s="365"/>
      <c r="V55" s="369"/>
    </row>
    <row r="56" spans="1:27" ht="31.5" x14ac:dyDescent="0.2">
      <c r="A56" s="1146" t="s">
        <v>205</v>
      </c>
      <c r="B56" s="354" t="s">
        <v>244</v>
      </c>
      <c r="C56" s="355"/>
      <c r="D56" s="356" t="s">
        <v>190</v>
      </c>
      <c r="E56" s="357"/>
      <c r="F56" s="358"/>
      <c r="G56" s="359">
        <v>5</v>
      </c>
      <c r="H56" s="360">
        <f>G56*30</f>
        <v>150</v>
      </c>
      <c r="I56" s="361">
        <f>J56+L56+K56</f>
        <v>45</v>
      </c>
      <c r="J56" s="362">
        <v>15</v>
      </c>
      <c r="K56" s="363"/>
      <c r="L56" s="363">
        <v>30</v>
      </c>
      <c r="M56" s="364">
        <f>H56-I56</f>
        <v>105</v>
      </c>
      <c r="N56" s="365"/>
      <c r="O56" s="366"/>
      <c r="P56" s="367"/>
      <c r="Q56" s="368">
        <v>3</v>
      </c>
      <c r="R56" s="367"/>
      <c r="S56" s="365"/>
      <c r="T56" s="367"/>
      <c r="U56" s="365"/>
      <c r="V56" s="369"/>
    </row>
    <row r="57" spans="1:27" ht="16.5" thickBot="1" x14ac:dyDescent="0.25">
      <c r="A57" s="1147"/>
      <c r="B57" s="370" t="s">
        <v>245</v>
      </c>
      <c r="C57" s="371"/>
      <c r="D57" s="372"/>
      <c r="E57" s="373"/>
      <c r="F57" s="374"/>
      <c r="G57" s="375"/>
      <c r="H57" s="376"/>
      <c r="I57" s="377"/>
      <c r="J57" s="378"/>
      <c r="K57" s="379"/>
      <c r="L57" s="379"/>
      <c r="M57" s="380"/>
      <c r="N57" s="381"/>
      <c r="O57" s="382"/>
      <c r="P57" s="383"/>
      <c r="Q57" s="384"/>
      <c r="R57" s="383"/>
      <c r="S57" s="381"/>
      <c r="T57" s="383"/>
      <c r="U57" s="381"/>
      <c r="V57" s="385"/>
    </row>
    <row r="58" spans="1:27" ht="16.5" thickBot="1" x14ac:dyDescent="0.25">
      <c r="A58" s="1166" t="s">
        <v>165</v>
      </c>
      <c r="B58" s="1167"/>
      <c r="C58" s="1167"/>
      <c r="D58" s="1167"/>
      <c r="E58" s="1167"/>
      <c r="F58" s="1168"/>
      <c r="G58" s="263">
        <f t="shared" ref="G58:V58" si="11">SUM(G46:G57)</f>
        <v>27</v>
      </c>
      <c r="H58" s="264">
        <f t="shared" si="11"/>
        <v>810</v>
      </c>
      <c r="I58" s="264">
        <f t="shared" si="11"/>
        <v>289</v>
      </c>
      <c r="J58" s="264">
        <f t="shared" si="11"/>
        <v>108</v>
      </c>
      <c r="K58" s="264">
        <f t="shared" si="11"/>
        <v>36</v>
      </c>
      <c r="L58" s="264">
        <f t="shared" si="11"/>
        <v>126</v>
      </c>
      <c r="M58" s="264">
        <f t="shared" si="11"/>
        <v>551</v>
      </c>
      <c r="N58" s="264">
        <f t="shared" si="11"/>
        <v>3</v>
      </c>
      <c r="O58" s="264">
        <f t="shared" si="11"/>
        <v>5</v>
      </c>
      <c r="P58" s="264">
        <f t="shared" si="11"/>
        <v>5</v>
      </c>
      <c r="Q58" s="264">
        <f t="shared" si="11"/>
        <v>9</v>
      </c>
      <c r="R58" s="264">
        <f t="shared" si="11"/>
        <v>0</v>
      </c>
      <c r="S58" s="264">
        <f t="shared" si="11"/>
        <v>0</v>
      </c>
      <c r="T58" s="264">
        <f t="shared" si="11"/>
        <v>0</v>
      </c>
      <c r="U58" s="264">
        <f t="shared" si="11"/>
        <v>0</v>
      </c>
      <c r="V58" s="264">
        <f t="shared" si="11"/>
        <v>0</v>
      </c>
    </row>
    <row r="59" spans="1:27" ht="16.5" thickBot="1" x14ac:dyDescent="0.25">
      <c r="A59" s="1163" t="s">
        <v>166</v>
      </c>
      <c r="B59" s="1164"/>
      <c r="C59" s="1164"/>
      <c r="D59" s="1164"/>
      <c r="E59" s="1164"/>
      <c r="F59" s="1165"/>
      <c r="G59" s="386">
        <f t="shared" ref="G59:V59" si="12">G58+G44</f>
        <v>30</v>
      </c>
      <c r="H59" s="387">
        <f t="shared" si="12"/>
        <v>900</v>
      </c>
      <c r="I59" s="387">
        <f t="shared" si="12"/>
        <v>319</v>
      </c>
      <c r="J59" s="387">
        <f t="shared" si="12"/>
        <v>123</v>
      </c>
      <c r="K59" s="387">
        <f t="shared" si="12"/>
        <v>36</v>
      </c>
      <c r="L59" s="387">
        <f t="shared" si="12"/>
        <v>141</v>
      </c>
      <c r="M59" s="387">
        <f t="shared" si="12"/>
        <v>611</v>
      </c>
      <c r="N59" s="264">
        <f t="shared" si="12"/>
        <v>5</v>
      </c>
      <c r="O59" s="264">
        <f t="shared" si="12"/>
        <v>5</v>
      </c>
      <c r="P59" s="264">
        <f t="shared" si="12"/>
        <v>5</v>
      </c>
      <c r="Q59" s="264">
        <f t="shared" si="12"/>
        <v>9</v>
      </c>
      <c r="R59" s="264">
        <f t="shared" si="12"/>
        <v>0</v>
      </c>
      <c r="S59" s="264">
        <f t="shared" si="12"/>
        <v>0</v>
      </c>
      <c r="T59" s="264">
        <f t="shared" si="12"/>
        <v>0</v>
      </c>
      <c r="U59" s="264">
        <f t="shared" si="12"/>
        <v>0</v>
      </c>
      <c r="V59" s="264">
        <f t="shared" si="12"/>
        <v>0</v>
      </c>
    </row>
    <row r="60" spans="1:27" s="149" customFormat="1" ht="16.5" thickBot="1" x14ac:dyDescent="0.25">
      <c r="A60" s="1152" t="s">
        <v>167</v>
      </c>
      <c r="B60" s="1152"/>
      <c r="C60" s="1152"/>
      <c r="D60" s="1152"/>
      <c r="E60" s="1152"/>
      <c r="F60" s="1152"/>
      <c r="G60" s="386">
        <f t="shared" ref="G60:M60" si="13">G59+G39</f>
        <v>120</v>
      </c>
      <c r="H60" s="387">
        <f t="shared" si="13"/>
        <v>3600</v>
      </c>
      <c r="I60" s="387">
        <f t="shared" si="13"/>
        <v>925</v>
      </c>
      <c r="J60" s="387">
        <f t="shared" si="13"/>
        <v>390</v>
      </c>
      <c r="K60" s="387">
        <f t="shared" si="13"/>
        <v>36</v>
      </c>
      <c r="L60" s="387">
        <f t="shared" si="13"/>
        <v>480</v>
      </c>
      <c r="M60" s="387">
        <f t="shared" si="13"/>
        <v>2615</v>
      </c>
      <c r="N60" s="264">
        <f t="shared" ref="N60:V60" si="14">N39+N59</f>
        <v>22</v>
      </c>
      <c r="O60" s="264">
        <f t="shared" si="14"/>
        <v>17</v>
      </c>
      <c r="P60" s="264">
        <f t="shared" si="14"/>
        <v>17</v>
      </c>
      <c r="Q60" s="264">
        <f t="shared" si="14"/>
        <v>18</v>
      </c>
      <c r="R60" s="264">
        <f t="shared" si="14"/>
        <v>0</v>
      </c>
      <c r="S60" s="264">
        <f t="shared" si="14"/>
        <v>0</v>
      </c>
      <c r="T60" s="264">
        <f t="shared" si="14"/>
        <v>0</v>
      </c>
      <c r="U60" s="264">
        <f t="shared" si="14"/>
        <v>0</v>
      </c>
      <c r="V60" s="264">
        <f t="shared" si="14"/>
        <v>0</v>
      </c>
      <c r="Y60" s="129">
        <v>22</v>
      </c>
      <c r="Z60" s="129">
        <v>22</v>
      </c>
      <c r="AA60" s="129">
        <v>22</v>
      </c>
    </row>
    <row r="61" spans="1:27" s="149" customFormat="1" ht="16.5" thickBot="1" x14ac:dyDescent="0.25">
      <c r="A61" s="1155" t="s">
        <v>35</v>
      </c>
      <c r="B61" s="1155"/>
      <c r="C61" s="1155"/>
      <c r="D61" s="1155"/>
      <c r="E61" s="1155"/>
      <c r="F61" s="1155"/>
      <c r="G61" s="1155"/>
      <c r="H61" s="1155"/>
      <c r="I61" s="1155"/>
      <c r="J61" s="1155"/>
      <c r="K61" s="1155"/>
      <c r="L61" s="1155"/>
      <c r="M61" s="1155"/>
      <c r="N61" s="264">
        <f>N60</f>
        <v>22</v>
      </c>
      <c r="O61" s="264">
        <f t="shared" ref="O61:V61" si="15">O60</f>
        <v>17</v>
      </c>
      <c r="P61" s="264">
        <f t="shared" si="15"/>
        <v>17</v>
      </c>
      <c r="Q61" s="264">
        <f t="shared" si="15"/>
        <v>18</v>
      </c>
      <c r="R61" s="264">
        <f t="shared" si="15"/>
        <v>0</v>
      </c>
      <c r="S61" s="264">
        <f t="shared" si="15"/>
        <v>0</v>
      </c>
      <c r="T61" s="264">
        <f t="shared" si="15"/>
        <v>0</v>
      </c>
      <c r="U61" s="264">
        <f t="shared" si="15"/>
        <v>0</v>
      </c>
      <c r="V61" s="264">
        <f t="shared" si="15"/>
        <v>0</v>
      </c>
      <c r="Y61" s="130">
        <f>Y60</f>
        <v>22</v>
      </c>
      <c r="Z61" s="130">
        <f>Z60</f>
        <v>22</v>
      </c>
      <c r="AA61" s="130">
        <f>AA60</f>
        <v>22</v>
      </c>
    </row>
    <row r="62" spans="1:27" s="149" customFormat="1" ht="16.5" thickBot="1" x14ac:dyDescent="0.25">
      <c r="A62" s="1153" t="s">
        <v>34</v>
      </c>
      <c r="B62" s="1153"/>
      <c r="C62" s="1153"/>
      <c r="D62" s="1153"/>
      <c r="E62" s="1153"/>
      <c r="F62" s="1153"/>
      <c r="G62" s="1153"/>
      <c r="H62" s="1153"/>
      <c r="I62" s="1153"/>
      <c r="J62" s="1153"/>
      <c r="K62" s="1153"/>
      <c r="L62" s="1153"/>
      <c r="M62" s="1153"/>
      <c r="N62" s="264">
        <v>3</v>
      </c>
      <c r="O62" s="388"/>
      <c r="P62" s="389">
        <v>3</v>
      </c>
      <c r="Q62" s="389">
        <v>3</v>
      </c>
      <c r="R62" s="389"/>
      <c r="S62" s="389"/>
      <c r="T62" s="389"/>
      <c r="U62" s="389"/>
      <c r="V62" s="389"/>
    </row>
    <row r="63" spans="1:27" s="149" customFormat="1" ht="16.5" thickBot="1" x14ac:dyDescent="0.25">
      <c r="A63" s="1153" t="s">
        <v>168</v>
      </c>
      <c r="B63" s="1153"/>
      <c r="C63" s="1153"/>
      <c r="D63" s="1153"/>
      <c r="E63" s="1153"/>
      <c r="F63" s="1153"/>
      <c r="G63" s="1153"/>
      <c r="H63" s="1153"/>
      <c r="I63" s="1153"/>
      <c r="J63" s="1153"/>
      <c r="K63" s="1153"/>
      <c r="L63" s="1153"/>
      <c r="M63" s="1153"/>
      <c r="N63" s="264">
        <v>5</v>
      </c>
      <c r="O63" s="388"/>
      <c r="P63" s="389">
        <v>4</v>
      </c>
      <c r="Q63" s="389">
        <v>3</v>
      </c>
      <c r="R63" s="389">
        <v>2</v>
      </c>
      <c r="S63" s="389"/>
      <c r="T63" s="389"/>
      <c r="U63" s="389"/>
      <c r="V63" s="389"/>
    </row>
    <row r="64" spans="1:27" s="149" customFormat="1" ht="16.5" thickBot="1" x14ac:dyDescent="0.25">
      <c r="A64" s="1153" t="s">
        <v>169</v>
      </c>
      <c r="B64" s="1153"/>
      <c r="C64" s="1153"/>
      <c r="D64" s="1153"/>
      <c r="E64" s="1153"/>
      <c r="F64" s="1153"/>
      <c r="G64" s="1153"/>
      <c r="H64" s="1153"/>
      <c r="I64" s="1153"/>
      <c r="J64" s="1153"/>
      <c r="K64" s="1153"/>
      <c r="L64" s="1153"/>
      <c r="M64" s="1153"/>
      <c r="N64" s="390"/>
      <c r="O64" s="391"/>
      <c r="P64" s="392"/>
      <c r="Q64" s="390"/>
      <c r="R64" s="393"/>
      <c r="S64" s="393"/>
      <c r="T64" s="393"/>
      <c r="U64" s="393"/>
      <c r="V64" s="393"/>
    </row>
    <row r="65" spans="1:23" s="149" customFormat="1" ht="16.5" thickBot="1" x14ac:dyDescent="0.25">
      <c r="A65" s="1154" t="s">
        <v>36</v>
      </c>
      <c r="B65" s="1154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394"/>
      <c r="O65" s="395"/>
      <c r="P65" s="396">
        <v>1</v>
      </c>
      <c r="Q65" s="397"/>
      <c r="R65" s="398"/>
      <c r="S65" s="394"/>
      <c r="T65" s="394"/>
      <c r="U65" s="394"/>
      <c r="V65" s="394"/>
    </row>
    <row r="66" spans="1:23" s="149" customFormat="1" ht="16.5" thickBot="1" x14ac:dyDescent="0.25">
      <c r="A66" s="1149" t="s">
        <v>170</v>
      </c>
      <c r="B66" s="1150"/>
      <c r="C66" s="1150"/>
      <c r="D66" s="1150"/>
      <c r="E66" s="1150"/>
      <c r="F66" s="1150"/>
      <c r="G66" s="1150"/>
      <c r="H66" s="1150"/>
      <c r="I66" s="1150"/>
      <c r="J66" s="1150"/>
      <c r="K66" s="1150"/>
      <c r="L66" s="1150"/>
      <c r="M66" s="1151"/>
      <c r="N66" s="1137" t="s">
        <v>171</v>
      </c>
      <c r="O66" s="1138"/>
      <c r="P66" s="1139"/>
      <c r="Q66" s="1144">
        <f>G39/$G$60*100</f>
        <v>75</v>
      </c>
      <c r="R66" s="1145"/>
      <c r="S66" s="1144" t="s">
        <v>99</v>
      </c>
      <c r="T66" s="1145"/>
      <c r="U66" s="1135">
        <f>G59/$G$60*100</f>
        <v>25</v>
      </c>
      <c r="V66" s="1136"/>
      <c r="W66" s="399">
        <f>SUM(N66:V66)</f>
        <v>100</v>
      </c>
    </row>
    <row r="67" spans="1:23" s="149" customFormat="1" x14ac:dyDescent="0.2">
      <c r="A67" s="400"/>
      <c r="B67" s="400"/>
      <c r="C67" s="400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1"/>
      <c r="O67" s="401"/>
      <c r="P67" s="401"/>
      <c r="Q67" s="402"/>
      <c r="R67" s="402"/>
      <c r="S67" s="401"/>
      <c r="T67" s="401"/>
      <c r="U67" s="401"/>
      <c r="V67" s="401"/>
    </row>
    <row r="68" spans="1:23" s="149" customFormat="1" x14ac:dyDescent="0.2">
      <c r="A68" s="403"/>
      <c r="B68" s="403"/>
      <c r="C68" s="403"/>
      <c r="D68" s="403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</row>
    <row r="69" spans="1:23" s="149" customFormat="1" x14ac:dyDescent="0.2">
      <c r="A69" s="403"/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</row>
    <row r="70" spans="1:23" s="149" customFormat="1" x14ac:dyDescent="0.2">
      <c r="A70" s="403"/>
      <c r="B70" s="404" t="s">
        <v>172</v>
      </c>
      <c r="C70" s="404"/>
      <c r="D70" s="1129"/>
      <c r="E70" s="1129"/>
      <c r="F70" s="1130"/>
      <c r="G70" s="1130"/>
      <c r="H70" s="404"/>
      <c r="I70" s="1131" t="s">
        <v>107</v>
      </c>
      <c r="J70" s="1133"/>
      <c r="K70" s="113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</row>
    <row r="71" spans="1:23" s="149" customFormat="1" x14ac:dyDescent="0.2">
      <c r="A71" s="403"/>
      <c r="B71" s="403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</row>
    <row r="72" spans="1:23" s="149" customFormat="1" x14ac:dyDescent="0.2">
      <c r="A72" s="403"/>
      <c r="B72" s="404" t="s">
        <v>194</v>
      </c>
      <c r="C72" s="404"/>
      <c r="D72" s="1129"/>
      <c r="E72" s="1129"/>
      <c r="F72" s="1130"/>
      <c r="G72" s="1130"/>
      <c r="H72" s="404"/>
      <c r="I72" s="1131" t="s">
        <v>239</v>
      </c>
      <c r="J72" s="1132"/>
      <c r="K72" s="1132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</row>
    <row r="73" spans="1:23" s="149" customFormat="1" ht="15.75" customHeight="1" x14ac:dyDescent="0.2">
      <c r="A73" s="403"/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</row>
    <row r="74" spans="1:23" s="149" customFormat="1" ht="15.75" customHeight="1" x14ac:dyDescent="0.2">
      <c r="A74" s="403"/>
      <c r="B74" s="404" t="s">
        <v>173</v>
      </c>
      <c r="C74" s="404"/>
      <c r="D74" s="1129"/>
      <c r="E74" s="1129"/>
      <c r="F74" s="1130"/>
      <c r="G74" s="1130"/>
      <c r="H74" s="404"/>
      <c r="I74" s="1131" t="s">
        <v>239</v>
      </c>
      <c r="J74" s="1134"/>
      <c r="K74" s="1134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</row>
    <row r="75" spans="1:23" s="149" customFormat="1" ht="15.75" customHeight="1" x14ac:dyDescent="0.25">
      <c r="A75" s="160"/>
      <c r="B75" s="405"/>
      <c r="C75" s="1128" t="s">
        <v>118</v>
      </c>
      <c r="D75" s="1128"/>
      <c r="E75" s="1128"/>
      <c r="F75" s="1128"/>
      <c r="G75" s="1128"/>
      <c r="H75" s="1128"/>
      <c r="I75" s="1128"/>
      <c r="J75" s="1128"/>
      <c r="K75" s="1128"/>
      <c r="L75" s="406"/>
      <c r="M75" s="406"/>
      <c r="N75" s="403"/>
      <c r="O75" s="403"/>
      <c r="P75" s="403"/>
      <c r="Q75" s="403"/>
      <c r="R75" s="403"/>
      <c r="S75" s="403"/>
      <c r="T75" s="403"/>
      <c r="U75" s="403"/>
      <c r="V75" s="403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32"/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</row>
    <row r="88" spans="1:22" ht="15" x14ac:dyDescent="0.2">
      <c r="A88" s="232"/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</row>
    <row r="89" spans="1:22" ht="15" x14ac:dyDescent="0.2">
      <c r="A89" s="232"/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</row>
    <row r="90" spans="1:22" ht="15" x14ac:dyDescent="0.2">
      <c r="A90" s="232"/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</row>
    <row r="91" spans="1:22" ht="15" x14ac:dyDescent="0.2">
      <c r="A91" s="232"/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</row>
    <row r="92" spans="1:22" ht="15" x14ac:dyDescent="0.2">
      <c r="A92" s="232"/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</row>
    <row r="93" spans="1:22" ht="15" x14ac:dyDescent="0.2">
      <c r="A93" s="232"/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</row>
    <row r="94" spans="1:22" ht="15" x14ac:dyDescent="0.2">
      <c r="A94" s="232"/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</row>
    <row r="95" spans="1:22" ht="15" x14ac:dyDescent="0.2">
      <c r="A95" s="232"/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</row>
    <row r="96" spans="1:22" ht="15" x14ac:dyDescent="0.2">
      <c r="A96" s="232"/>
      <c r="B96" s="232"/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</row>
    <row r="97" spans="1:22" ht="15" x14ac:dyDescent="0.2">
      <c r="A97" s="232"/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</row>
    <row r="98" spans="1:22" ht="15" x14ac:dyDescent="0.2">
      <c r="A98" s="232"/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</row>
    <row r="99" spans="1:22" ht="15" x14ac:dyDescent="0.2">
      <c r="A99" s="232"/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</row>
    <row r="100" spans="1:22" ht="15" x14ac:dyDescent="0.2">
      <c r="A100" s="232"/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</row>
    <row r="101" spans="1:22" ht="15" x14ac:dyDescent="0.2">
      <c r="A101" s="232"/>
      <c r="B101" s="232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</row>
    <row r="102" spans="1:22" ht="15" x14ac:dyDescent="0.2">
      <c r="A102" s="232"/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</row>
    <row r="103" spans="1:22" ht="15" x14ac:dyDescent="0.2">
      <c r="A103" s="232"/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</row>
    <row r="104" spans="1:22" ht="15" x14ac:dyDescent="0.2">
      <c r="A104" s="232"/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</row>
    <row r="105" spans="1:22" ht="15" x14ac:dyDescent="0.2">
      <c r="A105" s="232"/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</row>
    <row r="106" spans="1:22" ht="15" x14ac:dyDescent="0.2">
      <c r="A106" s="232"/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</row>
    <row r="107" spans="1:22" ht="15" x14ac:dyDescent="0.2">
      <c r="A107" s="232"/>
      <c r="B107" s="232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</row>
    <row r="108" spans="1:22" ht="15" x14ac:dyDescent="0.2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</row>
    <row r="109" spans="1:22" ht="15" x14ac:dyDescent="0.2">
      <c r="A109" s="232"/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</row>
    <row r="110" spans="1:22" ht="15" x14ac:dyDescent="0.2">
      <c r="A110" s="232"/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</row>
    <row r="111" spans="1:22" ht="15" x14ac:dyDescent="0.2">
      <c r="A111" s="232"/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</row>
    <row r="112" spans="1:22" ht="15" x14ac:dyDescent="0.2">
      <c r="A112" s="232"/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</row>
    <row r="113" spans="1:22" ht="15" x14ac:dyDescent="0.2">
      <c r="A113" s="232"/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</row>
    <row r="114" spans="1:22" ht="15" x14ac:dyDescent="0.2">
      <c r="A114" s="232"/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</row>
    <row r="115" spans="1:22" ht="15" x14ac:dyDescent="0.2">
      <c r="A115" s="232"/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</row>
    <row r="116" spans="1:22" ht="15" x14ac:dyDescent="0.2">
      <c r="A116" s="232"/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</row>
    <row r="117" spans="1:22" ht="15" x14ac:dyDescent="0.2">
      <c r="A117" s="232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</row>
    <row r="118" spans="1:22" ht="15" x14ac:dyDescent="0.2">
      <c r="A118" s="232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</row>
    <row r="119" spans="1:22" ht="15" x14ac:dyDescent="0.2">
      <c r="A119" s="232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</row>
    <row r="120" spans="1:22" ht="15" x14ac:dyDescent="0.2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</row>
    <row r="121" spans="1:22" ht="15" x14ac:dyDescent="0.2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</row>
    <row r="122" spans="1:22" ht="15" x14ac:dyDescent="0.2">
      <c r="A122" s="232"/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</row>
    <row r="123" spans="1:22" ht="15" x14ac:dyDescent="0.2">
      <c r="A123" s="232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</row>
    <row r="124" spans="1:22" ht="15" x14ac:dyDescent="0.2">
      <c r="A124" s="232"/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</row>
    <row r="125" spans="1:22" ht="15" x14ac:dyDescent="0.2">
      <c r="A125" s="232"/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</row>
    <row r="126" spans="1:22" ht="15" x14ac:dyDescent="0.2">
      <c r="A126" s="232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</row>
    <row r="127" spans="1:22" ht="15" x14ac:dyDescent="0.2">
      <c r="A127" s="232"/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</row>
    <row r="128" spans="1:22" ht="15" x14ac:dyDescent="0.2">
      <c r="A128" s="232"/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</row>
    <row r="129" spans="1:22" ht="15" x14ac:dyDescent="0.2">
      <c r="A129" s="232"/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</row>
    <row r="130" spans="1:22" ht="15" x14ac:dyDescent="0.2">
      <c r="A130" s="232"/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</row>
    <row r="131" spans="1:22" ht="15" x14ac:dyDescent="0.2">
      <c r="A131" s="232"/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</row>
    <row r="132" spans="1:22" ht="15" x14ac:dyDescent="0.2">
      <c r="A132" s="232"/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</row>
    <row r="133" spans="1:22" ht="15" x14ac:dyDescent="0.2">
      <c r="A133" s="232"/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</row>
    <row r="134" spans="1:22" ht="15" x14ac:dyDescent="0.2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</row>
    <row r="135" spans="1:22" ht="15" x14ac:dyDescent="0.2">
      <c r="A135" s="232"/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</row>
    <row r="136" spans="1:22" ht="15" x14ac:dyDescent="0.2">
      <c r="A136" s="232"/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</row>
    <row r="137" spans="1:22" ht="15" x14ac:dyDescent="0.2">
      <c r="A137" s="232"/>
      <c r="B137" s="232"/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</row>
    <row r="138" spans="1:22" ht="15" x14ac:dyDescent="0.2">
      <c r="A138" s="232"/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</row>
    <row r="139" spans="1:22" ht="15" x14ac:dyDescent="0.2">
      <c r="A139" s="232"/>
      <c r="B139" s="232"/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</row>
    <row r="140" spans="1:22" ht="15" x14ac:dyDescent="0.2">
      <c r="A140" s="232"/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</row>
    <row r="141" spans="1:22" ht="15" x14ac:dyDescent="0.2">
      <c r="A141" s="232"/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</row>
    <row r="142" spans="1:22" ht="15" x14ac:dyDescent="0.2">
      <c r="A142" s="232"/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</row>
    <row r="143" spans="1:22" ht="15" x14ac:dyDescent="0.2">
      <c r="A143" s="232"/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</row>
    <row r="144" spans="1:22" ht="15" x14ac:dyDescent="0.2">
      <c r="A144" s="232"/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</row>
    <row r="145" spans="1:22" ht="15" x14ac:dyDescent="0.2">
      <c r="A145" s="232"/>
      <c r="B145" s="232"/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</row>
    <row r="146" spans="1:22" ht="15" x14ac:dyDescent="0.2">
      <c r="A146" s="232"/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</row>
    <row r="147" spans="1:22" ht="15" x14ac:dyDescent="0.2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</row>
    <row r="148" spans="1:22" ht="15" x14ac:dyDescent="0.2">
      <c r="A148" s="232"/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</row>
    <row r="149" spans="1:22" ht="15" x14ac:dyDescent="0.2">
      <c r="A149" s="232"/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</row>
    <row r="150" spans="1:22" ht="15" x14ac:dyDescent="0.2">
      <c r="A150" s="232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</row>
    <row r="151" spans="1:22" ht="15" x14ac:dyDescent="0.2">
      <c r="A151" s="232"/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</row>
    <row r="152" spans="1:22" ht="15" x14ac:dyDescent="0.2">
      <c r="A152" s="232"/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</row>
    <row r="153" spans="1:22" ht="15" x14ac:dyDescent="0.2">
      <c r="A153" s="232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</row>
    <row r="154" spans="1:22" ht="15" x14ac:dyDescent="0.2">
      <c r="A154" s="232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</row>
    <row r="155" spans="1:22" ht="15" x14ac:dyDescent="0.2">
      <c r="A155" s="232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</row>
    <row r="156" spans="1:22" ht="15" x14ac:dyDescent="0.2">
      <c r="A156" s="232"/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</row>
    <row r="157" spans="1:22" ht="15" x14ac:dyDescent="0.2">
      <c r="A157" s="232"/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</row>
    <row r="158" spans="1:22" ht="15" x14ac:dyDescent="0.2">
      <c r="A158" s="232"/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</row>
    <row r="159" spans="1:22" ht="15" x14ac:dyDescent="0.2">
      <c r="A159" s="232"/>
      <c r="B159" s="232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</row>
    <row r="160" spans="1:22" ht="15" x14ac:dyDescent="0.2">
      <c r="A160" s="232"/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</row>
    <row r="161" spans="1:22" ht="15" x14ac:dyDescent="0.2">
      <c r="A161" s="232"/>
      <c r="B161" s="232"/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</row>
    <row r="162" spans="1:22" ht="15" x14ac:dyDescent="0.2">
      <c r="A162" s="232"/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</row>
    <row r="163" spans="1:22" ht="15" x14ac:dyDescent="0.2">
      <c r="A163" s="232"/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</row>
    <row r="164" spans="1:22" ht="15" x14ac:dyDescent="0.2">
      <c r="A164" s="232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</row>
    <row r="165" spans="1:22" ht="15" x14ac:dyDescent="0.2">
      <c r="A165" s="232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</row>
    <row r="166" spans="1:22" ht="15" x14ac:dyDescent="0.2">
      <c r="A166" s="232"/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</row>
    <row r="167" spans="1:22" ht="15" x14ac:dyDescent="0.2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</row>
    <row r="168" spans="1:22" ht="15" x14ac:dyDescent="0.2">
      <c r="A168" s="232"/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</row>
    <row r="169" spans="1:22" ht="15" x14ac:dyDescent="0.2">
      <c r="A169" s="232"/>
      <c r="B169" s="232"/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</row>
    <row r="170" spans="1:22" ht="15" x14ac:dyDescent="0.2">
      <c r="A170" s="232"/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</row>
    <row r="171" spans="1:22" ht="15" x14ac:dyDescent="0.2">
      <c r="A171" s="232"/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</row>
    <row r="172" spans="1:22" ht="15" x14ac:dyDescent="0.2">
      <c r="A172" s="232"/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</row>
    <row r="173" spans="1:22" ht="15" x14ac:dyDescent="0.2">
      <c r="A173" s="232"/>
      <c r="B173" s="232"/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</row>
    <row r="174" spans="1:22" ht="15" x14ac:dyDescent="0.2">
      <c r="A174" s="232"/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</row>
    <row r="175" spans="1:22" ht="15" x14ac:dyDescent="0.2">
      <c r="A175" s="232"/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</row>
    <row r="176" spans="1:22" ht="15" x14ac:dyDescent="0.2">
      <c r="A176" s="232"/>
      <c r="B176" s="232"/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</row>
    <row r="177" spans="1:22" ht="15" x14ac:dyDescent="0.2">
      <c r="A177" s="232"/>
      <c r="B177" s="232"/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</row>
    <row r="178" spans="1:22" ht="15" x14ac:dyDescent="0.2">
      <c r="A178" s="232"/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</row>
    <row r="179" spans="1:22" ht="15" x14ac:dyDescent="0.2">
      <c r="A179" s="232"/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</row>
    <row r="180" spans="1:22" ht="15" x14ac:dyDescent="0.2">
      <c r="A180" s="232"/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</row>
    <row r="181" spans="1:22" ht="15" x14ac:dyDescent="0.2">
      <c r="A181" s="232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</row>
    <row r="182" spans="1:22" ht="15" x14ac:dyDescent="0.2">
      <c r="A182" s="232"/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</row>
    <row r="183" spans="1:22" ht="15" x14ac:dyDescent="0.2">
      <c r="A183" s="232"/>
      <c r="B183" s="232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</row>
    <row r="184" spans="1:22" ht="15" x14ac:dyDescent="0.2">
      <c r="A184" s="232"/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</row>
    <row r="185" spans="1:22" ht="15" x14ac:dyDescent="0.2">
      <c r="A185" s="232"/>
      <c r="B185" s="232"/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</row>
    <row r="186" spans="1:22" ht="15" x14ac:dyDescent="0.2">
      <c r="A186" s="232"/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</row>
    <row r="187" spans="1:22" ht="15" x14ac:dyDescent="0.2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</row>
    <row r="188" spans="1:22" ht="15" x14ac:dyDescent="0.2">
      <c r="A188" s="232"/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</row>
    <row r="190" spans="1:22" ht="15" x14ac:dyDescent="0.2">
      <c r="A190" s="232"/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</row>
    <row r="191" spans="1:22" ht="15" x14ac:dyDescent="0.2">
      <c r="A191" s="232"/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</row>
    <row r="192" spans="1:22" ht="15" x14ac:dyDescent="0.2">
      <c r="A192" s="232"/>
      <c r="B192" s="232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</row>
    <row r="193" spans="1:22" ht="15" x14ac:dyDescent="0.2">
      <c r="A193" s="232"/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</row>
    <row r="194" spans="1:22" ht="15" x14ac:dyDescent="0.2">
      <c r="A194" s="232"/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L4:L7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A38:F38"/>
    <mergeCell ref="A39:F39"/>
    <mergeCell ref="A19:B19"/>
    <mergeCell ref="A20:V20"/>
    <mergeCell ref="A29:F29"/>
    <mergeCell ref="A30:V30"/>
    <mergeCell ref="A34:F34"/>
    <mergeCell ref="A35:V35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C75:K75"/>
    <mergeCell ref="D72:G72"/>
    <mergeCell ref="I72:K72"/>
    <mergeCell ref="I70:K70"/>
    <mergeCell ref="D74:G74"/>
    <mergeCell ref="I74:K74"/>
    <mergeCell ref="D70:G7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2"/>
  <sheetViews>
    <sheetView view="pageBreakPreview" topLeftCell="A52" zoomScale="85" zoomScaleNormal="75" workbookViewId="0">
      <selection activeCell="C2" sqref="C2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8.5703125" style="61" customWidth="1"/>
    <col min="13" max="13" width="9.5703125" style="1" customWidth="1"/>
    <col min="14" max="14" width="9.140625" style="1" hidden="1" customWidth="1"/>
    <col min="15" max="15" width="12" style="1" customWidth="1"/>
    <col min="16" max="17" width="5.85546875" style="61" customWidth="1"/>
    <col min="18" max="18" width="71.7109375" style="19" customWidth="1"/>
    <col min="19" max="19" width="8.7109375" style="61" customWidth="1"/>
    <col min="20" max="21" width="7.85546875" style="61" customWidth="1"/>
    <col min="22" max="24" width="6.140625" style="61" customWidth="1"/>
    <col min="25" max="27" width="7.85546875" style="61" customWidth="1"/>
    <col min="28" max="28" width="9.5703125" style="61" customWidth="1"/>
    <col min="47" max="16384" width="9.140625" style="1"/>
  </cols>
  <sheetData>
    <row r="1" spans="1:28" ht="16.5" x14ac:dyDescent="0.25">
      <c r="C1" s="1274" t="s">
        <v>312</v>
      </c>
      <c r="D1" s="1274"/>
      <c r="E1" s="1274"/>
      <c r="F1" s="1274"/>
      <c r="G1" s="1274"/>
      <c r="H1" s="1274"/>
      <c r="I1" s="1274"/>
      <c r="J1" s="1274"/>
      <c r="K1" s="1274"/>
      <c r="L1" s="1274"/>
      <c r="M1" s="1274"/>
      <c r="R1" s="1275" t="s">
        <v>223</v>
      </c>
      <c r="S1" s="1275"/>
      <c r="T1" s="1275"/>
      <c r="U1" s="1275"/>
      <c r="V1" s="1275"/>
      <c r="W1" s="1275"/>
      <c r="X1" s="1275"/>
      <c r="Y1" s="1275"/>
      <c r="Z1" s="1275"/>
      <c r="AA1" s="1275"/>
      <c r="AB1" s="1275"/>
    </row>
    <row r="2" spans="1:28" ht="16.5" thickBot="1" x14ac:dyDescent="0.3">
      <c r="C2" s="19" t="s">
        <v>91</v>
      </c>
      <c r="R2" s="19" t="s">
        <v>91</v>
      </c>
    </row>
    <row r="3" spans="1:28" ht="16.5" thickBot="1" x14ac:dyDescent="0.3">
      <c r="C3" s="1266" t="s">
        <v>90</v>
      </c>
      <c r="D3" s="1241" t="s">
        <v>80</v>
      </c>
      <c r="E3" s="1259" t="s">
        <v>58</v>
      </c>
      <c r="F3" s="1259"/>
      <c r="G3" s="1259"/>
      <c r="H3" s="1259"/>
      <c r="I3" s="1259"/>
      <c r="J3" s="1260"/>
      <c r="K3" s="1241" t="s">
        <v>92</v>
      </c>
      <c r="L3" s="1241" t="s">
        <v>93</v>
      </c>
      <c r="M3" s="1241" t="s">
        <v>103</v>
      </c>
      <c r="R3" s="1266" t="s">
        <v>90</v>
      </c>
      <c r="S3" s="1241" t="s">
        <v>80</v>
      </c>
      <c r="T3" s="1259" t="s">
        <v>58</v>
      </c>
      <c r="U3" s="1259"/>
      <c r="V3" s="1259"/>
      <c r="W3" s="1259"/>
      <c r="X3" s="1259"/>
      <c r="Y3" s="1260"/>
      <c r="Z3" s="1241" t="s">
        <v>92</v>
      </c>
      <c r="AA3" s="1241" t="s">
        <v>93</v>
      </c>
      <c r="AB3" s="1241" t="s">
        <v>103</v>
      </c>
    </row>
    <row r="4" spans="1:28" x14ac:dyDescent="0.25">
      <c r="C4" s="1267"/>
      <c r="D4" s="1242"/>
      <c r="E4" s="1245" t="s">
        <v>28</v>
      </c>
      <c r="F4" s="1248" t="s">
        <v>59</v>
      </c>
      <c r="G4" s="1249"/>
      <c r="H4" s="1249"/>
      <c r="I4" s="1250"/>
      <c r="J4" s="1251" t="s">
        <v>128</v>
      </c>
      <c r="K4" s="1242"/>
      <c r="L4" s="1242"/>
      <c r="M4" s="1242"/>
      <c r="R4" s="1267"/>
      <c r="S4" s="1242"/>
      <c r="T4" s="1245" t="s">
        <v>28</v>
      </c>
      <c r="U4" s="1248" t="s">
        <v>59</v>
      </c>
      <c r="V4" s="1249"/>
      <c r="W4" s="1249"/>
      <c r="X4" s="1250"/>
      <c r="Y4" s="1251" t="s">
        <v>128</v>
      </c>
      <c r="Z4" s="1242"/>
      <c r="AA4" s="1242"/>
      <c r="AB4" s="1242"/>
    </row>
    <row r="5" spans="1:28" x14ac:dyDescent="0.25">
      <c r="C5" s="1267"/>
      <c r="D5" s="1243"/>
      <c r="E5" s="1246"/>
      <c r="F5" s="1261" t="s">
        <v>60</v>
      </c>
      <c r="G5" s="1256" t="s">
        <v>64</v>
      </c>
      <c r="H5" s="1257"/>
      <c r="I5" s="1258"/>
      <c r="J5" s="1252"/>
      <c r="K5" s="1243"/>
      <c r="L5" s="1243"/>
      <c r="M5" s="1243"/>
      <c r="R5" s="1267"/>
      <c r="S5" s="1243"/>
      <c r="T5" s="1246"/>
      <c r="U5" s="1261" t="s">
        <v>60</v>
      </c>
      <c r="V5" s="1256" t="s">
        <v>64</v>
      </c>
      <c r="W5" s="1257"/>
      <c r="X5" s="1258"/>
      <c r="Y5" s="1252"/>
      <c r="Z5" s="1243"/>
      <c r="AA5" s="1243"/>
      <c r="AB5" s="1243"/>
    </row>
    <row r="6" spans="1:28" x14ac:dyDescent="0.25">
      <c r="C6" s="1267"/>
      <c r="D6" s="1243"/>
      <c r="E6" s="1246"/>
      <c r="F6" s="1262"/>
      <c r="G6" s="1264" t="s">
        <v>125</v>
      </c>
      <c r="H6" s="1254" t="s">
        <v>126</v>
      </c>
      <c r="I6" s="1254" t="s">
        <v>127</v>
      </c>
      <c r="J6" s="1252"/>
      <c r="K6" s="1243"/>
      <c r="L6" s="1243"/>
      <c r="M6" s="1243"/>
      <c r="R6" s="1267"/>
      <c r="S6" s="1243"/>
      <c r="T6" s="1246"/>
      <c r="U6" s="1262"/>
      <c r="V6" s="1264" t="s">
        <v>125</v>
      </c>
      <c r="W6" s="1254" t="s">
        <v>126</v>
      </c>
      <c r="X6" s="1254" t="s">
        <v>127</v>
      </c>
      <c r="Y6" s="1252"/>
      <c r="Z6" s="1243"/>
      <c r="AA6" s="1243"/>
      <c r="AB6" s="1243"/>
    </row>
    <row r="7" spans="1:28" x14ac:dyDescent="0.25">
      <c r="C7" s="1267"/>
      <c r="D7" s="1243"/>
      <c r="E7" s="1246"/>
      <c r="F7" s="1262"/>
      <c r="G7" s="1264"/>
      <c r="H7" s="1254"/>
      <c r="I7" s="1254"/>
      <c r="J7" s="1252"/>
      <c r="K7" s="1243"/>
      <c r="L7" s="1243"/>
      <c r="M7" s="1243"/>
      <c r="R7" s="1267"/>
      <c r="S7" s="1243"/>
      <c r="T7" s="1246"/>
      <c r="U7" s="1262"/>
      <c r="V7" s="1264"/>
      <c r="W7" s="1254"/>
      <c r="X7" s="1254"/>
      <c r="Y7" s="1252"/>
      <c r="Z7" s="1243"/>
      <c r="AA7" s="1243"/>
      <c r="AB7" s="1243"/>
    </row>
    <row r="8" spans="1:28" x14ac:dyDescent="0.25">
      <c r="C8" s="1267"/>
      <c r="D8" s="1243"/>
      <c r="E8" s="1246"/>
      <c r="F8" s="1262"/>
      <c r="G8" s="1264"/>
      <c r="H8" s="1254"/>
      <c r="I8" s="1254"/>
      <c r="J8" s="1252"/>
      <c r="K8" s="1243"/>
      <c r="L8" s="1243"/>
      <c r="M8" s="1243"/>
      <c r="R8" s="1267"/>
      <c r="S8" s="1243"/>
      <c r="T8" s="1246"/>
      <c r="U8" s="1262"/>
      <c r="V8" s="1264"/>
      <c r="W8" s="1254"/>
      <c r="X8" s="1254"/>
      <c r="Y8" s="1252"/>
      <c r="Z8" s="1243"/>
      <c r="AA8" s="1243"/>
      <c r="AB8" s="1243"/>
    </row>
    <row r="9" spans="1:28" ht="16.5" thickBot="1" x14ac:dyDescent="0.3">
      <c r="C9" s="1060"/>
      <c r="D9" s="1268"/>
      <c r="E9" s="1246"/>
      <c r="F9" s="1262"/>
      <c r="G9" s="1269"/>
      <c r="H9" s="1261"/>
      <c r="I9" s="1261"/>
      <c r="J9" s="1252"/>
      <c r="K9" s="1268"/>
      <c r="L9" s="1268"/>
      <c r="M9" s="1268"/>
      <c r="R9" s="1060"/>
      <c r="S9" s="1244"/>
      <c r="T9" s="1246"/>
      <c r="U9" s="1262"/>
      <c r="V9" s="1269"/>
      <c r="W9" s="1261"/>
      <c r="X9" s="1261"/>
      <c r="Y9" s="1252"/>
      <c r="Z9" s="1244"/>
      <c r="AA9" s="1244"/>
      <c r="AB9" s="1244"/>
    </row>
    <row r="10" spans="1:28" x14ac:dyDescent="0.25">
      <c r="A10" s="61" t="s">
        <v>104</v>
      </c>
      <c r="B10" s="61" t="s">
        <v>97</v>
      </c>
      <c r="C10" s="583" t="s">
        <v>130</v>
      </c>
      <c r="D10" s="745">
        <v>3</v>
      </c>
      <c r="E10" s="707">
        <f t="shared" ref="E10:E17" si="0">D10*30</f>
        <v>90</v>
      </c>
      <c r="F10" s="708">
        <f>G10+H10+I10</f>
        <v>30</v>
      </c>
      <c r="G10" s="708"/>
      <c r="H10" s="708"/>
      <c r="I10" s="708">
        <v>30</v>
      </c>
      <c r="J10" s="711">
        <f t="shared" ref="J10:J17" si="1">E10-F10</f>
        <v>60</v>
      </c>
      <c r="K10" s="713">
        <f t="shared" ref="K10:K17" si="2">F10/15</f>
        <v>2</v>
      </c>
      <c r="L10" s="712" t="s">
        <v>104</v>
      </c>
      <c r="M10" s="726">
        <f t="shared" ref="M10:M17" si="3">F10/E10*100</f>
        <v>33.333333333333329</v>
      </c>
      <c r="P10" s="61" t="s">
        <v>104</v>
      </c>
      <c r="Q10" s="61" t="s">
        <v>97</v>
      </c>
      <c r="R10" s="131" t="s">
        <v>130</v>
      </c>
      <c r="S10" s="42">
        <v>3</v>
      </c>
      <c r="T10" s="43">
        <f t="shared" ref="T10:T19" si="4">S10*30</f>
        <v>90</v>
      </c>
      <c r="U10" s="44">
        <f t="shared" ref="U10:U19" si="5">V10+W10+X10</f>
        <v>30</v>
      </c>
      <c r="V10" s="44"/>
      <c r="W10" s="44"/>
      <c r="X10" s="44">
        <v>30</v>
      </c>
      <c r="Y10" s="56">
        <f t="shared" ref="Y10:Y19" si="6">T10-U10</f>
        <v>60</v>
      </c>
      <c r="Z10" s="124">
        <f t="shared" ref="Z10:Z19" si="7">U10/15</f>
        <v>2</v>
      </c>
      <c r="AA10" s="57" t="s">
        <v>104</v>
      </c>
      <c r="AB10" s="58">
        <f t="shared" ref="AB10:AB19" si="8">U10/T10*100</f>
        <v>33.333333333333329</v>
      </c>
    </row>
    <row r="11" spans="1:28" x14ac:dyDescent="0.25">
      <c r="A11" s="61" t="s">
        <v>104</v>
      </c>
      <c r="B11" s="61" t="s">
        <v>97</v>
      </c>
      <c r="C11" s="583" t="s">
        <v>259</v>
      </c>
      <c r="D11" s="722">
        <v>3</v>
      </c>
      <c r="E11" s="462">
        <f t="shared" si="0"/>
        <v>90</v>
      </c>
      <c r="F11" s="436">
        <f t="shared" ref="F11:F17" si="9">G11+H11+I11</f>
        <v>30</v>
      </c>
      <c r="G11" s="436">
        <v>15</v>
      </c>
      <c r="H11" s="436"/>
      <c r="I11" s="436">
        <v>15</v>
      </c>
      <c r="J11" s="437">
        <f t="shared" si="1"/>
        <v>60</v>
      </c>
      <c r="K11" s="723">
        <f t="shared" si="2"/>
        <v>2</v>
      </c>
      <c r="L11" s="724" t="s">
        <v>104</v>
      </c>
      <c r="M11" s="725">
        <f t="shared" si="3"/>
        <v>33.333333333333329</v>
      </c>
      <c r="P11" s="61" t="s">
        <v>104</v>
      </c>
      <c r="Q11" s="61" t="s">
        <v>97</v>
      </c>
      <c r="R11" s="131" t="s">
        <v>33</v>
      </c>
      <c r="S11" s="42">
        <v>3</v>
      </c>
      <c r="T11" s="43">
        <f t="shared" si="4"/>
        <v>90</v>
      </c>
      <c r="U11" s="44">
        <f t="shared" si="5"/>
        <v>60</v>
      </c>
      <c r="V11" s="44"/>
      <c r="W11" s="44"/>
      <c r="X11" s="44">
        <v>60</v>
      </c>
      <c r="Y11" s="56">
        <f t="shared" si="6"/>
        <v>30</v>
      </c>
      <c r="Z11" s="124">
        <f t="shared" si="7"/>
        <v>4</v>
      </c>
      <c r="AA11" s="57" t="s">
        <v>104</v>
      </c>
      <c r="AB11" s="58">
        <f t="shared" si="8"/>
        <v>66.666666666666657</v>
      </c>
    </row>
    <row r="12" spans="1:28" x14ac:dyDescent="0.25">
      <c r="A12" s="61" t="s">
        <v>17</v>
      </c>
      <c r="B12" s="61" t="s">
        <v>97</v>
      </c>
      <c r="C12" s="583" t="s">
        <v>206</v>
      </c>
      <c r="D12" s="722">
        <v>5</v>
      </c>
      <c r="E12" s="462">
        <f t="shared" si="0"/>
        <v>150</v>
      </c>
      <c r="F12" s="436">
        <f t="shared" si="9"/>
        <v>60</v>
      </c>
      <c r="G12" s="436">
        <v>30</v>
      </c>
      <c r="H12" s="436"/>
      <c r="I12" s="436">
        <v>30</v>
      </c>
      <c r="J12" s="437">
        <f t="shared" si="1"/>
        <v>90</v>
      </c>
      <c r="K12" s="723">
        <f t="shared" si="2"/>
        <v>4</v>
      </c>
      <c r="L12" s="724" t="s">
        <v>102</v>
      </c>
      <c r="M12" s="725">
        <f>F12/E12*100</f>
        <v>40</v>
      </c>
      <c r="P12" s="61" t="s">
        <v>17</v>
      </c>
      <c r="Q12" s="61" t="s">
        <v>97</v>
      </c>
      <c r="R12" s="34" t="s">
        <v>206</v>
      </c>
      <c r="S12" s="42">
        <v>5</v>
      </c>
      <c r="T12" s="43">
        <f t="shared" si="4"/>
        <v>150</v>
      </c>
      <c r="U12" s="44">
        <f t="shared" si="5"/>
        <v>45</v>
      </c>
      <c r="V12" s="44">
        <v>30</v>
      </c>
      <c r="W12" s="44"/>
      <c r="X12" s="44">
        <v>15</v>
      </c>
      <c r="Y12" s="56">
        <f t="shared" si="6"/>
        <v>105</v>
      </c>
      <c r="Z12" s="124">
        <f t="shared" si="7"/>
        <v>3</v>
      </c>
      <c r="AA12" s="57" t="s">
        <v>102</v>
      </c>
      <c r="AB12" s="58">
        <f t="shared" si="8"/>
        <v>30</v>
      </c>
    </row>
    <row r="13" spans="1:28" ht="48" thickBot="1" x14ac:dyDescent="0.3">
      <c r="A13" s="61" t="s">
        <v>104</v>
      </c>
      <c r="B13" s="61" t="s">
        <v>98</v>
      </c>
      <c r="C13" s="583" t="s">
        <v>303</v>
      </c>
      <c r="D13" s="722">
        <v>3</v>
      </c>
      <c r="E13" s="462">
        <f t="shared" si="0"/>
        <v>90</v>
      </c>
      <c r="F13" s="436">
        <f t="shared" si="9"/>
        <v>30</v>
      </c>
      <c r="G13" s="436">
        <v>15</v>
      </c>
      <c r="H13" s="436"/>
      <c r="I13" s="436">
        <v>15</v>
      </c>
      <c r="J13" s="437">
        <f t="shared" si="1"/>
        <v>60</v>
      </c>
      <c r="K13" s="723">
        <f t="shared" si="2"/>
        <v>2</v>
      </c>
      <c r="L13" s="724" t="s">
        <v>104</v>
      </c>
      <c r="M13" s="725">
        <f t="shared" si="3"/>
        <v>33.333333333333329</v>
      </c>
      <c r="P13" s="61" t="s">
        <v>104</v>
      </c>
      <c r="Q13" s="61" t="s">
        <v>98</v>
      </c>
      <c r="R13" s="126" t="s">
        <v>246</v>
      </c>
      <c r="S13" s="42">
        <v>3</v>
      </c>
      <c r="T13" s="43">
        <f t="shared" si="4"/>
        <v>90</v>
      </c>
      <c r="U13" s="44">
        <f t="shared" si="5"/>
        <v>30</v>
      </c>
      <c r="V13" s="44">
        <v>15</v>
      </c>
      <c r="W13" s="44"/>
      <c r="X13" s="44">
        <v>15</v>
      </c>
      <c r="Y13" s="56">
        <f t="shared" si="6"/>
        <v>60</v>
      </c>
      <c r="Z13" s="124">
        <f t="shared" si="7"/>
        <v>2</v>
      </c>
      <c r="AA13" s="57" t="s">
        <v>104</v>
      </c>
      <c r="AB13" s="58">
        <f t="shared" si="8"/>
        <v>33.333333333333329</v>
      </c>
    </row>
    <row r="14" spans="1:28" x14ac:dyDescent="0.25">
      <c r="A14" s="61" t="s">
        <v>104</v>
      </c>
      <c r="B14" s="61" t="s">
        <v>97</v>
      </c>
      <c r="C14" s="138" t="s">
        <v>180</v>
      </c>
      <c r="D14" s="726">
        <v>3</v>
      </c>
      <c r="E14" s="710">
        <v>90</v>
      </c>
      <c r="F14" s="436">
        <f t="shared" si="9"/>
        <v>30</v>
      </c>
      <c r="G14" s="710">
        <v>15</v>
      </c>
      <c r="H14" s="710"/>
      <c r="I14" s="710">
        <v>15</v>
      </c>
      <c r="J14" s="437">
        <f t="shared" si="1"/>
        <v>60</v>
      </c>
      <c r="K14" s="738">
        <f t="shared" si="2"/>
        <v>2</v>
      </c>
      <c r="L14" s="713" t="s">
        <v>104</v>
      </c>
      <c r="M14" s="753">
        <v>40</v>
      </c>
      <c r="P14" s="61" t="s">
        <v>17</v>
      </c>
      <c r="Q14" s="61" t="s">
        <v>97</v>
      </c>
      <c r="R14" s="34" t="s">
        <v>212</v>
      </c>
      <c r="S14" s="42">
        <v>5</v>
      </c>
      <c r="T14" s="43">
        <f t="shared" si="4"/>
        <v>150</v>
      </c>
      <c r="U14" s="44">
        <f t="shared" si="5"/>
        <v>45</v>
      </c>
      <c r="V14" s="44">
        <v>30</v>
      </c>
      <c r="W14" s="44"/>
      <c r="X14" s="44">
        <v>15</v>
      </c>
      <c r="Y14" s="56">
        <f t="shared" si="6"/>
        <v>105</v>
      </c>
      <c r="Z14" s="124">
        <f t="shared" si="7"/>
        <v>3</v>
      </c>
      <c r="AA14" s="57" t="s">
        <v>102</v>
      </c>
      <c r="AB14" s="58">
        <f t="shared" si="8"/>
        <v>30</v>
      </c>
    </row>
    <row r="15" spans="1:28" ht="18" customHeight="1" x14ac:dyDescent="0.25">
      <c r="A15" s="61" t="s">
        <v>17</v>
      </c>
      <c r="B15" s="61" t="s">
        <v>98</v>
      </c>
      <c r="C15" s="644" t="s">
        <v>291</v>
      </c>
      <c r="D15" s="722">
        <v>4</v>
      </c>
      <c r="E15" s="462">
        <f t="shared" si="0"/>
        <v>120</v>
      </c>
      <c r="F15" s="436">
        <f t="shared" si="9"/>
        <v>45</v>
      </c>
      <c r="G15" s="436">
        <v>30</v>
      </c>
      <c r="H15" s="436"/>
      <c r="I15" s="436">
        <v>15</v>
      </c>
      <c r="J15" s="437">
        <f t="shared" si="1"/>
        <v>75</v>
      </c>
      <c r="K15" s="723">
        <f t="shared" si="2"/>
        <v>3</v>
      </c>
      <c r="L15" s="724" t="s">
        <v>104</v>
      </c>
      <c r="M15" s="725">
        <f t="shared" si="3"/>
        <v>37.5</v>
      </c>
      <c r="P15" s="61" t="s">
        <v>17</v>
      </c>
      <c r="Q15" s="61" t="s">
        <v>98</v>
      </c>
      <c r="R15" s="34" t="s">
        <v>211</v>
      </c>
      <c r="S15" s="42">
        <v>4</v>
      </c>
      <c r="T15" s="43">
        <f t="shared" si="4"/>
        <v>120</v>
      </c>
      <c r="U15" s="44">
        <f t="shared" si="5"/>
        <v>45</v>
      </c>
      <c r="V15" s="44">
        <v>15</v>
      </c>
      <c r="W15" s="44"/>
      <c r="X15" s="44">
        <v>30</v>
      </c>
      <c r="Y15" s="56">
        <f t="shared" si="6"/>
        <v>75</v>
      </c>
      <c r="Z15" s="124">
        <f t="shared" si="7"/>
        <v>3</v>
      </c>
      <c r="AA15" s="57" t="s">
        <v>101</v>
      </c>
      <c r="AB15" s="58">
        <f t="shared" si="8"/>
        <v>37.5</v>
      </c>
    </row>
    <row r="16" spans="1:28" ht="17.25" customHeight="1" x14ac:dyDescent="0.25">
      <c r="A16" s="61" t="s">
        <v>17</v>
      </c>
      <c r="B16" s="61" t="s">
        <v>98</v>
      </c>
      <c r="C16" s="644" t="s">
        <v>288</v>
      </c>
      <c r="D16" s="722">
        <v>4</v>
      </c>
      <c r="E16" s="462">
        <f t="shared" si="0"/>
        <v>120</v>
      </c>
      <c r="F16" s="436">
        <f t="shared" si="9"/>
        <v>45</v>
      </c>
      <c r="G16" s="436">
        <v>30</v>
      </c>
      <c r="H16" s="436"/>
      <c r="I16" s="436">
        <v>15</v>
      </c>
      <c r="J16" s="437">
        <f t="shared" si="1"/>
        <v>75</v>
      </c>
      <c r="K16" s="723">
        <f t="shared" si="2"/>
        <v>3</v>
      </c>
      <c r="L16" s="724" t="s">
        <v>104</v>
      </c>
      <c r="M16" s="725">
        <f t="shared" si="3"/>
        <v>37.5</v>
      </c>
      <c r="R16" s="34"/>
      <c r="S16" s="42"/>
      <c r="T16" s="43"/>
      <c r="U16" s="44"/>
      <c r="V16" s="44"/>
      <c r="W16" s="44"/>
      <c r="X16" s="44"/>
      <c r="Y16" s="56"/>
      <c r="Z16" s="124"/>
      <c r="AA16" s="57"/>
      <c r="AB16" s="58"/>
    </row>
    <row r="17" spans="1:28" x14ac:dyDescent="0.25">
      <c r="A17" s="61" t="s">
        <v>17</v>
      </c>
      <c r="B17" s="61" t="s">
        <v>97</v>
      </c>
      <c r="C17" s="583" t="s">
        <v>232</v>
      </c>
      <c r="D17" s="722">
        <v>5</v>
      </c>
      <c r="E17" s="462">
        <f t="shared" si="0"/>
        <v>150</v>
      </c>
      <c r="F17" s="436">
        <f t="shared" si="9"/>
        <v>60</v>
      </c>
      <c r="G17" s="436">
        <v>30</v>
      </c>
      <c r="H17" s="436"/>
      <c r="I17" s="436">
        <v>30</v>
      </c>
      <c r="J17" s="437">
        <f t="shared" si="1"/>
        <v>90</v>
      </c>
      <c r="K17" s="723">
        <f t="shared" si="2"/>
        <v>4</v>
      </c>
      <c r="L17" s="724" t="s">
        <v>102</v>
      </c>
      <c r="M17" s="725">
        <f t="shared" si="3"/>
        <v>40</v>
      </c>
      <c r="R17" s="34"/>
      <c r="S17" s="42"/>
      <c r="T17" s="43">
        <f t="shared" si="4"/>
        <v>0</v>
      </c>
      <c r="U17" s="44">
        <f t="shared" si="5"/>
        <v>0</v>
      </c>
      <c r="V17" s="44"/>
      <c r="W17" s="44"/>
      <c r="X17" s="44"/>
      <c r="Y17" s="56">
        <f t="shared" si="6"/>
        <v>0</v>
      </c>
      <c r="Z17" s="123">
        <f t="shared" si="7"/>
        <v>0</v>
      </c>
      <c r="AA17" s="57"/>
      <c r="AB17" s="58" t="e">
        <f t="shared" si="8"/>
        <v>#DIV/0!</v>
      </c>
    </row>
    <row r="18" spans="1:28" x14ac:dyDescent="0.25">
      <c r="C18" s="34"/>
      <c r="D18" s="42"/>
      <c r="E18" s="43"/>
      <c r="F18" s="44"/>
      <c r="G18" s="44"/>
      <c r="H18" s="44"/>
      <c r="I18" s="44"/>
      <c r="J18" s="56"/>
      <c r="K18" s="124"/>
      <c r="L18" s="57"/>
      <c r="M18" s="58"/>
      <c r="R18" s="34"/>
      <c r="S18" s="42"/>
      <c r="T18" s="43">
        <f t="shared" si="4"/>
        <v>0</v>
      </c>
      <c r="U18" s="44">
        <f t="shared" si="5"/>
        <v>0</v>
      </c>
      <c r="V18" s="44"/>
      <c r="W18" s="44"/>
      <c r="X18" s="44"/>
      <c r="Y18" s="56">
        <f t="shared" si="6"/>
        <v>0</v>
      </c>
      <c r="Z18" s="124">
        <f t="shared" si="7"/>
        <v>0</v>
      </c>
      <c r="AA18" s="57"/>
      <c r="AB18" s="58" t="e">
        <f t="shared" si="8"/>
        <v>#DIV/0!</v>
      </c>
    </row>
    <row r="19" spans="1:28" ht="16.5" thickBot="1" x14ac:dyDescent="0.3">
      <c r="C19" s="117"/>
      <c r="D19" s="46"/>
      <c r="E19" s="47"/>
      <c r="F19" s="48"/>
      <c r="G19" s="48"/>
      <c r="H19" s="48"/>
      <c r="I19" s="48"/>
      <c r="J19" s="59"/>
      <c r="K19" s="411"/>
      <c r="L19" s="746"/>
      <c r="M19" s="60"/>
      <c r="R19" s="117"/>
      <c r="S19" s="118"/>
      <c r="T19" s="47">
        <f t="shared" si="4"/>
        <v>0</v>
      </c>
      <c r="U19" s="48">
        <f t="shared" si="5"/>
        <v>0</v>
      </c>
      <c r="V19" s="48"/>
      <c r="W19" s="48"/>
      <c r="X19" s="48"/>
      <c r="Y19" s="59">
        <f t="shared" si="6"/>
        <v>0</v>
      </c>
      <c r="Z19" s="125">
        <f t="shared" si="7"/>
        <v>0</v>
      </c>
      <c r="AA19" s="119"/>
      <c r="AB19" s="58" t="e">
        <f t="shared" si="8"/>
        <v>#DIV/0!</v>
      </c>
    </row>
    <row r="20" spans="1:28" ht="16.5" thickBot="1" x14ac:dyDescent="0.3">
      <c r="C20" s="739" t="s">
        <v>24</v>
      </c>
      <c r="D20" s="740">
        <f t="shared" ref="D20:K20" si="10">SUM(D10:D19)</f>
        <v>30</v>
      </c>
      <c r="E20" s="741">
        <f t="shared" si="10"/>
        <v>900</v>
      </c>
      <c r="F20" s="741">
        <f t="shared" si="10"/>
        <v>330</v>
      </c>
      <c r="G20" s="741">
        <f t="shared" si="10"/>
        <v>165</v>
      </c>
      <c r="H20" s="741">
        <f t="shared" si="10"/>
        <v>0</v>
      </c>
      <c r="I20" s="741">
        <f t="shared" si="10"/>
        <v>165</v>
      </c>
      <c r="J20" s="741">
        <f t="shared" si="10"/>
        <v>570</v>
      </c>
      <c r="K20" s="742">
        <f t="shared" si="10"/>
        <v>22</v>
      </c>
      <c r="L20" s="743"/>
      <c r="M20" s="743"/>
      <c r="R20" s="31" t="s">
        <v>24</v>
      </c>
      <c r="S20" s="121">
        <f t="shared" ref="S20:Z20" si="11">SUM(S10:S19)</f>
        <v>23</v>
      </c>
      <c r="T20" s="33">
        <f t="shared" si="11"/>
        <v>690</v>
      </c>
      <c r="U20" s="33">
        <f t="shared" si="11"/>
        <v>255</v>
      </c>
      <c r="V20" s="33">
        <f t="shared" si="11"/>
        <v>90</v>
      </c>
      <c r="W20" s="33">
        <f t="shared" si="11"/>
        <v>0</v>
      </c>
      <c r="X20" s="33">
        <f t="shared" si="11"/>
        <v>165</v>
      </c>
      <c r="Y20" s="33">
        <f t="shared" si="11"/>
        <v>435</v>
      </c>
      <c r="Z20" s="120">
        <f t="shared" si="11"/>
        <v>17</v>
      </c>
      <c r="AA20" s="24"/>
      <c r="AB20" s="24"/>
    </row>
    <row r="21" spans="1:28" x14ac:dyDescent="0.25">
      <c r="C21" s="32" t="s">
        <v>94</v>
      </c>
      <c r="D21" s="12">
        <f>30-D20</f>
        <v>0</v>
      </c>
      <c r="E21" s="12"/>
      <c r="F21" s="12"/>
      <c r="G21" s="12"/>
      <c r="H21" s="12" t="s">
        <v>298</v>
      </c>
      <c r="I21" s="12" t="s">
        <v>286</v>
      </c>
      <c r="J21" s="12"/>
      <c r="K21" s="12"/>
      <c r="L21" s="12"/>
      <c r="R21" s="32" t="s">
        <v>94</v>
      </c>
      <c r="S21" s="12">
        <f>30-S20</f>
        <v>7</v>
      </c>
      <c r="T21" s="12"/>
      <c r="U21" s="12"/>
      <c r="V21" s="12"/>
      <c r="W21" s="12"/>
      <c r="X21" s="12"/>
      <c r="Y21" s="12"/>
      <c r="Z21" s="12"/>
      <c r="AA21" s="12"/>
    </row>
    <row r="23" spans="1:28" ht="16.5" thickBot="1" x14ac:dyDescent="0.3">
      <c r="C23" s="19" t="s">
        <v>124</v>
      </c>
      <c r="R23" s="19" t="s">
        <v>124</v>
      </c>
    </row>
    <row r="24" spans="1:28" ht="16.5" thickBot="1" x14ac:dyDescent="0.3">
      <c r="C24" s="1270" t="s">
        <v>90</v>
      </c>
      <c r="D24" s="1241" t="s">
        <v>80</v>
      </c>
      <c r="E24" s="1259" t="s">
        <v>58</v>
      </c>
      <c r="F24" s="1259"/>
      <c r="G24" s="1259"/>
      <c r="H24" s="1259"/>
      <c r="I24" s="1259"/>
      <c r="J24" s="1260"/>
      <c r="K24" s="1241" t="s">
        <v>92</v>
      </c>
      <c r="L24" s="1241" t="s">
        <v>93</v>
      </c>
      <c r="M24" s="1241" t="s">
        <v>103</v>
      </c>
      <c r="R24" s="1270" t="s">
        <v>90</v>
      </c>
      <c r="S24" s="1241" t="s">
        <v>80</v>
      </c>
      <c r="T24" s="1259" t="s">
        <v>58</v>
      </c>
      <c r="U24" s="1259"/>
      <c r="V24" s="1259"/>
      <c r="W24" s="1259"/>
      <c r="X24" s="1259"/>
      <c r="Y24" s="1260"/>
      <c r="Z24" s="1241" t="s">
        <v>92</v>
      </c>
      <c r="AA24" s="1241" t="s">
        <v>93</v>
      </c>
      <c r="AB24" s="1241" t="s">
        <v>103</v>
      </c>
    </row>
    <row r="25" spans="1:28" x14ac:dyDescent="0.25">
      <c r="C25" s="1271"/>
      <c r="D25" s="1242"/>
      <c r="E25" s="1245" t="s">
        <v>28</v>
      </c>
      <c r="F25" s="1248" t="s">
        <v>59</v>
      </c>
      <c r="G25" s="1249"/>
      <c r="H25" s="1249"/>
      <c r="I25" s="1250"/>
      <c r="J25" s="1251" t="s">
        <v>128</v>
      </c>
      <c r="K25" s="1242"/>
      <c r="L25" s="1242"/>
      <c r="M25" s="1242"/>
      <c r="R25" s="1271"/>
      <c r="S25" s="1242"/>
      <c r="T25" s="1245" t="s">
        <v>28</v>
      </c>
      <c r="U25" s="1248" t="s">
        <v>59</v>
      </c>
      <c r="V25" s="1249"/>
      <c r="W25" s="1249"/>
      <c r="X25" s="1250"/>
      <c r="Y25" s="1251" t="s">
        <v>128</v>
      </c>
      <c r="Z25" s="1242"/>
      <c r="AA25" s="1242"/>
      <c r="AB25" s="1242"/>
    </row>
    <row r="26" spans="1:28" x14ac:dyDescent="0.25">
      <c r="C26" s="1271"/>
      <c r="D26" s="1243"/>
      <c r="E26" s="1246"/>
      <c r="F26" s="1261" t="s">
        <v>60</v>
      </c>
      <c r="G26" s="1256" t="s">
        <v>64</v>
      </c>
      <c r="H26" s="1257"/>
      <c r="I26" s="1258"/>
      <c r="J26" s="1252"/>
      <c r="K26" s="1243"/>
      <c r="L26" s="1243"/>
      <c r="M26" s="1243"/>
      <c r="R26" s="1271"/>
      <c r="S26" s="1243"/>
      <c r="T26" s="1246"/>
      <c r="U26" s="1261" t="s">
        <v>60</v>
      </c>
      <c r="V26" s="1256" t="s">
        <v>64</v>
      </c>
      <c r="W26" s="1257"/>
      <c r="X26" s="1258"/>
      <c r="Y26" s="1252"/>
      <c r="Z26" s="1243"/>
      <c r="AA26" s="1243"/>
      <c r="AB26" s="1243"/>
    </row>
    <row r="27" spans="1:28" x14ac:dyDescent="0.25">
      <c r="C27" s="1271"/>
      <c r="D27" s="1243"/>
      <c r="E27" s="1246"/>
      <c r="F27" s="1262"/>
      <c r="G27" s="1264" t="s">
        <v>125</v>
      </c>
      <c r="H27" s="1254" t="s">
        <v>126</v>
      </c>
      <c r="I27" s="1254" t="s">
        <v>127</v>
      </c>
      <c r="J27" s="1252"/>
      <c r="K27" s="1243"/>
      <c r="L27" s="1243"/>
      <c r="M27" s="1243"/>
      <c r="R27" s="1271"/>
      <c r="S27" s="1243"/>
      <c r="T27" s="1246"/>
      <c r="U27" s="1262"/>
      <c r="V27" s="1264" t="s">
        <v>125</v>
      </c>
      <c r="W27" s="1254" t="s">
        <v>126</v>
      </c>
      <c r="X27" s="1254" t="s">
        <v>127</v>
      </c>
      <c r="Y27" s="1252"/>
      <c r="Z27" s="1243"/>
      <c r="AA27" s="1243"/>
      <c r="AB27" s="1243"/>
    </row>
    <row r="28" spans="1:28" x14ac:dyDescent="0.25">
      <c r="C28" s="1271"/>
      <c r="D28" s="1243"/>
      <c r="E28" s="1246"/>
      <c r="F28" s="1262"/>
      <c r="G28" s="1264"/>
      <c r="H28" s="1254"/>
      <c r="I28" s="1254"/>
      <c r="J28" s="1252"/>
      <c r="K28" s="1243"/>
      <c r="L28" s="1243"/>
      <c r="M28" s="1243"/>
      <c r="R28" s="1271"/>
      <c r="S28" s="1243"/>
      <c r="T28" s="1246"/>
      <c r="U28" s="1262"/>
      <c r="V28" s="1264"/>
      <c r="W28" s="1254"/>
      <c r="X28" s="1254"/>
      <c r="Y28" s="1252"/>
      <c r="Z28" s="1243"/>
      <c r="AA28" s="1243"/>
      <c r="AB28" s="1243"/>
    </row>
    <row r="29" spans="1:28" x14ac:dyDescent="0.25">
      <c r="C29" s="1271"/>
      <c r="D29" s="1243"/>
      <c r="E29" s="1246"/>
      <c r="F29" s="1262"/>
      <c r="G29" s="1264"/>
      <c r="H29" s="1254"/>
      <c r="I29" s="1254"/>
      <c r="J29" s="1252"/>
      <c r="K29" s="1243"/>
      <c r="L29" s="1243"/>
      <c r="M29" s="1243"/>
      <c r="R29" s="1271"/>
      <c r="S29" s="1243"/>
      <c r="T29" s="1246"/>
      <c r="U29" s="1262"/>
      <c r="V29" s="1264"/>
      <c r="W29" s="1254"/>
      <c r="X29" s="1254"/>
      <c r="Y29" s="1252"/>
      <c r="Z29" s="1243"/>
      <c r="AA29" s="1243"/>
      <c r="AB29" s="1243"/>
    </row>
    <row r="30" spans="1:28" ht="16.5" thickBot="1" x14ac:dyDescent="0.3">
      <c r="C30" s="1271"/>
      <c r="D30" s="1268"/>
      <c r="E30" s="1246"/>
      <c r="F30" s="1262"/>
      <c r="G30" s="1269"/>
      <c r="H30" s="1261"/>
      <c r="I30" s="1261"/>
      <c r="J30" s="1252"/>
      <c r="K30" s="1268"/>
      <c r="L30" s="1268"/>
      <c r="M30" s="1268"/>
      <c r="R30" s="1271"/>
      <c r="S30" s="1268"/>
      <c r="T30" s="1246"/>
      <c r="U30" s="1262"/>
      <c r="V30" s="1269"/>
      <c r="W30" s="1261"/>
      <c r="X30" s="1261"/>
      <c r="Y30" s="1252"/>
      <c r="Z30" s="1268"/>
      <c r="AA30" s="1268"/>
      <c r="AB30" s="1268"/>
    </row>
    <row r="31" spans="1:28" x14ac:dyDescent="0.25">
      <c r="A31" s="61" t="s">
        <v>17</v>
      </c>
      <c r="B31" s="61" t="s">
        <v>97</v>
      </c>
      <c r="C31" s="138" t="s">
        <v>289</v>
      </c>
      <c r="D31" s="42">
        <v>3</v>
      </c>
      <c r="E31" s="462">
        <f>D31*30</f>
        <v>90</v>
      </c>
      <c r="F31" s="436">
        <f t="shared" ref="F31:F40" si="12">G31+H31+I31</f>
        <v>36</v>
      </c>
      <c r="G31" s="737">
        <v>18</v>
      </c>
      <c r="H31" s="737"/>
      <c r="I31" s="737">
        <v>18</v>
      </c>
      <c r="J31" s="124">
        <f>E31-F31</f>
        <v>54</v>
      </c>
      <c r="K31" s="124">
        <f>F31/18</f>
        <v>2</v>
      </c>
      <c r="L31" s="57" t="s">
        <v>104</v>
      </c>
      <c r="M31" s="725">
        <f t="shared" ref="M31:M40" si="13">F31/E31*100</f>
        <v>40</v>
      </c>
      <c r="P31" s="61" t="s">
        <v>104</v>
      </c>
      <c r="Q31" s="61" t="s">
        <v>97</v>
      </c>
      <c r="R31" s="137" t="s">
        <v>180</v>
      </c>
      <c r="S31" s="55">
        <v>4.5</v>
      </c>
      <c r="T31" s="39">
        <f>S31*30</f>
        <v>135</v>
      </c>
      <c r="U31" s="40">
        <f>V31+W31+X31</f>
        <v>54</v>
      </c>
      <c r="V31" s="40">
        <v>36</v>
      </c>
      <c r="W31" s="40"/>
      <c r="X31" s="40">
        <v>18</v>
      </c>
      <c r="Y31" s="53">
        <f>T31-U31</f>
        <v>81</v>
      </c>
      <c r="Z31" s="140">
        <f>U31/18</f>
        <v>3</v>
      </c>
      <c r="AA31" s="54" t="s">
        <v>102</v>
      </c>
      <c r="AB31" s="55">
        <f>U31/T31*100</f>
        <v>40</v>
      </c>
    </row>
    <row r="32" spans="1:28" x14ac:dyDescent="0.25">
      <c r="A32" s="61" t="s">
        <v>17</v>
      </c>
      <c r="B32" s="61" t="s">
        <v>97</v>
      </c>
      <c r="C32" s="444" t="s">
        <v>307</v>
      </c>
      <c r="D32" s="725">
        <v>3</v>
      </c>
      <c r="E32" s="462">
        <f>D32*30</f>
        <v>90</v>
      </c>
      <c r="F32" s="436"/>
      <c r="G32" s="436"/>
      <c r="H32" s="436"/>
      <c r="I32" s="436"/>
      <c r="J32" s="124">
        <f t="shared" ref="J32:J40" si="14">E32-F32</f>
        <v>90</v>
      </c>
      <c r="K32" s="727"/>
      <c r="L32" s="463" t="s">
        <v>101</v>
      </c>
      <c r="M32" s="725"/>
      <c r="P32" s="61" t="s">
        <v>17</v>
      </c>
      <c r="Q32" s="61" t="s">
        <v>97</v>
      </c>
      <c r="R32" s="137" t="s">
        <v>129</v>
      </c>
      <c r="S32" s="58">
        <v>4.5</v>
      </c>
      <c r="T32" s="43">
        <f>S32*30</f>
        <v>135</v>
      </c>
      <c r="U32" s="44">
        <f>V32+W32+X32</f>
        <v>0</v>
      </c>
      <c r="V32" s="44"/>
      <c r="W32" s="44"/>
      <c r="X32" s="44"/>
      <c r="Y32" s="56">
        <f>T32-U32</f>
        <v>135</v>
      </c>
      <c r="Z32" s="141">
        <f>U32/18</f>
        <v>0</v>
      </c>
      <c r="AA32" s="142" t="s">
        <v>101</v>
      </c>
      <c r="AB32" s="58">
        <f>U32/T32*100</f>
        <v>0</v>
      </c>
    </row>
    <row r="33" spans="1:28" x14ac:dyDescent="0.25">
      <c r="A33" s="61" t="s">
        <v>17</v>
      </c>
      <c r="B33" s="61" t="s">
        <v>97</v>
      </c>
      <c r="C33" s="643" t="s">
        <v>208</v>
      </c>
      <c r="D33" s="725">
        <v>3</v>
      </c>
      <c r="E33" s="462">
        <f t="shared" ref="E33:E40" si="15">D33*30</f>
        <v>90</v>
      </c>
      <c r="F33" s="436">
        <f t="shared" si="12"/>
        <v>36</v>
      </c>
      <c r="G33" s="728">
        <v>18</v>
      </c>
      <c r="H33" s="728"/>
      <c r="I33" s="728">
        <v>18</v>
      </c>
      <c r="J33" s="124">
        <f t="shared" si="14"/>
        <v>54</v>
      </c>
      <c r="K33" s="727">
        <f t="shared" ref="K33:K39" si="16">F33/18</f>
        <v>2</v>
      </c>
      <c r="L33" s="668" t="s">
        <v>102</v>
      </c>
      <c r="M33" s="725">
        <f>F33/E33*100</f>
        <v>40</v>
      </c>
      <c r="P33" s="61" t="s">
        <v>104</v>
      </c>
      <c r="Q33" s="61" t="s">
        <v>97</v>
      </c>
      <c r="R33" s="146" t="s">
        <v>33</v>
      </c>
      <c r="S33" s="412">
        <v>4</v>
      </c>
      <c r="T33" s="43">
        <f t="shared" ref="T33:T40" si="17">S33*30</f>
        <v>120</v>
      </c>
      <c r="U33" s="44">
        <f t="shared" ref="U33:U40" si="18">V33+W33+X33</f>
        <v>72</v>
      </c>
      <c r="V33" s="44"/>
      <c r="W33" s="44"/>
      <c r="X33" s="44">
        <v>72</v>
      </c>
      <c r="Y33" s="56">
        <f t="shared" ref="Y33:Y40" si="19">T33-U33</f>
        <v>48</v>
      </c>
      <c r="Z33" s="141">
        <f t="shared" ref="Z33:Z40" si="20">U33/18</f>
        <v>4</v>
      </c>
      <c r="AA33" s="147" t="s">
        <v>101</v>
      </c>
      <c r="AB33" s="58">
        <f t="shared" ref="AB33:AB40" si="21">U33/T33*100</f>
        <v>60</v>
      </c>
    </row>
    <row r="34" spans="1:28" ht="35.25" customHeight="1" x14ac:dyDescent="0.25">
      <c r="A34" s="61" t="s">
        <v>17</v>
      </c>
      <c r="B34" s="61" t="s">
        <v>97</v>
      </c>
      <c r="C34" s="34" t="s">
        <v>295</v>
      </c>
      <c r="D34" s="725">
        <v>4</v>
      </c>
      <c r="E34" s="462">
        <f t="shared" si="15"/>
        <v>120</v>
      </c>
      <c r="F34" s="436">
        <f t="shared" si="12"/>
        <v>54</v>
      </c>
      <c r="G34" s="436">
        <v>36</v>
      </c>
      <c r="H34" s="436"/>
      <c r="I34" s="436">
        <v>18</v>
      </c>
      <c r="J34" s="124">
        <f t="shared" si="14"/>
        <v>66</v>
      </c>
      <c r="K34" s="727">
        <f t="shared" si="16"/>
        <v>3</v>
      </c>
      <c r="L34" s="463" t="s">
        <v>102</v>
      </c>
      <c r="M34" s="725">
        <f>F34/E34*100</f>
        <v>45</v>
      </c>
      <c r="R34" s="138"/>
      <c r="S34" s="58"/>
      <c r="T34" s="43"/>
      <c r="U34" s="44"/>
      <c r="V34" s="44"/>
      <c r="W34" s="44"/>
      <c r="X34" s="44"/>
      <c r="Y34" s="56"/>
      <c r="Z34" s="141"/>
      <c r="AA34" s="147"/>
      <c r="AB34" s="58"/>
    </row>
    <row r="35" spans="1:28" x14ac:dyDescent="0.25">
      <c r="A35" s="61" t="s">
        <v>17</v>
      </c>
      <c r="B35" s="61" t="s">
        <v>97</v>
      </c>
      <c r="C35" s="444" t="s">
        <v>209</v>
      </c>
      <c r="D35" s="725">
        <v>2</v>
      </c>
      <c r="E35" s="462">
        <f t="shared" si="15"/>
        <v>60</v>
      </c>
      <c r="F35" s="436"/>
      <c r="G35" s="436"/>
      <c r="H35" s="436"/>
      <c r="I35" s="436"/>
      <c r="J35" s="124">
        <f t="shared" si="14"/>
        <v>60</v>
      </c>
      <c r="K35" s="727"/>
      <c r="L35" s="463" t="s">
        <v>101</v>
      </c>
      <c r="M35" s="725">
        <f>F35/E35*100</f>
        <v>0</v>
      </c>
      <c r="R35" s="138"/>
      <c r="S35" s="58"/>
      <c r="T35" s="43"/>
      <c r="U35" s="44"/>
      <c r="V35" s="44"/>
      <c r="W35" s="44"/>
      <c r="X35" s="44"/>
      <c r="Y35" s="56"/>
      <c r="Z35" s="141"/>
      <c r="AA35" s="147"/>
      <c r="AB35" s="58"/>
    </row>
    <row r="36" spans="1:28" ht="16.5" thickBot="1" x14ac:dyDescent="0.3">
      <c r="C36" s="647" t="s">
        <v>293</v>
      </c>
      <c r="D36" s="58"/>
      <c r="E36" s="43"/>
      <c r="F36" s="436"/>
      <c r="G36" s="44"/>
      <c r="H36" s="44"/>
      <c r="I36" s="44"/>
      <c r="J36" s="124"/>
      <c r="K36" s="141"/>
      <c r="L36" s="142"/>
      <c r="M36" s="58"/>
      <c r="R36" s="138"/>
      <c r="S36" s="58"/>
      <c r="T36" s="43"/>
      <c r="U36" s="44"/>
      <c r="V36" s="44"/>
      <c r="W36" s="44"/>
      <c r="X36" s="44"/>
      <c r="Y36" s="56"/>
      <c r="Z36" s="141"/>
      <c r="AA36" s="147"/>
      <c r="AB36" s="58"/>
    </row>
    <row r="37" spans="1:28" ht="31.5" customHeight="1" x14ac:dyDescent="0.25">
      <c r="A37" s="61" t="s">
        <v>17</v>
      </c>
      <c r="B37" s="61" t="s">
        <v>98</v>
      </c>
      <c r="C37" s="444" t="s">
        <v>292</v>
      </c>
      <c r="D37" s="725">
        <v>4</v>
      </c>
      <c r="E37" s="462">
        <f t="shared" si="15"/>
        <v>120</v>
      </c>
      <c r="F37" s="436">
        <f t="shared" si="12"/>
        <v>54</v>
      </c>
      <c r="G37" s="436">
        <v>36</v>
      </c>
      <c r="H37" s="436"/>
      <c r="I37" s="436">
        <v>18</v>
      </c>
      <c r="J37" s="124">
        <f t="shared" si="14"/>
        <v>66</v>
      </c>
      <c r="K37" s="727">
        <f t="shared" si="16"/>
        <v>3</v>
      </c>
      <c r="L37" s="463" t="s">
        <v>104</v>
      </c>
      <c r="M37" s="725">
        <f t="shared" si="13"/>
        <v>45</v>
      </c>
      <c r="O37" s="1272"/>
      <c r="P37" s="61" t="s">
        <v>17</v>
      </c>
      <c r="Q37" s="61" t="s">
        <v>97</v>
      </c>
      <c r="R37" s="138" t="s">
        <v>213</v>
      </c>
      <c r="S37" s="58">
        <v>5</v>
      </c>
      <c r="T37" s="43">
        <f t="shared" si="17"/>
        <v>150</v>
      </c>
      <c r="U37" s="44">
        <f t="shared" si="18"/>
        <v>54</v>
      </c>
      <c r="V37" s="44">
        <v>18</v>
      </c>
      <c r="W37" s="44"/>
      <c r="X37" s="44">
        <v>36</v>
      </c>
      <c r="Y37" s="56">
        <f t="shared" si="19"/>
        <v>96</v>
      </c>
      <c r="Z37" s="141">
        <f t="shared" si="20"/>
        <v>3</v>
      </c>
      <c r="AA37" s="147" t="s">
        <v>102</v>
      </c>
      <c r="AB37" s="58">
        <f t="shared" si="21"/>
        <v>36</v>
      </c>
    </row>
    <row r="38" spans="1:28" ht="36" customHeight="1" thickBot="1" x14ac:dyDescent="0.3">
      <c r="A38" s="61" t="s">
        <v>17</v>
      </c>
      <c r="B38" s="61" t="s">
        <v>98</v>
      </c>
      <c r="C38" s="645" t="s">
        <v>308</v>
      </c>
      <c r="D38" s="725">
        <v>4</v>
      </c>
      <c r="E38" s="462">
        <f t="shared" si="15"/>
        <v>120</v>
      </c>
      <c r="F38" s="436">
        <f t="shared" si="12"/>
        <v>54</v>
      </c>
      <c r="G38" s="436">
        <v>36</v>
      </c>
      <c r="H38" s="436"/>
      <c r="I38" s="436">
        <v>18</v>
      </c>
      <c r="J38" s="124">
        <f t="shared" si="14"/>
        <v>66</v>
      </c>
      <c r="K38" s="727">
        <f t="shared" si="16"/>
        <v>3</v>
      </c>
      <c r="L38" s="463" t="s">
        <v>104</v>
      </c>
      <c r="M38" s="725">
        <f t="shared" si="13"/>
        <v>45</v>
      </c>
      <c r="O38" s="1273"/>
      <c r="P38" s="61" t="s">
        <v>17</v>
      </c>
      <c r="Q38" s="61" t="s">
        <v>98</v>
      </c>
      <c r="R38" s="138" t="s">
        <v>210</v>
      </c>
      <c r="S38" s="58">
        <v>4</v>
      </c>
      <c r="T38" s="43">
        <f t="shared" si="17"/>
        <v>120</v>
      </c>
      <c r="U38" s="44">
        <f t="shared" si="18"/>
        <v>36</v>
      </c>
      <c r="V38" s="44"/>
      <c r="W38" s="44">
        <v>36</v>
      </c>
      <c r="X38" s="44"/>
      <c r="Y38" s="56">
        <f t="shared" si="19"/>
        <v>84</v>
      </c>
      <c r="Z38" s="58">
        <f t="shared" si="20"/>
        <v>2</v>
      </c>
      <c r="AA38" s="142" t="s">
        <v>101</v>
      </c>
      <c r="AB38" s="58">
        <f t="shared" si="21"/>
        <v>30</v>
      </c>
    </row>
    <row r="39" spans="1:28" ht="31.5" x14ac:dyDescent="0.25">
      <c r="A39" s="61" t="s">
        <v>17</v>
      </c>
      <c r="B39" s="61" t="s">
        <v>98</v>
      </c>
      <c r="C39" s="444" t="s">
        <v>309</v>
      </c>
      <c r="D39" s="725">
        <v>4</v>
      </c>
      <c r="E39" s="462">
        <f t="shared" si="15"/>
        <v>120</v>
      </c>
      <c r="F39" s="436">
        <f t="shared" si="12"/>
        <v>54</v>
      </c>
      <c r="G39" s="436">
        <v>36</v>
      </c>
      <c r="H39" s="436"/>
      <c r="I39" s="436">
        <v>18</v>
      </c>
      <c r="J39" s="124">
        <f t="shared" si="14"/>
        <v>66</v>
      </c>
      <c r="K39" s="727">
        <f t="shared" si="16"/>
        <v>3</v>
      </c>
      <c r="L39" s="463" t="s">
        <v>104</v>
      </c>
      <c r="M39" s="725">
        <f t="shared" si="13"/>
        <v>45</v>
      </c>
      <c r="O39" s="646"/>
      <c r="P39" s="61" t="s">
        <v>17</v>
      </c>
      <c r="Q39" s="61" t="s">
        <v>97</v>
      </c>
      <c r="R39" s="435" t="s">
        <v>240</v>
      </c>
      <c r="S39" s="58">
        <v>3</v>
      </c>
      <c r="T39" s="43">
        <f t="shared" si="17"/>
        <v>90</v>
      </c>
      <c r="U39" s="44">
        <f t="shared" si="18"/>
        <v>36</v>
      </c>
      <c r="V39" s="44">
        <v>18</v>
      </c>
      <c r="W39" s="44"/>
      <c r="X39" s="44">
        <v>18</v>
      </c>
      <c r="Y39" s="56">
        <f t="shared" si="19"/>
        <v>54</v>
      </c>
      <c r="Z39" s="58">
        <f t="shared" si="20"/>
        <v>2</v>
      </c>
      <c r="AA39" s="142" t="s">
        <v>104</v>
      </c>
      <c r="AB39" s="58">
        <f t="shared" si="21"/>
        <v>40</v>
      </c>
    </row>
    <row r="40" spans="1:28" x14ac:dyDescent="0.25">
      <c r="C40" s="34" t="s">
        <v>236</v>
      </c>
      <c r="D40" s="42">
        <v>3</v>
      </c>
      <c r="E40" s="43">
        <f t="shared" si="15"/>
        <v>90</v>
      </c>
      <c r="F40" s="44">
        <f t="shared" si="12"/>
        <v>36</v>
      </c>
      <c r="G40" s="44">
        <v>18</v>
      </c>
      <c r="H40" s="44"/>
      <c r="I40" s="44">
        <v>18</v>
      </c>
      <c r="J40" s="56">
        <f t="shared" si="14"/>
        <v>54</v>
      </c>
      <c r="K40" s="124">
        <f>F40/18</f>
        <v>2</v>
      </c>
      <c r="L40" s="57" t="s">
        <v>102</v>
      </c>
      <c r="M40" s="58">
        <f t="shared" si="13"/>
        <v>40</v>
      </c>
      <c r="R40" s="138"/>
      <c r="S40" s="58"/>
      <c r="T40" s="43">
        <f t="shared" si="17"/>
        <v>0</v>
      </c>
      <c r="U40" s="44">
        <f t="shared" si="18"/>
        <v>0</v>
      </c>
      <c r="V40" s="44"/>
      <c r="W40" s="44"/>
      <c r="X40" s="44"/>
      <c r="Y40" s="56">
        <f t="shared" si="19"/>
        <v>0</v>
      </c>
      <c r="Z40" s="141">
        <f t="shared" si="20"/>
        <v>0</v>
      </c>
      <c r="AA40" s="142"/>
      <c r="AB40" s="58" t="e">
        <f t="shared" si="21"/>
        <v>#DIV/0!</v>
      </c>
    </row>
    <row r="41" spans="1:28" ht="16.5" thickBot="1" x14ac:dyDescent="0.3">
      <c r="C41" s="730"/>
      <c r="D41" s="731"/>
      <c r="E41" s="80">
        <f>D41*30</f>
        <v>0</v>
      </c>
      <c r="F41" s="81">
        <f>G41+H41+I41</f>
        <v>0</v>
      </c>
      <c r="G41" s="81"/>
      <c r="H41" s="81"/>
      <c r="I41" s="81"/>
      <c r="J41" s="82"/>
      <c r="K41" s="731"/>
      <c r="L41" s="413"/>
      <c r="M41" s="731"/>
      <c r="R41" s="139"/>
      <c r="S41" s="60"/>
      <c r="T41" s="47"/>
      <c r="U41" s="48"/>
      <c r="V41" s="48"/>
      <c r="W41" s="48"/>
      <c r="X41" s="48"/>
      <c r="Y41" s="59"/>
      <c r="Z41" s="60"/>
      <c r="AA41" s="143"/>
      <c r="AB41" s="60"/>
    </row>
    <row r="42" spans="1:28" ht="16.5" thickBot="1" x14ac:dyDescent="0.3">
      <c r="C42" s="739" t="s">
        <v>24</v>
      </c>
      <c r="D42" s="740">
        <f t="shared" ref="D42:K42" si="22">SUM(D31:D41)</f>
        <v>30</v>
      </c>
      <c r="E42" s="742">
        <f t="shared" si="22"/>
        <v>900</v>
      </c>
      <c r="F42" s="742">
        <f>SUM(F31:F41)</f>
        <v>324</v>
      </c>
      <c r="G42" s="742">
        <f t="shared" si="22"/>
        <v>198</v>
      </c>
      <c r="H42" s="742">
        <f t="shared" si="22"/>
        <v>0</v>
      </c>
      <c r="I42" s="742">
        <f t="shared" si="22"/>
        <v>126</v>
      </c>
      <c r="J42" s="742">
        <f t="shared" si="22"/>
        <v>576</v>
      </c>
      <c r="K42" s="742">
        <f t="shared" si="22"/>
        <v>18</v>
      </c>
      <c r="L42" s="743"/>
      <c r="M42" s="744"/>
      <c r="R42" s="128" t="s">
        <v>24</v>
      </c>
      <c r="S42" s="122">
        <f t="shared" ref="S42:Z42" si="23">SUM(S31:S41)</f>
        <v>25</v>
      </c>
      <c r="T42" s="33">
        <f t="shared" si="23"/>
        <v>750</v>
      </c>
      <c r="U42" s="33">
        <f t="shared" si="23"/>
        <v>252</v>
      </c>
      <c r="V42" s="33">
        <f t="shared" si="23"/>
        <v>72</v>
      </c>
      <c r="W42" s="33">
        <f t="shared" si="23"/>
        <v>36</v>
      </c>
      <c r="X42" s="33">
        <f t="shared" si="23"/>
        <v>144</v>
      </c>
      <c r="Y42" s="33">
        <f t="shared" si="23"/>
        <v>498</v>
      </c>
      <c r="Z42" s="33">
        <f t="shared" si="23"/>
        <v>14</v>
      </c>
      <c r="AA42" s="52"/>
      <c r="AB42" s="127"/>
    </row>
    <row r="43" spans="1:28" x14ac:dyDescent="0.25">
      <c r="C43" s="32" t="s">
        <v>94</v>
      </c>
      <c r="D43" s="12">
        <f>30-D42</f>
        <v>0</v>
      </c>
      <c r="R43" s="32" t="s">
        <v>94</v>
      </c>
      <c r="S43" s="148">
        <f>30-S42</f>
        <v>5</v>
      </c>
    </row>
    <row r="44" spans="1:28" x14ac:dyDescent="0.25">
      <c r="C44" s="32"/>
      <c r="D44" s="12"/>
      <c r="I44" s="1" t="s">
        <v>294</v>
      </c>
      <c r="J44" s="1" t="s">
        <v>299</v>
      </c>
      <c r="K44" s="1" t="s">
        <v>261</v>
      </c>
      <c r="L44" s="470"/>
      <c r="M44" s="729"/>
      <c r="R44" s="32"/>
      <c r="S44" s="12"/>
    </row>
    <row r="45" spans="1:28" x14ac:dyDescent="0.25">
      <c r="C45" s="32"/>
      <c r="D45" s="12"/>
      <c r="O45" s="29">
        <f>F42+F20</f>
        <v>654</v>
      </c>
      <c r="R45" s="32"/>
      <c r="S45" s="12"/>
    </row>
    <row r="46" spans="1:28" ht="16.5" thickBot="1" x14ac:dyDescent="0.3">
      <c r="C46" s="19" t="s">
        <v>95</v>
      </c>
      <c r="R46" s="19" t="s">
        <v>177</v>
      </c>
    </row>
    <row r="47" spans="1:28" ht="16.5" thickBot="1" x14ac:dyDescent="0.3">
      <c r="C47" s="1266" t="s">
        <v>90</v>
      </c>
      <c r="D47" s="1241" t="s">
        <v>80</v>
      </c>
      <c r="E47" s="1259" t="s">
        <v>58</v>
      </c>
      <c r="F47" s="1259"/>
      <c r="G47" s="1259"/>
      <c r="H47" s="1259"/>
      <c r="I47" s="1259"/>
      <c r="J47" s="1260"/>
      <c r="K47" s="1241" t="s">
        <v>92</v>
      </c>
      <c r="L47" s="1241" t="s">
        <v>93</v>
      </c>
      <c r="M47" s="1241" t="s">
        <v>103</v>
      </c>
      <c r="R47" s="1266" t="s">
        <v>90</v>
      </c>
      <c r="S47" s="1241" t="s">
        <v>80</v>
      </c>
      <c r="T47" s="1259" t="s">
        <v>58</v>
      </c>
      <c r="U47" s="1259"/>
      <c r="V47" s="1259"/>
      <c r="W47" s="1259"/>
      <c r="X47" s="1259"/>
      <c r="Y47" s="1260"/>
      <c r="Z47" s="1241" t="s">
        <v>92</v>
      </c>
      <c r="AA47" s="1241" t="s">
        <v>93</v>
      </c>
      <c r="AB47" s="1241" t="s">
        <v>103</v>
      </c>
    </row>
    <row r="48" spans="1:28" x14ac:dyDescent="0.25">
      <c r="C48" s="1267"/>
      <c r="D48" s="1242"/>
      <c r="E48" s="1245" t="s">
        <v>28</v>
      </c>
      <c r="F48" s="1248" t="s">
        <v>59</v>
      </c>
      <c r="G48" s="1249"/>
      <c r="H48" s="1249"/>
      <c r="I48" s="1250"/>
      <c r="J48" s="1251" t="s">
        <v>61</v>
      </c>
      <c r="K48" s="1242"/>
      <c r="L48" s="1242"/>
      <c r="M48" s="1242"/>
      <c r="R48" s="1267"/>
      <c r="S48" s="1242"/>
      <c r="T48" s="1245" t="s">
        <v>28</v>
      </c>
      <c r="U48" s="1248" t="s">
        <v>59</v>
      </c>
      <c r="V48" s="1249"/>
      <c r="W48" s="1249"/>
      <c r="X48" s="1250"/>
      <c r="Y48" s="1251" t="s">
        <v>61</v>
      </c>
      <c r="Z48" s="1242"/>
      <c r="AA48" s="1242"/>
      <c r="AB48" s="1242"/>
    </row>
    <row r="49" spans="1:28" x14ac:dyDescent="0.25">
      <c r="C49" s="1267"/>
      <c r="D49" s="1243"/>
      <c r="E49" s="1246"/>
      <c r="F49" s="1261" t="s">
        <v>60</v>
      </c>
      <c r="G49" s="1256" t="s">
        <v>64</v>
      </c>
      <c r="H49" s="1257"/>
      <c r="I49" s="1258"/>
      <c r="J49" s="1252"/>
      <c r="K49" s="1243"/>
      <c r="L49" s="1243"/>
      <c r="M49" s="1243"/>
      <c r="R49" s="1267"/>
      <c r="S49" s="1243"/>
      <c r="T49" s="1246"/>
      <c r="U49" s="1261" t="s">
        <v>60</v>
      </c>
      <c r="V49" s="1256" t="s">
        <v>64</v>
      </c>
      <c r="W49" s="1257"/>
      <c r="X49" s="1258"/>
      <c r="Y49" s="1252"/>
      <c r="Z49" s="1243"/>
      <c r="AA49" s="1243"/>
      <c r="AB49" s="1243"/>
    </row>
    <row r="50" spans="1:28" x14ac:dyDescent="0.25">
      <c r="C50" s="1267"/>
      <c r="D50" s="1243"/>
      <c r="E50" s="1246"/>
      <c r="F50" s="1262"/>
      <c r="G50" s="1264" t="s">
        <v>31</v>
      </c>
      <c r="H50" s="1254" t="s">
        <v>63</v>
      </c>
      <c r="I50" s="1254" t="s">
        <v>62</v>
      </c>
      <c r="J50" s="1252"/>
      <c r="K50" s="1243"/>
      <c r="L50" s="1243"/>
      <c r="M50" s="1243"/>
      <c r="R50" s="1267"/>
      <c r="S50" s="1243"/>
      <c r="T50" s="1246"/>
      <c r="U50" s="1262"/>
      <c r="V50" s="1264" t="s">
        <v>31</v>
      </c>
      <c r="W50" s="1254" t="s">
        <v>63</v>
      </c>
      <c r="X50" s="1254" t="s">
        <v>62</v>
      </c>
      <c r="Y50" s="1252"/>
      <c r="Z50" s="1243"/>
      <c r="AA50" s="1243"/>
      <c r="AB50" s="1243"/>
    </row>
    <row r="51" spans="1:28" x14ac:dyDescent="0.25">
      <c r="C51" s="1267"/>
      <c r="D51" s="1243"/>
      <c r="E51" s="1246"/>
      <c r="F51" s="1262"/>
      <c r="G51" s="1264"/>
      <c r="H51" s="1254"/>
      <c r="I51" s="1254"/>
      <c r="J51" s="1252"/>
      <c r="K51" s="1243"/>
      <c r="L51" s="1243"/>
      <c r="M51" s="1243"/>
      <c r="R51" s="1267"/>
      <c r="S51" s="1243"/>
      <c r="T51" s="1246"/>
      <c r="U51" s="1262"/>
      <c r="V51" s="1264"/>
      <c r="W51" s="1254"/>
      <c r="X51" s="1254"/>
      <c r="Y51" s="1252"/>
      <c r="Z51" s="1243"/>
      <c r="AA51" s="1243"/>
      <c r="AB51" s="1243"/>
    </row>
    <row r="52" spans="1:28" x14ac:dyDescent="0.25">
      <c r="C52" s="1267"/>
      <c r="D52" s="1243"/>
      <c r="E52" s="1246"/>
      <c r="F52" s="1262"/>
      <c r="G52" s="1264"/>
      <c r="H52" s="1254"/>
      <c r="I52" s="1254"/>
      <c r="J52" s="1252"/>
      <c r="K52" s="1243"/>
      <c r="L52" s="1243"/>
      <c r="M52" s="1243"/>
      <c r="R52" s="1267"/>
      <c r="S52" s="1243"/>
      <c r="T52" s="1246"/>
      <c r="U52" s="1262"/>
      <c r="V52" s="1264"/>
      <c r="W52" s="1254"/>
      <c r="X52" s="1254"/>
      <c r="Y52" s="1252"/>
      <c r="Z52" s="1243"/>
      <c r="AA52" s="1243"/>
      <c r="AB52" s="1243"/>
    </row>
    <row r="53" spans="1:28" ht="16.5" thickBot="1" x14ac:dyDescent="0.3">
      <c r="C53" s="1060"/>
      <c r="D53" s="1244"/>
      <c r="E53" s="1247"/>
      <c r="F53" s="1263"/>
      <c r="G53" s="1265"/>
      <c r="H53" s="1255"/>
      <c r="I53" s="1255"/>
      <c r="J53" s="1253"/>
      <c r="K53" s="1244"/>
      <c r="L53" s="1244"/>
      <c r="M53" s="1244"/>
      <c r="R53" s="1060"/>
      <c r="S53" s="1244"/>
      <c r="T53" s="1247"/>
      <c r="U53" s="1263"/>
      <c r="V53" s="1265"/>
      <c r="W53" s="1255"/>
      <c r="X53" s="1255"/>
      <c r="Y53" s="1253"/>
      <c r="Z53" s="1244"/>
      <c r="AA53" s="1244"/>
      <c r="AB53" s="1244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ht="16.5" thickBot="1" x14ac:dyDescent="0.3">
      <c r="A55" s="61" t="s">
        <v>17</v>
      </c>
      <c r="B55" s="61" t="s">
        <v>97</v>
      </c>
      <c r="C55" s="582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6" t="s">
        <v>101</v>
      </c>
      <c r="M55" s="55">
        <f>F55/E55*100</f>
        <v>0</v>
      </c>
      <c r="R55" s="132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8"/>
      <c r="AB55" s="55"/>
    </row>
    <row r="56" spans="1:28" ht="17.25" customHeight="1" thickBot="1" x14ac:dyDescent="0.3">
      <c r="A56" s="61" t="s">
        <v>17</v>
      </c>
      <c r="B56" s="61" t="s">
        <v>97</v>
      </c>
      <c r="C56" s="584" t="s">
        <v>253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4" t="s">
        <v>88</v>
      </c>
      <c r="M56" s="50"/>
      <c r="P56" s="61" t="s">
        <v>17</v>
      </c>
      <c r="Q56" s="61" t="s">
        <v>97</v>
      </c>
      <c r="R56" s="420" t="s">
        <v>215</v>
      </c>
      <c r="S56" s="58">
        <v>5</v>
      </c>
      <c r="T56" s="43">
        <f t="shared" ref="T56:T65" si="24">S56*30</f>
        <v>150</v>
      </c>
      <c r="U56" s="44">
        <f t="shared" ref="U56:U64" si="25">V56+W56+X56</f>
        <v>45</v>
      </c>
      <c r="V56" s="44">
        <v>30</v>
      </c>
      <c r="W56" s="44"/>
      <c r="X56" s="44">
        <v>15</v>
      </c>
      <c r="Y56" s="45">
        <f t="shared" ref="Y56:Y64" si="26">T56-U56</f>
        <v>105</v>
      </c>
      <c r="Z56" s="142">
        <f t="shared" ref="Z56:Z65" si="27">U56/15</f>
        <v>3</v>
      </c>
      <c r="AA56" s="57" t="s">
        <v>102</v>
      </c>
      <c r="AB56" s="58">
        <f t="shared" ref="AB56:AB65" si="28">U56/T56*100</f>
        <v>30</v>
      </c>
    </row>
    <row r="57" spans="1:28" x14ac:dyDescent="0.25">
      <c r="A57" s="61" t="s">
        <v>17</v>
      </c>
      <c r="B57" s="61" t="s">
        <v>97</v>
      </c>
      <c r="C57" s="583"/>
      <c r="D57" s="42"/>
      <c r="E57" s="43"/>
      <c r="F57" s="44"/>
      <c r="G57" s="44"/>
      <c r="H57" s="44"/>
      <c r="I57" s="44"/>
      <c r="J57" s="45"/>
      <c r="K57" s="36"/>
      <c r="L57" s="124"/>
      <c r="M57" s="50"/>
      <c r="P57" s="61" t="s">
        <v>17</v>
      </c>
      <c r="Q57" s="61" t="s">
        <v>98</v>
      </c>
      <c r="R57" s="138" t="s">
        <v>217</v>
      </c>
      <c r="S57" s="58">
        <v>5</v>
      </c>
      <c r="T57" s="43">
        <f t="shared" si="24"/>
        <v>150</v>
      </c>
      <c r="U57" s="44">
        <f t="shared" si="25"/>
        <v>45</v>
      </c>
      <c r="V57" s="44">
        <v>30</v>
      </c>
      <c r="W57" s="44"/>
      <c r="X57" s="44">
        <v>15</v>
      </c>
      <c r="Y57" s="56">
        <f t="shared" si="26"/>
        <v>105</v>
      </c>
      <c r="Z57" s="141">
        <f>U57/18</f>
        <v>2.5</v>
      </c>
      <c r="AA57" s="142" t="s">
        <v>101</v>
      </c>
      <c r="AB57" s="58">
        <f t="shared" si="28"/>
        <v>30</v>
      </c>
    </row>
    <row r="58" spans="1:28" ht="31.5" x14ac:dyDescent="0.25">
      <c r="A58" s="61" t="s">
        <v>17</v>
      </c>
      <c r="B58" s="61" t="s">
        <v>98</v>
      </c>
      <c r="C58" s="34"/>
      <c r="D58" s="42"/>
      <c r="E58" s="43"/>
      <c r="F58" s="44"/>
      <c r="G58" s="44"/>
      <c r="H58" s="44"/>
      <c r="I58" s="44"/>
      <c r="J58" s="45"/>
      <c r="K58" s="36"/>
      <c r="L58" s="124"/>
      <c r="M58" s="50"/>
      <c r="P58" s="61" t="s">
        <v>17</v>
      </c>
      <c r="Q58" s="61" t="s">
        <v>98</v>
      </c>
      <c r="R58" s="138" t="s">
        <v>221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45">
        <f t="shared" si="26"/>
        <v>105</v>
      </c>
      <c r="Z58" s="142">
        <f t="shared" si="27"/>
        <v>3</v>
      </c>
      <c r="AA58" s="57" t="s">
        <v>102</v>
      </c>
      <c r="AB58" s="58">
        <f t="shared" si="28"/>
        <v>30</v>
      </c>
    </row>
    <row r="59" spans="1:28" ht="31.5" x14ac:dyDescent="0.25">
      <c r="C59" s="34"/>
      <c r="D59" s="42"/>
      <c r="E59" s="43"/>
      <c r="F59" s="44"/>
      <c r="G59" s="44"/>
      <c r="H59" s="44"/>
      <c r="I59" s="44"/>
      <c r="J59" s="45"/>
      <c r="K59" s="36"/>
      <c r="L59" s="124"/>
      <c r="M59" s="50"/>
      <c r="P59" s="61" t="s">
        <v>17</v>
      </c>
      <c r="Q59" s="61" t="s">
        <v>97</v>
      </c>
      <c r="R59" s="34" t="s">
        <v>219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42">
        <f t="shared" si="27"/>
        <v>3</v>
      </c>
      <c r="AA59" s="57" t="s">
        <v>101</v>
      </c>
      <c r="AB59" s="58">
        <f t="shared" si="28"/>
        <v>30</v>
      </c>
    </row>
    <row r="60" spans="1:28" ht="31.5" x14ac:dyDescent="0.25">
      <c r="C60" s="34"/>
      <c r="D60" s="42"/>
      <c r="E60" s="43"/>
      <c r="F60" s="44"/>
      <c r="G60" s="44"/>
      <c r="H60" s="44"/>
      <c r="I60" s="44"/>
      <c r="J60" s="45"/>
      <c r="K60" s="36"/>
      <c r="L60" s="124"/>
      <c r="M60" s="50"/>
      <c r="P60" s="61" t="s">
        <v>17</v>
      </c>
      <c r="Q60" s="61" t="s">
        <v>97</v>
      </c>
      <c r="R60" s="34" t="s">
        <v>218</v>
      </c>
      <c r="S60" s="58">
        <v>5</v>
      </c>
      <c r="T60" s="43">
        <f t="shared" si="24"/>
        <v>150</v>
      </c>
      <c r="U60" s="44">
        <f t="shared" si="25"/>
        <v>45</v>
      </c>
      <c r="V60" s="44">
        <v>30</v>
      </c>
      <c r="W60" s="44"/>
      <c r="X60" s="44">
        <v>15</v>
      </c>
      <c r="Y60" s="45">
        <f t="shared" si="26"/>
        <v>105</v>
      </c>
      <c r="Z60" s="142">
        <f t="shared" si="27"/>
        <v>3</v>
      </c>
      <c r="AA60" s="57" t="s">
        <v>102</v>
      </c>
      <c r="AB60" s="58">
        <f t="shared" si="28"/>
        <v>30</v>
      </c>
    </row>
    <row r="61" spans="1:28" ht="31.5" x14ac:dyDescent="0.25">
      <c r="C61" s="34"/>
      <c r="D61" s="42"/>
      <c r="E61" s="43"/>
      <c r="F61" s="44"/>
      <c r="G61" s="44"/>
      <c r="H61" s="44"/>
      <c r="I61" s="44"/>
      <c r="J61" s="45"/>
      <c r="K61" s="36"/>
      <c r="L61" s="124"/>
      <c r="M61" s="50"/>
      <c r="P61" s="61" t="s">
        <v>17</v>
      </c>
      <c r="Q61" s="61" t="s">
        <v>98</v>
      </c>
      <c r="R61" s="34" t="s">
        <v>222</v>
      </c>
      <c r="S61" s="58">
        <v>5</v>
      </c>
      <c r="T61" s="43">
        <f t="shared" si="24"/>
        <v>150</v>
      </c>
      <c r="U61" s="44">
        <f t="shared" si="25"/>
        <v>45</v>
      </c>
      <c r="V61" s="44">
        <v>15</v>
      </c>
      <c r="W61" s="44"/>
      <c r="X61" s="44">
        <v>30</v>
      </c>
      <c r="Y61" s="45">
        <f t="shared" si="26"/>
        <v>105</v>
      </c>
      <c r="Z61" s="142">
        <f t="shared" si="27"/>
        <v>3</v>
      </c>
      <c r="AA61" s="57" t="s">
        <v>101</v>
      </c>
      <c r="AB61" s="58">
        <f t="shared" si="28"/>
        <v>30</v>
      </c>
    </row>
    <row r="62" spans="1:28" x14ac:dyDescent="0.25">
      <c r="C62" s="34"/>
      <c r="D62" s="42"/>
      <c r="E62" s="43"/>
      <c r="F62" s="44"/>
      <c r="G62" s="44"/>
      <c r="H62" s="44"/>
      <c r="I62" s="44"/>
      <c r="J62" s="45"/>
      <c r="K62" s="36"/>
      <c r="L62" s="124"/>
      <c r="M62" s="50"/>
      <c r="R62" s="34"/>
      <c r="S62" s="58"/>
      <c r="T62" s="43">
        <f t="shared" si="24"/>
        <v>0</v>
      </c>
      <c r="U62" s="44">
        <f t="shared" si="25"/>
        <v>0</v>
      </c>
      <c r="V62" s="44"/>
      <c r="W62" s="44"/>
      <c r="X62" s="44"/>
      <c r="Y62" s="45">
        <f t="shared" si="26"/>
        <v>0</v>
      </c>
      <c r="Z62" s="142">
        <f t="shared" si="27"/>
        <v>0</v>
      </c>
      <c r="AA62" s="57"/>
      <c r="AB62" s="58" t="e">
        <f t="shared" si="28"/>
        <v>#DIV/0!</v>
      </c>
    </row>
    <row r="63" spans="1:28" x14ac:dyDescent="0.25">
      <c r="C63" s="34"/>
      <c r="D63" s="42"/>
      <c r="E63" s="43"/>
      <c r="F63" s="44"/>
      <c r="G63" s="44"/>
      <c r="H63" s="44"/>
      <c r="I63" s="44"/>
      <c r="J63" s="45"/>
      <c r="K63" s="36"/>
      <c r="L63" s="124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42">
        <f t="shared" si="27"/>
        <v>0</v>
      </c>
      <c r="AA63" s="57"/>
      <c r="AB63" s="58" t="e">
        <f t="shared" si="28"/>
        <v>#DIV/0!</v>
      </c>
    </row>
    <row r="64" spans="1:28" x14ac:dyDescent="0.25">
      <c r="C64" s="34"/>
      <c r="D64" s="42"/>
      <c r="E64" s="43"/>
      <c r="F64" s="44"/>
      <c r="G64" s="44"/>
      <c r="H64" s="44"/>
      <c r="I64" s="44"/>
      <c r="J64" s="45"/>
      <c r="K64" s="36"/>
      <c r="L64" s="124"/>
      <c r="M64" s="50"/>
      <c r="R64" s="34"/>
      <c r="S64" s="58"/>
      <c r="T64" s="43">
        <f t="shared" si="24"/>
        <v>0</v>
      </c>
      <c r="U64" s="44">
        <f t="shared" si="25"/>
        <v>0</v>
      </c>
      <c r="V64" s="44"/>
      <c r="W64" s="44"/>
      <c r="X64" s="44"/>
      <c r="Y64" s="45">
        <f t="shared" si="26"/>
        <v>0</v>
      </c>
      <c r="Z64" s="142">
        <f t="shared" si="27"/>
        <v>0</v>
      </c>
      <c r="AA64" s="57"/>
      <c r="AB64" s="58" t="e">
        <f t="shared" si="28"/>
        <v>#DIV/0!</v>
      </c>
    </row>
    <row r="65" spans="3:28" ht="16.5" thickBot="1" x14ac:dyDescent="0.3">
      <c r="C65" s="35"/>
      <c r="D65" s="46"/>
      <c r="E65" s="47"/>
      <c r="F65" s="48"/>
      <c r="G65" s="48"/>
      <c r="H65" s="48"/>
      <c r="I65" s="48"/>
      <c r="J65" s="49"/>
      <c r="K65" s="37"/>
      <c r="L65" s="411"/>
      <c r="M65" s="51"/>
      <c r="R65" s="35"/>
      <c r="S65" s="60"/>
      <c r="T65" s="80">
        <f t="shared" si="24"/>
        <v>0</v>
      </c>
      <c r="U65" s="81">
        <f>V65+W65+X65</f>
        <v>0</v>
      </c>
      <c r="V65" s="81"/>
      <c r="W65" s="81"/>
      <c r="X65" s="81"/>
      <c r="Y65" s="83"/>
      <c r="Z65" s="413">
        <f t="shared" si="27"/>
        <v>0</v>
      </c>
      <c r="AA65" s="119"/>
      <c r="AB65" s="60" t="e">
        <f t="shared" si="28"/>
        <v>#DIV/0!</v>
      </c>
    </row>
    <row r="66" spans="3:28" ht="16.5" thickBot="1" x14ac:dyDescent="0.3">
      <c r="C66" s="31" t="s">
        <v>24</v>
      </c>
      <c r="D66" s="33">
        <f t="shared" ref="D66:K66" si="29">SUM(D55:D65)</f>
        <v>30</v>
      </c>
      <c r="E66" s="33">
        <f t="shared" si="29"/>
        <v>900</v>
      </c>
      <c r="F66" s="33">
        <f t="shared" si="29"/>
        <v>0</v>
      </c>
      <c r="G66" s="33">
        <f t="shared" si="29"/>
        <v>0</v>
      </c>
      <c r="H66" s="33">
        <f t="shared" si="29"/>
        <v>0</v>
      </c>
      <c r="I66" s="33">
        <f t="shared" si="29"/>
        <v>0</v>
      </c>
      <c r="J66" s="33">
        <f t="shared" si="29"/>
        <v>900</v>
      </c>
      <c r="K66" s="33">
        <f t="shared" si="29"/>
        <v>0</v>
      </c>
      <c r="L66" s="24"/>
      <c r="M66" s="24"/>
      <c r="R66" s="31" t="s">
        <v>24</v>
      </c>
      <c r="S66" s="145">
        <f t="shared" ref="S66:Z66" si="30">SUM(S55:S65)</f>
        <v>30</v>
      </c>
      <c r="T66" s="120">
        <f t="shared" si="30"/>
        <v>900</v>
      </c>
      <c r="U66" s="120">
        <f t="shared" si="30"/>
        <v>270</v>
      </c>
      <c r="V66" s="120">
        <f t="shared" si="30"/>
        <v>165</v>
      </c>
      <c r="W66" s="120">
        <f t="shared" si="30"/>
        <v>0</v>
      </c>
      <c r="X66" s="120">
        <f t="shared" si="30"/>
        <v>105</v>
      </c>
      <c r="Y66" s="144">
        <f t="shared" si="30"/>
        <v>630</v>
      </c>
      <c r="Z66" s="120">
        <f t="shared" si="30"/>
        <v>17.5</v>
      </c>
      <c r="AA66" s="24"/>
      <c r="AB66" s="52"/>
    </row>
    <row r="67" spans="3:28" ht="16.5" thickBot="1" x14ac:dyDescent="0.3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ht="16.5" thickBot="1" x14ac:dyDescent="0.3">
      <c r="C68" s="732" t="s">
        <v>287</v>
      </c>
      <c r="D68" s="733"/>
      <c r="E68" s="734">
        <f>E20+E42+E66</f>
        <v>2700</v>
      </c>
      <c r="F68" s="734">
        <f t="shared" ref="F68:K68" si="31">F20+F42+F66</f>
        <v>654</v>
      </c>
      <c r="G68" s="734">
        <f t="shared" si="31"/>
        <v>363</v>
      </c>
      <c r="H68" s="734">
        <f t="shared" si="31"/>
        <v>0</v>
      </c>
      <c r="I68" s="734">
        <f t="shared" si="31"/>
        <v>291</v>
      </c>
      <c r="J68" s="734">
        <f t="shared" si="31"/>
        <v>2046</v>
      </c>
      <c r="K68" s="734">
        <f t="shared" si="31"/>
        <v>40</v>
      </c>
      <c r="L68" s="735"/>
      <c r="M68" s="736"/>
      <c r="R68" s="32"/>
      <c r="S68" s="12"/>
    </row>
    <row r="69" spans="3:28" x14ac:dyDescent="0.25">
      <c r="C69" s="32"/>
      <c r="D69" s="12"/>
      <c r="R69" s="32"/>
      <c r="S69" s="12"/>
    </row>
    <row r="70" spans="3:28" x14ac:dyDescent="0.25">
      <c r="C70" s="32"/>
      <c r="D70" s="12"/>
      <c r="R70" s="32"/>
      <c r="S70" s="12"/>
    </row>
    <row r="72" spans="3:28" ht="16.5" thickBot="1" x14ac:dyDescent="0.3">
      <c r="C72" s="19" t="s">
        <v>176</v>
      </c>
      <c r="R72" s="19" t="s">
        <v>178</v>
      </c>
    </row>
    <row r="73" spans="3:28" ht="16.5" thickBot="1" x14ac:dyDescent="0.3">
      <c r="C73" s="1266" t="s">
        <v>90</v>
      </c>
      <c r="D73" s="1241" t="s">
        <v>80</v>
      </c>
      <c r="E73" s="1259" t="s">
        <v>58</v>
      </c>
      <c r="F73" s="1259"/>
      <c r="G73" s="1259"/>
      <c r="H73" s="1259"/>
      <c r="I73" s="1259"/>
      <c r="J73" s="1260"/>
      <c r="K73" s="1241" t="s">
        <v>92</v>
      </c>
      <c r="L73" s="1241" t="s">
        <v>93</v>
      </c>
      <c r="M73" s="1241" t="s">
        <v>103</v>
      </c>
      <c r="R73" s="1266" t="s">
        <v>90</v>
      </c>
      <c r="S73" s="1241" t="s">
        <v>80</v>
      </c>
      <c r="T73" s="1259" t="s">
        <v>58</v>
      </c>
      <c r="U73" s="1259"/>
      <c r="V73" s="1259"/>
      <c r="W73" s="1259"/>
      <c r="X73" s="1259"/>
      <c r="Y73" s="1260"/>
      <c r="Z73" s="1241" t="s">
        <v>92</v>
      </c>
      <c r="AA73" s="1241" t="s">
        <v>93</v>
      </c>
      <c r="AB73" s="1241" t="s">
        <v>103</v>
      </c>
    </row>
    <row r="74" spans="3:28" x14ac:dyDescent="0.25">
      <c r="C74" s="1267"/>
      <c r="D74" s="1242"/>
      <c r="E74" s="1245" t="s">
        <v>28</v>
      </c>
      <c r="F74" s="1248" t="s">
        <v>59</v>
      </c>
      <c r="G74" s="1249"/>
      <c r="H74" s="1249"/>
      <c r="I74" s="1250"/>
      <c r="J74" s="1251" t="s">
        <v>61</v>
      </c>
      <c r="K74" s="1242"/>
      <c r="L74" s="1242"/>
      <c r="M74" s="1242"/>
      <c r="R74" s="1267"/>
      <c r="S74" s="1242"/>
      <c r="T74" s="1245" t="s">
        <v>28</v>
      </c>
      <c r="U74" s="1248" t="s">
        <v>59</v>
      </c>
      <c r="V74" s="1249"/>
      <c r="W74" s="1249"/>
      <c r="X74" s="1250"/>
      <c r="Y74" s="1251" t="s">
        <v>61</v>
      </c>
      <c r="Z74" s="1242"/>
      <c r="AA74" s="1242"/>
      <c r="AB74" s="1242"/>
    </row>
    <row r="75" spans="3:28" x14ac:dyDescent="0.25">
      <c r="C75" s="1267"/>
      <c r="D75" s="1243"/>
      <c r="E75" s="1246"/>
      <c r="F75" s="1261" t="s">
        <v>60</v>
      </c>
      <c r="G75" s="1256" t="s">
        <v>64</v>
      </c>
      <c r="H75" s="1257"/>
      <c r="I75" s="1258"/>
      <c r="J75" s="1252"/>
      <c r="K75" s="1243"/>
      <c r="L75" s="1243"/>
      <c r="M75" s="1243"/>
      <c r="R75" s="1267"/>
      <c r="S75" s="1243"/>
      <c r="T75" s="1246"/>
      <c r="U75" s="1261" t="s">
        <v>60</v>
      </c>
      <c r="V75" s="1256" t="s">
        <v>64</v>
      </c>
      <c r="W75" s="1257"/>
      <c r="X75" s="1258"/>
      <c r="Y75" s="1252"/>
      <c r="Z75" s="1243"/>
      <c r="AA75" s="1243"/>
      <c r="AB75" s="1243"/>
    </row>
    <row r="76" spans="3:28" x14ac:dyDescent="0.25">
      <c r="C76" s="1267"/>
      <c r="D76" s="1243"/>
      <c r="E76" s="1246"/>
      <c r="F76" s="1262"/>
      <c r="G76" s="1264" t="s">
        <v>31</v>
      </c>
      <c r="H76" s="1254" t="s">
        <v>63</v>
      </c>
      <c r="I76" s="1254" t="s">
        <v>62</v>
      </c>
      <c r="J76" s="1252"/>
      <c r="K76" s="1243"/>
      <c r="L76" s="1243"/>
      <c r="M76" s="1243"/>
      <c r="R76" s="1267"/>
      <c r="S76" s="1243"/>
      <c r="T76" s="1246"/>
      <c r="U76" s="1262"/>
      <c r="V76" s="1264" t="s">
        <v>31</v>
      </c>
      <c r="W76" s="1254" t="s">
        <v>63</v>
      </c>
      <c r="X76" s="1254" t="s">
        <v>62</v>
      </c>
      <c r="Y76" s="1252"/>
      <c r="Z76" s="1243"/>
      <c r="AA76" s="1243"/>
      <c r="AB76" s="1243"/>
    </row>
    <row r="77" spans="3:28" x14ac:dyDescent="0.25">
      <c r="C77" s="1267"/>
      <c r="D77" s="1243"/>
      <c r="E77" s="1246"/>
      <c r="F77" s="1262"/>
      <c r="G77" s="1264"/>
      <c r="H77" s="1254"/>
      <c r="I77" s="1254"/>
      <c r="J77" s="1252"/>
      <c r="K77" s="1243"/>
      <c r="L77" s="1243"/>
      <c r="M77" s="1243"/>
      <c r="R77" s="1267"/>
      <c r="S77" s="1243"/>
      <c r="T77" s="1246"/>
      <c r="U77" s="1262"/>
      <c r="V77" s="1264"/>
      <c r="W77" s="1254"/>
      <c r="X77" s="1254"/>
      <c r="Y77" s="1252"/>
      <c r="Z77" s="1243"/>
      <c r="AA77" s="1243"/>
      <c r="AB77" s="1243"/>
    </row>
    <row r="78" spans="3:28" x14ac:dyDescent="0.25">
      <c r="C78" s="1267"/>
      <c r="D78" s="1243"/>
      <c r="E78" s="1246"/>
      <c r="F78" s="1262"/>
      <c r="G78" s="1264"/>
      <c r="H78" s="1254"/>
      <c r="I78" s="1254"/>
      <c r="J78" s="1252"/>
      <c r="K78" s="1243"/>
      <c r="L78" s="1243"/>
      <c r="M78" s="1243"/>
      <c r="R78" s="1267"/>
      <c r="S78" s="1243"/>
      <c r="T78" s="1246"/>
      <c r="U78" s="1262"/>
      <c r="V78" s="1264"/>
      <c r="W78" s="1254"/>
      <c r="X78" s="1254"/>
      <c r="Y78" s="1252"/>
      <c r="Z78" s="1243"/>
      <c r="AA78" s="1243"/>
      <c r="AB78" s="1243"/>
    </row>
    <row r="79" spans="3:28" ht="16.5" thickBot="1" x14ac:dyDescent="0.3">
      <c r="C79" s="1060"/>
      <c r="D79" s="1244"/>
      <c r="E79" s="1247"/>
      <c r="F79" s="1263"/>
      <c r="G79" s="1265"/>
      <c r="H79" s="1255"/>
      <c r="I79" s="1255"/>
      <c r="J79" s="1253"/>
      <c r="K79" s="1244"/>
      <c r="L79" s="1244"/>
      <c r="M79" s="1244"/>
      <c r="R79" s="1060"/>
      <c r="S79" s="1244"/>
      <c r="T79" s="1247"/>
      <c r="U79" s="1263"/>
      <c r="V79" s="1265"/>
      <c r="W79" s="1255"/>
      <c r="X79" s="1255"/>
      <c r="Y79" s="1253"/>
      <c r="Z79" s="1244"/>
      <c r="AA79" s="1244"/>
      <c r="AB79" s="1244"/>
    </row>
    <row r="80" spans="3:28" ht="16.5" thickBot="1" x14ac:dyDescent="0.3">
      <c r="C80" s="30">
        <v>1</v>
      </c>
      <c r="D80" s="25">
        <v>2</v>
      </c>
      <c r="E80" s="26">
        <v>3</v>
      </c>
      <c r="F80" s="27">
        <v>4</v>
      </c>
      <c r="G80" s="27">
        <v>5</v>
      </c>
      <c r="H80" s="27">
        <v>6</v>
      </c>
      <c r="I80" s="27">
        <v>7</v>
      </c>
      <c r="J80" s="28">
        <v>8</v>
      </c>
      <c r="K80" s="27">
        <v>9</v>
      </c>
      <c r="L80" s="28">
        <v>10</v>
      </c>
      <c r="M80" s="27">
        <v>11</v>
      </c>
      <c r="R80" s="30">
        <v>1</v>
      </c>
      <c r="S80" s="25">
        <v>2</v>
      </c>
      <c r="T80" s="26">
        <v>3</v>
      </c>
      <c r="U80" s="27">
        <v>4</v>
      </c>
      <c r="V80" s="27">
        <v>5</v>
      </c>
      <c r="W80" s="27">
        <v>6</v>
      </c>
      <c r="X80" s="27">
        <v>7</v>
      </c>
      <c r="Y80" s="28">
        <v>8</v>
      </c>
      <c r="Z80" s="27">
        <v>9</v>
      </c>
      <c r="AA80" s="28">
        <v>10</v>
      </c>
      <c r="AB80" s="27">
        <v>11</v>
      </c>
    </row>
    <row r="81" spans="2:28" x14ac:dyDescent="0.25">
      <c r="C81" s="132"/>
      <c r="D81" s="38"/>
      <c r="E81" s="39"/>
      <c r="F81" s="40"/>
      <c r="G81" s="40"/>
      <c r="H81" s="40"/>
      <c r="I81" s="40"/>
      <c r="J81" s="41"/>
      <c r="K81" s="54"/>
      <c r="L81" s="66"/>
      <c r="M81" s="55"/>
      <c r="P81" s="61" t="s">
        <v>17</v>
      </c>
      <c r="Q81" s="61" t="s">
        <v>97</v>
      </c>
      <c r="R81" s="132" t="s">
        <v>26</v>
      </c>
      <c r="S81" s="38">
        <v>6</v>
      </c>
      <c r="T81" s="39">
        <f>S81*30</f>
        <v>180</v>
      </c>
      <c r="U81" s="40">
        <f t="shared" ref="U81:U88" si="32">V81+W81+X81</f>
        <v>0</v>
      </c>
      <c r="V81" s="40"/>
      <c r="W81" s="40"/>
      <c r="X81" s="40"/>
      <c r="Y81" s="41">
        <f>T81-U81</f>
        <v>180</v>
      </c>
      <c r="Z81" s="54">
        <f>U81/15</f>
        <v>0</v>
      </c>
      <c r="AA81" s="66" t="s">
        <v>101</v>
      </c>
      <c r="AB81" s="55">
        <f>U81/T81*100</f>
        <v>0</v>
      </c>
    </row>
    <row r="82" spans="2:28" x14ac:dyDescent="0.25">
      <c r="C82" s="131"/>
      <c r="D82" s="42"/>
      <c r="E82" s="43"/>
      <c r="F82" s="44"/>
      <c r="G82" s="44"/>
      <c r="H82" s="44"/>
      <c r="I82" s="44"/>
      <c r="J82" s="45"/>
      <c r="K82" s="36"/>
      <c r="L82" s="124"/>
      <c r="M82" s="50"/>
      <c r="P82" s="61" t="s">
        <v>17</v>
      </c>
      <c r="Q82" s="61" t="s">
        <v>97</v>
      </c>
      <c r="R82" s="131" t="s">
        <v>179</v>
      </c>
      <c r="S82" s="42">
        <v>3</v>
      </c>
      <c r="T82" s="43">
        <f>S82*30</f>
        <v>90</v>
      </c>
      <c r="U82" s="44">
        <f t="shared" si="32"/>
        <v>0</v>
      </c>
      <c r="V82" s="44"/>
      <c r="W82" s="44"/>
      <c r="X82" s="44"/>
      <c r="Y82" s="45">
        <f>T82-U82</f>
        <v>90</v>
      </c>
      <c r="Z82" s="142">
        <f t="shared" ref="Z82:Z88" si="33">U82/15</f>
        <v>0</v>
      </c>
      <c r="AA82" s="124" t="s">
        <v>101</v>
      </c>
      <c r="AB82" s="142"/>
    </row>
    <row r="83" spans="2:28" x14ac:dyDescent="0.25">
      <c r="C83" s="131"/>
      <c r="D83" s="42"/>
      <c r="E83" s="43"/>
      <c r="F83" s="44"/>
      <c r="G83" s="44"/>
      <c r="H83" s="44"/>
      <c r="I83" s="44"/>
      <c r="J83" s="45"/>
      <c r="K83" s="36"/>
      <c r="L83" s="124"/>
      <c r="M83" s="50"/>
      <c r="P83" s="61" t="s">
        <v>17</v>
      </c>
      <c r="Q83" s="61" t="s">
        <v>97</v>
      </c>
      <c r="R83" s="131" t="s">
        <v>45</v>
      </c>
      <c r="S83" s="42">
        <v>18</v>
      </c>
      <c r="T83" s="43">
        <f>S83*30</f>
        <v>540</v>
      </c>
      <c r="U83" s="44">
        <f t="shared" si="32"/>
        <v>0</v>
      </c>
      <c r="V83" s="44"/>
      <c r="W83" s="44"/>
      <c r="X83" s="44"/>
      <c r="Y83" s="45">
        <f>T83-U83</f>
        <v>540</v>
      </c>
      <c r="Z83" s="142">
        <f t="shared" si="33"/>
        <v>0</v>
      </c>
      <c r="AA83" s="124"/>
      <c r="AB83" s="142"/>
    </row>
    <row r="84" spans="2:28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4"/>
      <c r="M84" s="50"/>
      <c r="P84" s="61" t="s">
        <v>17</v>
      </c>
      <c r="Q84" s="61" t="s">
        <v>97</v>
      </c>
      <c r="R84" s="131" t="s">
        <v>100</v>
      </c>
      <c r="S84" s="42">
        <v>3</v>
      </c>
      <c r="T84" s="43">
        <f>S84*30</f>
        <v>90</v>
      </c>
      <c r="U84" s="44">
        <f t="shared" si="32"/>
        <v>0</v>
      </c>
      <c r="V84" s="44"/>
      <c r="W84" s="44"/>
      <c r="X84" s="44"/>
      <c r="Y84" s="45">
        <f>T84-U84</f>
        <v>90</v>
      </c>
      <c r="Z84" s="142">
        <f t="shared" si="33"/>
        <v>0</v>
      </c>
      <c r="AA84" s="124"/>
      <c r="AB84" s="142"/>
    </row>
    <row r="85" spans="2:28" x14ac:dyDescent="0.25">
      <c r="C85" s="34"/>
      <c r="D85" s="42"/>
      <c r="E85" s="43"/>
      <c r="F85" s="44"/>
      <c r="G85" s="44"/>
      <c r="H85" s="44"/>
      <c r="I85" s="44"/>
      <c r="J85" s="45"/>
      <c r="K85" s="36"/>
      <c r="L85" s="124"/>
      <c r="M85" s="50"/>
      <c r="R85" s="34"/>
      <c r="S85" s="42">
        <f>T85/30</f>
        <v>0</v>
      </c>
      <c r="T85" s="43">
        <f>U85+Y85</f>
        <v>0</v>
      </c>
      <c r="U85" s="44">
        <f t="shared" si="32"/>
        <v>0</v>
      </c>
      <c r="V85" s="44"/>
      <c r="W85" s="44"/>
      <c r="X85" s="44"/>
      <c r="Y85" s="45"/>
      <c r="Z85" s="142">
        <f t="shared" si="33"/>
        <v>0</v>
      </c>
      <c r="AA85" s="124"/>
      <c r="AB85" s="142"/>
    </row>
    <row r="86" spans="2:28" x14ac:dyDescent="0.25">
      <c r="C86" s="34"/>
      <c r="D86" s="42"/>
      <c r="E86" s="43"/>
      <c r="F86" s="44"/>
      <c r="G86" s="44"/>
      <c r="H86" s="44"/>
      <c r="I86" s="44"/>
      <c r="J86" s="45"/>
      <c r="K86" s="36"/>
      <c r="L86" s="124"/>
      <c r="M86" s="50"/>
      <c r="R86" s="34"/>
      <c r="S86" s="42">
        <f>T86/30</f>
        <v>0</v>
      </c>
      <c r="T86" s="43">
        <f>U86+Y86</f>
        <v>0</v>
      </c>
      <c r="U86" s="44">
        <f t="shared" si="32"/>
        <v>0</v>
      </c>
      <c r="V86" s="44"/>
      <c r="W86" s="44"/>
      <c r="X86" s="44"/>
      <c r="Y86" s="45"/>
      <c r="Z86" s="142">
        <f t="shared" si="33"/>
        <v>0</v>
      </c>
      <c r="AA86" s="124"/>
      <c r="AB86" s="142"/>
    </row>
    <row r="87" spans="2:28" x14ac:dyDescent="0.25">
      <c r="C87" s="34"/>
      <c r="D87" s="42">
        <f>E87/30</f>
        <v>0</v>
      </c>
      <c r="E87" s="43">
        <f>F87+J87</f>
        <v>0</v>
      </c>
      <c r="F87" s="44">
        <f>G87+H87+I87</f>
        <v>0</v>
      </c>
      <c r="G87" s="44"/>
      <c r="H87" s="44"/>
      <c r="I87" s="44"/>
      <c r="J87" s="45"/>
      <c r="K87" s="36">
        <f>F87/15</f>
        <v>0</v>
      </c>
      <c r="L87" s="124"/>
      <c r="M87" s="50"/>
      <c r="R87" s="34"/>
      <c r="S87" s="42">
        <f>T87/30</f>
        <v>0</v>
      </c>
      <c r="T87" s="43">
        <f>U87+Y87</f>
        <v>0</v>
      </c>
      <c r="U87" s="44">
        <f t="shared" si="32"/>
        <v>0</v>
      </c>
      <c r="V87" s="44"/>
      <c r="W87" s="44"/>
      <c r="X87" s="44"/>
      <c r="Y87" s="45"/>
      <c r="Z87" s="142">
        <f t="shared" si="33"/>
        <v>0</v>
      </c>
      <c r="AA87" s="124"/>
      <c r="AB87" s="142"/>
    </row>
    <row r="88" spans="2:28" ht="16.5" thickBot="1" x14ac:dyDescent="0.3">
      <c r="C88" s="35"/>
      <c r="D88" s="46">
        <f>E88/30</f>
        <v>0</v>
      </c>
      <c r="E88" s="47">
        <f>F88+J88</f>
        <v>0</v>
      </c>
      <c r="F88" s="48">
        <f>G88+H88+I88</f>
        <v>0</v>
      </c>
      <c r="G88" s="48"/>
      <c r="H88" s="48"/>
      <c r="I88" s="48"/>
      <c r="J88" s="49"/>
      <c r="K88" s="37">
        <f>F88/15</f>
        <v>0</v>
      </c>
      <c r="L88" s="411"/>
      <c r="M88" s="51"/>
      <c r="R88" s="35"/>
      <c r="S88" s="46">
        <f>T88/30</f>
        <v>0</v>
      </c>
      <c r="T88" s="47">
        <f>U88+Y88</f>
        <v>0</v>
      </c>
      <c r="U88" s="48">
        <f t="shared" si="32"/>
        <v>0</v>
      </c>
      <c r="V88" s="48"/>
      <c r="W88" s="48"/>
      <c r="X88" s="48"/>
      <c r="Y88" s="49"/>
      <c r="Z88" s="143">
        <f t="shared" si="33"/>
        <v>0</v>
      </c>
      <c r="AA88" s="411"/>
      <c r="AB88" s="143"/>
    </row>
    <row r="89" spans="2:28" ht="16.5" thickBot="1" x14ac:dyDescent="0.3">
      <c r="C89" s="31" t="s">
        <v>24</v>
      </c>
      <c r="D89" s="33">
        <f t="shared" ref="D89:K89" si="34">SUM(D81:D88)</f>
        <v>0</v>
      </c>
      <c r="E89" s="33">
        <f t="shared" si="34"/>
        <v>0</v>
      </c>
      <c r="F89" s="33">
        <f t="shared" si="34"/>
        <v>0</v>
      </c>
      <c r="G89" s="33">
        <f t="shared" si="34"/>
        <v>0</v>
      </c>
      <c r="H89" s="33">
        <f t="shared" si="34"/>
        <v>0</v>
      </c>
      <c r="I89" s="33">
        <f t="shared" si="34"/>
        <v>0</v>
      </c>
      <c r="J89" s="33">
        <f t="shared" si="34"/>
        <v>0</v>
      </c>
      <c r="K89" s="33">
        <f t="shared" si="34"/>
        <v>0</v>
      </c>
      <c r="L89" s="24"/>
      <c r="M89" s="24"/>
      <c r="R89" s="31" t="s">
        <v>24</v>
      </c>
      <c r="S89" s="33">
        <f t="shared" ref="S89:Z89" si="35">SUM(S81:S88)</f>
        <v>30</v>
      </c>
      <c r="T89" s="33">
        <f t="shared" si="35"/>
        <v>900</v>
      </c>
      <c r="U89" s="33">
        <f t="shared" si="35"/>
        <v>0</v>
      </c>
      <c r="V89" s="33">
        <f t="shared" si="35"/>
        <v>0</v>
      </c>
      <c r="W89" s="33">
        <f t="shared" si="35"/>
        <v>0</v>
      </c>
      <c r="X89" s="33">
        <f t="shared" si="35"/>
        <v>0</v>
      </c>
      <c r="Y89" s="33">
        <f t="shared" si="35"/>
        <v>900</v>
      </c>
      <c r="Z89" s="33">
        <f t="shared" si="35"/>
        <v>0</v>
      </c>
      <c r="AA89" s="24"/>
      <c r="AB89" s="24"/>
    </row>
    <row r="90" spans="2:28" x14ac:dyDescent="0.25">
      <c r="C90" s="32" t="s">
        <v>94</v>
      </c>
      <c r="D90" s="12">
        <f>30-D89</f>
        <v>30</v>
      </c>
      <c r="R90" s="32" t="s">
        <v>94</v>
      </c>
      <c r="S90" s="12">
        <f>30-S89</f>
        <v>0</v>
      </c>
    </row>
    <row r="91" spans="2:28" x14ac:dyDescent="0.25">
      <c r="C91" s="32"/>
      <c r="D91" s="12"/>
      <c r="R91" s="32"/>
      <c r="S91" s="12"/>
    </row>
    <row r="92" spans="2:28" x14ac:dyDescent="0.25">
      <c r="C92" s="32"/>
      <c r="D92" s="12"/>
      <c r="R92" s="32"/>
      <c r="S92" s="12"/>
    </row>
    <row r="93" spans="2:28" x14ac:dyDescent="0.25">
      <c r="C93" s="19" t="s">
        <v>24</v>
      </c>
      <c r="D93" s="64">
        <f>D66+D42+D20</f>
        <v>90</v>
      </c>
      <c r="E93" s="64">
        <f>E66+E42+E20</f>
        <v>2700</v>
      </c>
      <c r="F93" s="62"/>
      <c r="G93" s="62"/>
      <c r="H93" s="29"/>
      <c r="I93" s="29"/>
      <c r="J93" s="29"/>
      <c r="K93" s="29"/>
      <c r="L93" s="62">
        <f>L66+L42+L20</f>
        <v>0</v>
      </c>
      <c r="R93" s="19" t="s">
        <v>24</v>
      </c>
      <c r="S93" s="64">
        <f>S94+S95</f>
        <v>108</v>
      </c>
      <c r="T93" s="64">
        <f>T66+T42+T20+T89</f>
        <v>3240</v>
      </c>
      <c r="U93" s="62"/>
      <c r="V93" s="62"/>
      <c r="W93" s="62"/>
      <c r="X93" s="62"/>
      <c r="Y93" s="62"/>
      <c r="Z93" s="62"/>
      <c r="AA93" s="62">
        <f>AA66+AA42+AA20</f>
        <v>0</v>
      </c>
    </row>
    <row r="94" spans="2:28" x14ac:dyDescent="0.25">
      <c r="B94" s="61" t="s">
        <v>97</v>
      </c>
      <c r="C94" s="19" t="s">
        <v>96</v>
      </c>
      <c r="D94" s="63">
        <f>SUMIF($B$10:$B$66,B94,$D$10:$D$66)</f>
        <v>64</v>
      </c>
      <c r="E94" s="61">
        <f>D94*30</f>
        <v>1920</v>
      </c>
      <c r="F94" s="63">
        <f>E94/$E$93*100</f>
        <v>71.111111111111114</v>
      </c>
      <c r="G94" s="61"/>
      <c r="Q94" s="61" t="s">
        <v>97</v>
      </c>
      <c r="R94" s="19" t="s">
        <v>96</v>
      </c>
      <c r="S94" s="63">
        <f>SUMIF($Q$10:$Q$89,Q94,$S$10:$S$89)</f>
        <v>82</v>
      </c>
      <c r="T94" s="61">
        <f>S94*30</f>
        <v>2460</v>
      </c>
      <c r="U94" s="63">
        <f>S94/$S$93*100</f>
        <v>75.925925925925924</v>
      </c>
    </row>
    <row r="95" spans="2:28" x14ac:dyDescent="0.25">
      <c r="B95" s="61" t="s">
        <v>98</v>
      </c>
      <c r="C95" s="19" t="s">
        <v>99</v>
      </c>
      <c r="D95" s="63">
        <f>SUMIF($B$10:$B$66,B95,$D$10:$D$66)</f>
        <v>23</v>
      </c>
      <c r="E95" s="61">
        <f t="shared" ref="E95:E102" si="36">D95*30</f>
        <v>690</v>
      </c>
      <c r="F95" s="63">
        <f t="shared" ref="F95:F101" si="37">E95/$E$93*100</f>
        <v>25.555555555555554</v>
      </c>
      <c r="G95" s="61"/>
      <c r="Q95" s="61" t="s">
        <v>98</v>
      </c>
      <c r="R95" s="19" t="s">
        <v>99</v>
      </c>
      <c r="S95" s="63">
        <f>SUMIF($Q$10:$Q$89,Q95,$S$10:$S$89)</f>
        <v>26</v>
      </c>
      <c r="T95" s="61">
        <f>S95*30</f>
        <v>780</v>
      </c>
      <c r="U95" s="63">
        <f>S95/$S$93*100</f>
        <v>24.074074074074073</v>
      </c>
    </row>
    <row r="96" spans="2:28" x14ac:dyDescent="0.25">
      <c r="D96" s="61"/>
      <c r="E96" s="61"/>
      <c r="F96" s="61"/>
      <c r="G96" s="61"/>
    </row>
    <row r="97" spans="1:21" x14ac:dyDescent="0.25">
      <c r="C97" s="19" t="s">
        <v>105</v>
      </c>
      <c r="D97" s="65">
        <f>D98+D99</f>
        <v>12</v>
      </c>
      <c r="E97" s="61"/>
      <c r="F97" s="61"/>
      <c r="G97" s="61"/>
      <c r="R97" s="19" t="s">
        <v>105</v>
      </c>
      <c r="S97" s="65">
        <f>S98+S99</f>
        <v>17.5</v>
      </c>
    </row>
    <row r="98" spans="1:21" x14ac:dyDescent="0.25">
      <c r="A98" s="61" t="s">
        <v>104</v>
      </c>
      <c r="B98" s="61" t="s">
        <v>97</v>
      </c>
      <c r="C98" s="19" t="s">
        <v>96</v>
      </c>
      <c r="D98" s="61">
        <f>SUMIFS($D$3:$D$66,$A$3:$A$66,A98,$B$3:$B$66,B98)</f>
        <v>9</v>
      </c>
      <c r="E98" s="61">
        <f t="shared" si="36"/>
        <v>270</v>
      </c>
      <c r="F98" s="63">
        <f t="shared" si="37"/>
        <v>10</v>
      </c>
      <c r="G98" s="61"/>
      <c r="P98" s="61" t="s">
        <v>104</v>
      </c>
      <c r="Q98" s="61" t="s">
        <v>97</v>
      </c>
      <c r="R98" s="19" t="s">
        <v>96</v>
      </c>
      <c r="S98" s="61">
        <f>SUMIFS($S$10:$S$88,$P$10:$P$88,P98,$Q$10:$Q$88,Q98)</f>
        <v>14.5</v>
      </c>
      <c r="T98" s="61">
        <f>S98*30</f>
        <v>435</v>
      </c>
      <c r="U98" s="63">
        <f>T98/$E$93*100</f>
        <v>16.111111111111111</v>
      </c>
    </row>
    <row r="99" spans="1:21" x14ac:dyDescent="0.25">
      <c r="A99" s="61" t="s">
        <v>104</v>
      </c>
      <c r="B99" s="61" t="s">
        <v>98</v>
      </c>
      <c r="C99" s="19" t="s">
        <v>99</v>
      </c>
      <c r="D99" s="61">
        <f>SUMIFS($D$3:$D$66,$A$3:$A$66,A99,$B$3:$B$66,B99)</f>
        <v>3</v>
      </c>
      <c r="E99" s="61">
        <f t="shared" si="36"/>
        <v>90</v>
      </c>
      <c r="F99" s="63">
        <f>E99/$E$93*100</f>
        <v>3.3333333333333335</v>
      </c>
      <c r="G99" s="61">
        <f>D99/D97*100</f>
        <v>25</v>
      </c>
      <c r="P99" s="61" t="s">
        <v>104</v>
      </c>
      <c r="Q99" s="61" t="s">
        <v>98</v>
      </c>
      <c r="R99" s="19" t="s">
        <v>99</v>
      </c>
      <c r="S99" s="61">
        <f>SUMIFS($S$10:$S$88,$P$10:$P$88,P99,$Q$10:$Q$88,Q99)</f>
        <v>3</v>
      </c>
      <c r="T99" s="61">
        <f>S99*30</f>
        <v>90</v>
      </c>
      <c r="U99" s="63">
        <f>T99/$E$93*100</f>
        <v>3.3333333333333335</v>
      </c>
    </row>
    <row r="100" spans="1:21" x14ac:dyDescent="0.25">
      <c r="C100" s="19" t="s">
        <v>106</v>
      </c>
      <c r="D100" s="65">
        <f>D101+D102</f>
        <v>75</v>
      </c>
      <c r="E100" s="61"/>
      <c r="F100" s="61"/>
      <c r="G100" s="61"/>
      <c r="R100" s="19" t="s">
        <v>106</v>
      </c>
      <c r="S100" s="65">
        <f>S101+S102</f>
        <v>90.5</v>
      </c>
    </row>
    <row r="101" spans="1:21" x14ac:dyDescent="0.25">
      <c r="A101" s="61" t="s">
        <v>17</v>
      </c>
      <c r="B101" s="61" t="s">
        <v>97</v>
      </c>
      <c r="C101" s="19" t="s">
        <v>96</v>
      </c>
      <c r="D101" s="61">
        <f>SUMIFS($D$3:$D$66,$A$3:$A$66,A101,$B$3:$B$66,B101)</f>
        <v>55</v>
      </c>
      <c r="E101" s="61">
        <f t="shared" si="36"/>
        <v>1650</v>
      </c>
      <c r="F101" s="63">
        <f t="shared" si="37"/>
        <v>61.111111111111114</v>
      </c>
      <c r="G101" s="61"/>
      <c r="P101" s="61" t="s">
        <v>17</v>
      </c>
      <c r="Q101" s="61" t="s">
        <v>97</v>
      </c>
      <c r="R101" s="19" t="s">
        <v>96</v>
      </c>
      <c r="S101" s="61">
        <f>SUMIFS($S$10:$S$88,$P$10:$P$88,P101,$Q$10:$Q$88,Q101)</f>
        <v>67.5</v>
      </c>
      <c r="T101" s="61">
        <f>S101*30</f>
        <v>2025</v>
      </c>
      <c r="U101" s="63">
        <f>T101/$E$93*100</f>
        <v>75</v>
      </c>
    </row>
    <row r="102" spans="1:21" x14ac:dyDescent="0.25">
      <c r="A102" s="61" t="s">
        <v>17</v>
      </c>
      <c r="B102" s="61" t="s">
        <v>98</v>
      </c>
      <c r="C102" s="19" t="s">
        <v>99</v>
      </c>
      <c r="D102" s="61">
        <f>SUMIFS($D$3:$D$66,$A$3:$A$66,A102,$B$3:$B$66,B102)</f>
        <v>20</v>
      </c>
      <c r="E102" s="61">
        <f t="shared" si="36"/>
        <v>600</v>
      </c>
      <c r="F102" s="63">
        <f>E102/$E$93*100</f>
        <v>22.222222222222221</v>
      </c>
      <c r="G102" s="61">
        <f>D102/D100*100</f>
        <v>26.666666666666668</v>
      </c>
      <c r="P102" s="61" t="s">
        <v>17</v>
      </c>
      <c r="Q102" s="61" t="s">
        <v>98</v>
      </c>
      <c r="R102" s="19" t="s">
        <v>99</v>
      </c>
      <c r="S102" s="61">
        <f>SUMIFS($S$10:$S$88,$P$10:$P$88,P102,$Q$10:$Q$88,Q102)</f>
        <v>23</v>
      </c>
      <c r="T102" s="61">
        <f>S102*30</f>
        <v>690</v>
      </c>
      <c r="U102" s="63">
        <f>T102/$E$93*100</f>
        <v>25.555555555555554</v>
      </c>
    </row>
  </sheetData>
  <mergeCells count="115">
    <mergeCell ref="E48:E53"/>
    <mergeCell ref="G26:I26"/>
    <mergeCell ref="R1:AB1"/>
    <mergeCell ref="R3:R9"/>
    <mergeCell ref="S3:S9"/>
    <mergeCell ref="C47:C53"/>
    <mergeCell ref="D47:D53"/>
    <mergeCell ref="D3:D9"/>
    <mergeCell ref="E3:J3"/>
    <mergeCell ref="C24:C30"/>
    <mergeCell ref="D24:D30"/>
    <mergeCell ref="E24:J24"/>
    <mergeCell ref="E25:E30"/>
    <mergeCell ref="E4:E9"/>
    <mergeCell ref="F26:F30"/>
    <mergeCell ref="F25:I25"/>
    <mergeCell ref="H27:H30"/>
    <mergeCell ref="I27:I30"/>
    <mergeCell ref="F5:F9"/>
    <mergeCell ref="I6:I9"/>
    <mergeCell ref="G27:G30"/>
    <mergeCell ref="J25:J30"/>
    <mergeCell ref="F48:I48"/>
    <mergeCell ref="F49:F53"/>
    <mergeCell ref="I50:I53"/>
    <mergeCell ref="E47:J47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H6:H9"/>
    <mergeCell ref="AB3:AB9"/>
    <mergeCell ref="T4:T9"/>
    <mergeCell ref="AA24:AA30"/>
    <mergeCell ref="Z24:Z30"/>
    <mergeCell ref="Y25:Y30"/>
    <mergeCell ref="Z3:Z9"/>
    <mergeCell ref="AA3:AA9"/>
    <mergeCell ref="U5:U9"/>
    <mergeCell ref="W6:W9"/>
    <mergeCell ref="X6:X9"/>
    <mergeCell ref="T3:Y3"/>
    <mergeCell ref="V5:X5"/>
    <mergeCell ref="V6:V9"/>
    <mergeCell ref="U4:X4"/>
    <mergeCell ref="Y4:Y9"/>
    <mergeCell ref="AA47:AA53"/>
    <mergeCell ref="U49:U53"/>
    <mergeCell ref="V50:V53"/>
    <mergeCell ref="T47:Y47"/>
    <mergeCell ref="Z47:Z53"/>
    <mergeCell ref="M24:M30"/>
    <mergeCell ref="S24:S30"/>
    <mergeCell ref="U25:X25"/>
    <mergeCell ref="U26:U30"/>
    <mergeCell ref="T24:Y24"/>
    <mergeCell ref="V27:V30"/>
    <mergeCell ref="X27:X30"/>
    <mergeCell ref="K24:K30"/>
    <mergeCell ref="AB47:AB53"/>
    <mergeCell ref="X50:X53"/>
    <mergeCell ref="W50:W53"/>
    <mergeCell ref="V49:X49"/>
    <mergeCell ref="U48:X48"/>
    <mergeCell ref="AB24:AB30"/>
    <mergeCell ref="R24:R30"/>
    <mergeCell ref="V26:X26"/>
    <mergeCell ref="O37:O38"/>
    <mergeCell ref="K47:K53"/>
    <mergeCell ref="L24:L30"/>
    <mergeCell ref="R47:R53"/>
    <mergeCell ref="S47:S53"/>
    <mergeCell ref="T25:T30"/>
    <mergeCell ref="T48:T53"/>
    <mergeCell ref="W27:W30"/>
    <mergeCell ref="C73:C79"/>
    <mergeCell ref="D73:D79"/>
    <mergeCell ref="E73:J73"/>
    <mergeCell ref="K73:K79"/>
    <mergeCell ref="G76:G79"/>
    <mergeCell ref="H76:H79"/>
    <mergeCell ref="I76:I79"/>
    <mergeCell ref="G75:I75"/>
    <mergeCell ref="F75:F79"/>
    <mergeCell ref="H50:H53"/>
    <mergeCell ref="J48:J53"/>
    <mergeCell ref="V75:X75"/>
    <mergeCell ref="M47:M53"/>
    <mergeCell ref="L47:L53"/>
    <mergeCell ref="G49:I49"/>
    <mergeCell ref="T73:Y73"/>
    <mergeCell ref="U75:U79"/>
    <mergeCell ref="L73:L79"/>
    <mergeCell ref="V76:V79"/>
    <mergeCell ref="M73:M79"/>
    <mergeCell ref="R73:R79"/>
    <mergeCell ref="S73:S79"/>
    <mergeCell ref="Y48:Y53"/>
    <mergeCell ref="G50:G53"/>
    <mergeCell ref="Z73:Z79"/>
    <mergeCell ref="AB73:AB79"/>
    <mergeCell ref="E74:E79"/>
    <mergeCell ref="F74:I74"/>
    <mergeCell ref="J74:J79"/>
    <mergeCell ref="T74:T79"/>
    <mergeCell ref="U74:X74"/>
    <mergeCell ref="Y74:Y79"/>
    <mergeCell ref="AA73:AA79"/>
    <mergeCell ref="W76:W79"/>
    <mergeCell ref="X76:X7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2021-08-18T08:52:22Z</cp:lastPrinted>
  <dcterms:created xsi:type="dcterms:W3CDTF">2011-02-06T10:49:14Z</dcterms:created>
  <dcterms:modified xsi:type="dcterms:W3CDTF">2024-02-12T11:47:10Z</dcterms:modified>
</cp:coreProperties>
</file>