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5\"/>
    </mc:Choice>
  </mc:AlternateContent>
  <bookViews>
    <workbookView xWindow="0" yWindow="0" windowWidth="15360" windowHeight="5145" firstSheet="1" activeTab="1"/>
  </bookViews>
  <sheets>
    <sheet name="бюджет" sheetId="2" state="hidden" r:id="rId1"/>
    <sheet name="Титулка Маркетинг" sheetId="5" r:id="rId2"/>
    <sheet name="План МКТ (новий)" sheetId="9" state="hidden" r:id="rId3"/>
    <sheet name="План МКТ" sheetId="8" state="hidden" r:id="rId4"/>
    <sheet name="Маркетинг" sheetId="7" state="hidden" r:id="rId5"/>
    <sheet name="до наказу" sheetId="11" state="hidden" r:id="rId6"/>
    <sheet name="План МК  (2023-2024)" sheetId="12" r:id="rId7"/>
    <sheet name="семестровка дисп" sheetId="10" state="hidden" r:id="rId8"/>
  </sheets>
  <definedNames>
    <definedName name="_xlnm.Print_Titles" localSheetId="6">'План МК  (2023-2024)'!$9:$9</definedName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6">'План МК  (2023-2024)'!$A$1:$AA$73</definedName>
    <definedName name="_xlnm.Print_Area" localSheetId="3">'План МКТ'!$A$1:$AA$66</definedName>
    <definedName name="_xlnm.Print_Area" localSheetId="2">'План МКТ (новий)'!$A$1:$AA$70</definedName>
  </definedNames>
  <calcPr calcId="162913"/>
</workbook>
</file>

<file path=xl/calcChain.xml><?xml version="1.0" encoding="utf-8"?>
<calcChain xmlns="http://schemas.openxmlformats.org/spreadsheetml/2006/main">
  <c r="H52" i="12" l="1"/>
  <c r="H45" i="12"/>
  <c r="J40" i="12"/>
  <c r="L40" i="12"/>
  <c r="H40" i="12"/>
  <c r="I39" i="12"/>
  <c r="H39" i="12"/>
  <c r="G53" i="12"/>
  <c r="I33" i="12"/>
  <c r="H33" i="12"/>
  <c r="M39" i="12" l="1"/>
  <c r="M33" i="12"/>
  <c r="I42" i="12" l="1"/>
  <c r="I41" i="12"/>
  <c r="I64" i="12"/>
  <c r="H64" i="12"/>
  <c r="AA56" i="12"/>
  <c r="Z56" i="12"/>
  <c r="Y56" i="12"/>
  <c r="V53" i="12"/>
  <c r="U53" i="12"/>
  <c r="T53" i="12"/>
  <c r="S53" i="12"/>
  <c r="R53" i="12"/>
  <c r="Q53" i="12"/>
  <c r="P53" i="12"/>
  <c r="O53" i="12"/>
  <c r="N53" i="12"/>
  <c r="L53" i="12"/>
  <c r="K53" i="12"/>
  <c r="J53" i="12"/>
  <c r="I51" i="12"/>
  <c r="H51" i="12"/>
  <c r="I50" i="12"/>
  <c r="H50" i="12"/>
  <c r="I49" i="12"/>
  <c r="H49" i="12"/>
  <c r="I48" i="12"/>
  <c r="H48" i="12"/>
  <c r="I47" i="12"/>
  <c r="H47" i="12"/>
  <c r="I46" i="12"/>
  <c r="I40" i="12" s="1"/>
  <c r="M40" i="12" s="1"/>
  <c r="H46" i="12"/>
  <c r="I44" i="12"/>
  <c r="H44" i="12"/>
  <c r="I43" i="12"/>
  <c r="I53" i="12" s="1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L37" i="12"/>
  <c r="K37" i="12"/>
  <c r="J37" i="12"/>
  <c r="G37" i="12"/>
  <c r="G54" i="12" s="1"/>
  <c r="H36" i="12"/>
  <c r="I35" i="12"/>
  <c r="H35" i="12"/>
  <c r="I34" i="12"/>
  <c r="I37" i="12" s="1"/>
  <c r="H34" i="12"/>
  <c r="H37" i="12" s="1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P22" i="12"/>
  <c r="O22" i="12"/>
  <c r="N22" i="12"/>
  <c r="L22" i="12"/>
  <c r="K22" i="12"/>
  <c r="J22" i="12"/>
  <c r="G22" i="12"/>
  <c r="AB22" i="12" s="1"/>
  <c r="I21" i="12"/>
  <c r="H21" i="12"/>
  <c r="I20" i="12"/>
  <c r="H20" i="12"/>
  <c r="I19" i="12"/>
  <c r="H19" i="12"/>
  <c r="I18" i="12"/>
  <c r="H18" i="12"/>
  <c r="I17" i="12"/>
  <c r="H17" i="12"/>
  <c r="I16" i="12"/>
  <c r="H16" i="12"/>
  <c r="AA14" i="12"/>
  <c r="AA30" i="12" s="1"/>
  <c r="Z14" i="12"/>
  <c r="Z30" i="12" s="1"/>
  <c r="Y14" i="12"/>
  <c r="Y30" i="12" s="1"/>
  <c r="X14" i="12"/>
  <c r="X30" i="12" s="1"/>
  <c r="W14" i="12"/>
  <c r="P14" i="12"/>
  <c r="O14" i="12"/>
  <c r="N14" i="12"/>
  <c r="L14" i="12"/>
  <c r="K14" i="12"/>
  <c r="J14" i="12"/>
  <c r="G14" i="12"/>
  <c r="I13" i="12"/>
  <c r="H13" i="12"/>
  <c r="I12" i="12"/>
  <c r="H12" i="12"/>
  <c r="I11" i="12"/>
  <c r="I14" i="12" s="1"/>
  <c r="H11" i="12"/>
  <c r="M28" i="12" l="1"/>
  <c r="M29" i="12" s="1"/>
  <c r="J54" i="12"/>
  <c r="J55" i="12" s="1"/>
  <c r="L54" i="12"/>
  <c r="O54" i="12"/>
  <c r="Q54" i="12"/>
  <c r="S54" i="12"/>
  <c r="U54" i="12"/>
  <c r="G30" i="12"/>
  <c r="M41" i="12"/>
  <c r="M46" i="12"/>
  <c r="M47" i="12"/>
  <c r="M48" i="12"/>
  <c r="M49" i="12"/>
  <c r="M44" i="12"/>
  <c r="M50" i="12"/>
  <c r="M51" i="12"/>
  <c r="M42" i="12"/>
  <c r="J30" i="12"/>
  <c r="L30" i="12"/>
  <c r="L55" i="12" s="1"/>
  <c r="O30" i="12"/>
  <c r="O55" i="12" s="1"/>
  <c r="O56" i="12" s="1"/>
  <c r="M11" i="12"/>
  <c r="M12" i="12"/>
  <c r="H14" i="12"/>
  <c r="M21" i="12"/>
  <c r="K30" i="12"/>
  <c r="M35" i="12"/>
  <c r="H53" i="12"/>
  <c r="H54" i="12" s="1"/>
  <c r="K54" i="12"/>
  <c r="N54" i="12"/>
  <c r="P54" i="12"/>
  <c r="R54" i="12"/>
  <c r="T54" i="12"/>
  <c r="V54" i="12"/>
  <c r="M64" i="12"/>
  <c r="I22" i="12"/>
  <c r="I30" i="12" s="1"/>
  <c r="M17" i="12"/>
  <c r="M18" i="12"/>
  <c r="M20" i="12"/>
  <c r="M43" i="12"/>
  <c r="M13" i="12"/>
  <c r="N30" i="12"/>
  <c r="P30" i="12"/>
  <c r="P55" i="12" s="1"/>
  <c r="P56" i="12" s="1"/>
  <c r="M24" i="12"/>
  <c r="G55" i="12"/>
  <c r="Q61" i="12" s="1"/>
  <c r="W61" i="12" s="1"/>
  <c r="H22" i="12"/>
  <c r="M16" i="12"/>
  <c r="M19" i="12"/>
  <c r="W22" i="12"/>
  <c r="W30" i="12" s="1"/>
  <c r="M25" i="12"/>
  <c r="I54" i="12"/>
  <c r="M34" i="12"/>
  <c r="M37" i="12" s="1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L88" i="10"/>
  <c r="K88" i="10"/>
  <c r="J88" i="10"/>
  <c r="I88" i="10"/>
  <c r="H88" i="10"/>
  <c r="G88" i="10"/>
  <c r="F88" i="10"/>
  <c r="E88" i="10"/>
  <c r="E133" i="10"/>
  <c r="E130" i="10"/>
  <c r="E129" i="10"/>
  <c r="F129" i="10" s="1"/>
  <c r="E126" i="10"/>
  <c r="F126" i="10" s="1"/>
  <c r="M124" i="10"/>
  <c r="K121" i="10"/>
  <c r="J121" i="10"/>
  <c r="I121" i="10"/>
  <c r="H121" i="10"/>
  <c r="G120" i="10"/>
  <c r="L120" i="10" s="1"/>
  <c r="G119" i="10"/>
  <c r="L119" i="10" s="1"/>
  <c r="G118" i="10"/>
  <c r="L118" i="10" s="1"/>
  <c r="G117" i="10"/>
  <c r="L117" i="10" s="1"/>
  <c r="G116" i="10"/>
  <c r="L116" i="10" s="1"/>
  <c r="G115" i="10"/>
  <c r="L115" i="10" s="1"/>
  <c r="G114" i="10"/>
  <c r="L114" i="10" s="1"/>
  <c r="G113" i="10"/>
  <c r="L113" i="10" s="1"/>
  <c r="G112" i="10"/>
  <c r="L112" i="10" s="1"/>
  <c r="G111" i="10"/>
  <c r="L111" i="10" s="1"/>
  <c r="G110" i="10"/>
  <c r="J57" i="10"/>
  <c r="I57" i="10"/>
  <c r="H57" i="10"/>
  <c r="E57" i="10"/>
  <c r="E58" i="10" s="1"/>
  <c r="F57" i="10"/>
  <c r="J28" i="10"/>
  <c r="I28" i="10"/>
  <c r="H28" i="10"/>
  <c r="E28" i="10"/>
  <c r="E29" i="10" s="1"/>
  <c r="G27" i="10"/>
  <c r="F27" i="10"/>
  <c r="G26" i="10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M53" i="12" l="1"/>
  <c r="H30" i="12"/>
  <c r="H55" i="12" s="1"/>
  <c r="K55" i="12"/>
  <c r="M14" i="12"/>
  <c r="Q62" i="12"/>
  <c r="M54" i="12"/>
  <c r="N55" i="12"/>
  <c r="N56" i="12" s="1"/>
  <c r="I55" i="12"/>
  <c r="M22" i="12"/>
  <c r="M26" i="12"/>
  <c r="F113" i="10"/>
  <c r="E113" i="10" s="1"/>
  <c r="F115" i="10"/>
  <c r="E115" i="10" s="1"/>
  <c r="F117" i="10"/>
  <c r="E117" i="10" s="1"/>
  <c r="F119" i="10"/>
  <c r="E119" i="10" s="1"/>
  <c r="N12" i="10"/>
  <c r="N14" i="10"/>
  <c r="N18" i="10"/>
  <c r="N22" i="10"/>
  <c r="N25" i="10"/>
  <c r="N27" i="10"/>
  <c r="F112" i="10"/>
  <c r="F114" i="10"/>
  <c r="E114" i="10" s="1"/>
  <c r="F116" i="10"/>
  <c r="E116" i="10" s="1"/>
  <c r="F118" i="10"/>
  <c r="E118" i="10" s="1"/>
  <c r="F120" i="10"/>
  <c r="E120" i="10" s="1"/>
  <c r="K27" i="10"/>
  <c r="K12" i="10"/>
  <c r="K14" i="10"/>
  <c r="K16" i="10"/>
  <c r="K18" i="10"/>
  <c r="K20" i="10"/>
  <c r="K22" i="10"/>
  <c r="K24" i="10"/>
  <c r="K25" i="10"/>
  <c r="K26" i="10"/>
  <c r="K10" i="10"/>
  <c r="N10" i="10"/>
  <c r="L12" i="10"/>
  <c r="C6" i="11" s="1"/>
  <c r="N16" i="10"/>
  <c r="L18" i="10"/>
  <c r="C15" i="11" s="1"/>
  <c r="N20" i="10"/>
  <c r="L22" i="10"/>
  <c r="C21" i="11" s="1"/>
  <c r="N24" i="10"/>
  <c r="N26" i="10"/>
  <c r="G28" i="10"/>
  <c r="G57" i="10"/>
  <c r="F110" i="10"/>
  <c r="L110" i="10"/>
  <c r="L121" i="10" s="1"/>
  <c r="F111" i="10"/>
  <c r="G121" i="10"/>
  <c r="E128" i="10"/>
  <c r="H130" i="10" s="1"/>
  <c r="F130" i="10"/>
  <c r="F133" i="10"/>
  <c r="I59" i="9"/>
  <c r="H59" i="9"/>
  <c r="M30" i="12" l="1"/>
  <c r="M55" i="12" s="1"/>
  <c r="M59" i="9"/>
  <c r="K57" i="10"/>
  <c r="L28" i="10"/>
  <c r="K28" i="10"/>
  <c r="F121" i="10"/>
  <c r="F124" i="10" s="1"/>
  <c r="E110" i="10"/>
  <c r="N110" i="10"/>
  <c r="L57" i="10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G129" i="10" l="1"/>
  <c r="G126" i="10"/>
  <c r="G130" i="10"/>
  <c r="E132" i="10"/>
  <c r="E125" i="10"/>
  <c r="F125" i="10" s="1"/>
  <c r="G125" i="10" s="1"/>
  <c r="E121" i="10"/>
  <c r="G133" i="10"/>
  <c r="I43" i="9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E124" i="10"/>
  <c r="E122" i="10"/>
  <c r="F132" i="10"/>
  <c r="G132" i="10" s="1"/>
  <c r="E131" i="10"/>
  <c r="H133" i="10" s="1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T33" i="5"/>
  <c r="Q33" i="5"/>
  <c r="N33" i="5"/>
  <c r="J33" i="5"/>
  <c r="G33" i="5"/>
  <c r="W30" i="5"/>
  <c r="W29" i="5"/>
  <c r="W33" i="5" l="1"/>
  <c r="C33" i="5"/>
  <c r="K21" i="7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T56" i="12" l="1"/>
  <c r="S51" i="9"/>
  <c r="V51" i="9"/>
  <c r="T51" i="9"/>
  <c r="U51" i="9"/>
  <c r="R56" i="12"/>
  <c r="R14" i="12"/>
  <c r="R30" i="12"/>
  <c r="R55" i="12"/>
  <c r="T14" i="12"/>
  <c r="T30" i="12"/>
  <c r="T55" i="12"/>
  <c r="Q56" i="12"/>
  <c r="S14" i="12"/>
  <c r="S30" i="12"/>
  <c r="S55" i="12"/>
  <c r="S56" i="12"/>
  <c r="U14" i="12"/>
  <c r="U30" i="12"/>
  <c r="U55" i="12"/>
  <c r="U56" i="12"/>
  <c r="U14" i="9"/>
  <c r="U30" i="9"/>
  <c r="U50" i="9"/>
  <c r="R14" i="9"/>
  <c r="R30" i="9"/>
  <c r="R50" i="9"/>
  <c r="R51" i="9"/>
  <c r="V14" i="12"/>
  <c r="V30" i="12"/>
  <c r="V55" i="12"/>
  <c r="V56" i="12"/>
  <c r="V14" i="9"/>
  <c r="V30" i="9"/>
  <c r="V50" i="9"/>
  <c r="T14" i="9"/>
  <c r="T30" i="9"/>
  <c r="T50" i="9"/>
  <c r="Q14" i="12"/>
  <c r="Q30" i="12"/>
  <c r="Q55" i="12"/>
  <c r="S14" i="9"/>
  <c r="S30" i="9"/>
  <c r="S50" i="9"/>
  <c r="Q14" i="9"/>
  <c r="Q30" i="9"/>
  <c r="Q50" i="9"/>
  <c r="Q51" i="9"/>
</calcChain>
</file>

<file path=xl/sharedStrings.xml><?xml version="1.0" encoding="utf-8"?>
<sst xmlns="http://schemas.openxmlformats.org/spreadsheetml/2006/main" count="915" uniqueCount="280">
  <si>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</si>
  <si>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</si>
  <si>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</si>
  <si>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</si>
  <si>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</si>
  <si>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</si>
  <si>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</si>
  <si>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</si>
  <si>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</si>
  <si>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</si>
  <si>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</si>
  <si>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</si>
  <si>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</si>
  <si>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</si>
  <si>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</si>
  <si>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</si>
  <si>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</si>
  <si>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</si>
  <si>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</si>
  <si>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</si>
  <si>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</si>
  <si>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</si>
  <si>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</si>
  <si>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</si>
  <si>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</si>
  <si>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</si>
  <si>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</si>
  <si>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</si>
  <si>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</si>
  <si>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</si>
  <si>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</si>
  <si>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</si>
  <si>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</si>
  <si>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</si>
  <si>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</si>
  <si>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</si>
  <si>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</si>
  <si>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</si>
  <si>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</si>
  <si>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</si>
  <si>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</si>
  <si>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</si>
  <si>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</si>
  <si>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</si>
  <si>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</si>
  <si>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</si>
  <si>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</si>
  <si>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</si>
  <si>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</si>
  <si>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</si>
  <si>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</si>
  <si>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</si>
  <si>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</si>
  <si>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</si>
  <si>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</si>
  <si>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</si>
  <si>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</si>
  <si>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</si>
  <si>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</si>
  <si>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</si>
  <si>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</si>
  <si>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</si>
  <si>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</si>
  <si>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</si>
  <si>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</si>
  <si>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</si>
  <si>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</si>
  <si>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</si>
  <si>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</si>
  <si>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</si>
  <si>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</si>
  <si>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</si>
  <si>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</si>
  <si>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</si>
  <si>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</si>
  <si>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</si>
  <si>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</si>
  <si>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</si>
  <si>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</si>
  <si>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</si>
  <si>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</si>
  <si>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</si>
  <si>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</si>
  <si>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</si>
  <si>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</si>
  <si>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</si>
  <si>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</si>
  <si>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</si>
  <si>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</si>
  <si>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</si>
  <si>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</si>
  <si>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</si>
  <si>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</si>
  <si>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</si>
  <si>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</si>
  <si>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</si>
  <si>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</si>
  <si>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</si>
  <si>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</si>
  <si>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</si>
  <si>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</si>
  <si>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</si>
  <si>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</si>
  <si>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</si>
  <si>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</si>
  <si>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</si>
  <si>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</si>
  <si>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</si>
  <si>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</si>
  <si>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</si>
  <si>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</si>
  <si>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</si>
  <si>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</si>
  <si>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</si>
  <si>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</si>
  <si>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</si>
  <si>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</si>
  <si>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</si>
  <si>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</si>
  <si>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</si>
  <si>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</si>
  <si>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</si>
  <si>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</si>
  <si>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</si>
  <si>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</si>
  <si>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</si>
  <si>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</si>
  <si>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</si>
  <si>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</si>
  <si>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</si>
  <si>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</si>
  <si>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</si>
  <si>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</si>
  <si>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</si>
  <si>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</si>
  <si>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</si>
  <si>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</si>
  <si>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</si>
  <si>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</si>
  <si>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</si>
  <si>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</si>
  <si>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</si>
  <si>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</si>
  <si>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</si>
  <si>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</si>
  <si>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</si>
  <si>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</si>
  <si>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</si>
  <si>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</si>
  <si>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</si>
  <si>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</si>
  <si>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</si>
  <si>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</si>
  <si>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</si>
  <si>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</si>
  <si>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</si>
  <si>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</si>
  <si>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</si>
  <si>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</si>
  <si>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</si>
  <si>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</si>
  <si>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</si>
  <si>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</si>
  <si>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</si>
  <si>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</si>
  <si>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</si>
  <si>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r>
      <t xml:space="preserve">спеціальність </t>
    </r>
    <r>
      <rPr>
        <b/>
        <sz val="20"/>
        <rFont val="Times New Roman"/>
        <family val="1"/>
        <charset val="204"/>
      </rPr>
      <t>075 Маркетинг</t>
    </r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</si>
  <si>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</si>
  <si>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</si>
  <si>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</si>
  <si>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</si>
  <si>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</si>
  <si>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</si>
  <si>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</si>
  <si>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</si>
  <si>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</si>
  <si>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</si>
  <si>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</si>
  <si>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</si>
  <si>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</si>
  <si>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</si>
  <si>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</si>
  <si>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</si>
  <si>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</si>
  <si>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</si>
  <si>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</si>
  <si>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</si>
  <si>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</si>
  <si>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</si>
  <si>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</si>
  <si>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</si>
  <si>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</si>
  <si>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</si>
  <si>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</si>
  <si>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>Т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</si>
  <si>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</si>
  <si>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</si>
  <si>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</si>
  <si>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</si>
  <si>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</si>
  <si>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</si>
  <si>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</si>
  <si>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</si>
  <si>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</si>
  <si>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</si>
  <si>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І . ГРАФІК ОСВІТНЬОГО ПРОЦЕСУ</t>
  </si>
  <si>
    <t>Атестація</t>
  </si>
  <si>
    <t>№</t>
  </si>
  <si>
    <t>IV.  АТЕСТАЦІЯ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</si>
  <si>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</si>
  <si>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</si>
  <si>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</si>
  <si>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</si>
  <si>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</si>
  <si>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</si>
  <si>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</si>
  <si>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</si>
  <si>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</si>
  <si>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</si>
  <si>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</si>
  <si>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</si>
  <si>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</si>
  <si>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</si>
  <si>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</si>
  <si>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</si>
  <si>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</si>
  <si>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</si>
  <si>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</si>
  <si>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</si>
  <si>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</si>
  <si>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</si>
  <si>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</si>
  <si>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</si>
  <si>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</si>
  <si>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</si>
  <si>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</si>
  <si>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</si>
  <si>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2а семестр 9 тижнів</t>
  </si>
  <si>
    <t>2б семестр 9 тижнів</t>
  </si>
  <si>
    <t>диф. залік</t>
  </si>
  <si>
    <t>іспит</t>
  </si>
  <si>
    <t>залік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</si>
  <si>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</si>
  <si>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</si>
  <si>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</si>
  <si>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</si>
  <si>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</si>
  <si>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</si>
  <si>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</si>
  <si>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</si>
  <si>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</si>
  <si>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викладач</t>
  </si>
  <si>
    <r>
      <rPr>
        <b/>
        <sz val="16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6"/>
        <color rgb="FFFF0000"/>
        <rFont val="Times New Roman"/>
        <family val="1"/>
        <charset val="204"/>
      </rPr>
      <t>т/ Охорона інтелектуальної власності</t>
    </r>
  </si>
  <si>
    <r>
      <rPr>
        <sz val="16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6"/>
        <rFont val="Times New Roman"/>
        <family val="1"/>
        <charset val="204"/>
      </rPr>
      <t xml:space="preserve"> </t>
    </r>
  </si>
  <si>
    <t>МК-20-1м, 1 семестр, 2020-2021 н.р.</t>
  </si>
  <si>
    <t>Фізичне виховання</t>
  </si>
  <si>
    <t>С*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</si>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</sst>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" fillId="0" borderId="0"/>
  </cellStyleXfs>
  <cellXfs count="123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6" xfId="0" applyNumberFormat="1" applyFont="1" applyFill="1" applyBorder="1" applyAlignment="1" applyProtection="1">
      <alignment horizontal="center" vertical="center"/>
    </xf>
    <xf numFmtId="0" fontId="2" fillId="0" borderId="68" xfId="0" applyFont="1" applyBorder="1" applyAlignment="1">
      <alignment wrapText="1"/>
    </xf>
    <xf numFmtId="0" fontId="2" fillId="0" borderId="88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4" xfId="0" applyFont="1" applyBorder="1" applyAlignment="1">
      <alignment wrapText="1"/>
    </xf>
    <xf numFmtId="165" fontId="2" fillId="0" borderId="8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73" xfId="0" applyNumberFormat="1" applyFont="1" applyFill="1" applyBorder="1" applyAlignment="1" applyProtection="1">
      <alignment horizontal="center" vertical="center"/>
    </xf>
    <xf numFmtId="166" fontId="6" fillId="0" borderId="73" xfId="0" applyNumberFormat="1" applyFont="1" applyFill="1" applyBorder="1" applyAlignment="1" applyProtection="1">
      <alignment horizontal="center" vertical="center"/>
    </xf>
    <xf numFmtId="166" fontId="6" fillId="0" borderId="9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2" fillId="4" borderId="68" xfId="0" applyFont="1" applyFill="1" applyBorder="1" applyAlignment="1">
      <alignment wrapText="1"/>
    </xf>
    <xf numFmtId="0" fontId="2" fillId="4" borderId="65" xfId="0" applyFont="1" applyFill="1" applyBorder="1" applyAlignment="1">
      <alignment wrapText="1"/>
    </xf>
    <xf numFmtId="0" fontId="2" fillId="0" borderId="50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54" xfId="2" applyNumberFormat="1" applyFont="1" applyFill="1" applyBorder="1" applyAlignment="1" applyProtection="1">
      <alignment horizontal="center" vertical="center"/>
    </xf>
    <xf numFmtId="0" fontId="2" fillId="3" borderId="57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43" xfId="2" applyNumberFormat="1" applyFont="1" applyFill="1" applyBorder="1" applyAlignment="1" applyProtection="1">
      <alignment horizontal="center" vertical="center"/>
    </xf>
    <xf numFmtId="0" fontId="2" fillId="3" borderId="69" xfId="2" applyNumberFormat="1" applyFont="1" applyFill="1" applyBorder="1" applyAlignment="1" applyProtection="1">
      <alignment horizontal="center" vertical="center"/>
    </xf>
    <xf numFmtId="0" fontId="2" fillId="3" borderId="40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6" xfId="2" applyNumberFormat="1" applyFont="1" applyFill="1" applyBorder="1" applyAlignment="1" applyProtection="1">
      <alignment horizontal="center" vertical="center"/>
    </xf>
    <xf numFmtId="0" fontId="2" fillId="3" borderId="79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6" xfId="0" applyNumberFormat="1" applyFont="1" applyFill="1" applyBorder="1" applyAlignment="1" applyProtection="1">
      <alignment horizontal="center" vertical="center"/>
    </xf>
    <xf numFmtId="49" fontId="6" fillId="3" borderId="48" xfId="2" applyNumberFormat="1" applyFont="1" applyFill="1" applyBorder="1" applyAlignment="1">
      <alignment vertical="center" wrapText="1"/>
    </xf>
    <xf numFmtId="0" fontId="6" fillId="3" borderId="71" xfId="2" applyFont="1" applyFill="1" applyBorder="1" applyAlignment="1">
      <alignment horizontal="center" vertical="center" wrapText="1"/>
    </xf>
    <xf numFmtId="49" fontId="6" fillId="3" borderId="47" xfId="2" applyNumberFormat="1" applyFont="1" applyFill="1" applyBorder="1" applyAlignment="1">
      <alignment horizontal="center" vertical="center" wrapText="1"/>
    </xf>
    <xf numFmtId="167" fontId="6" fillId="3" borderId="63" xfId="2" applyNumberFormat="1" applyFont="1" applyFill="1" applyBorder="1" applyAlignment="1" applyProtection="1">
      <alignment horizontal="center" vertical="center" wrapText="1"/>
    </xf>
    <xf numFmtId="165" fontId="6" fillId="3" borderId="65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4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0" fontId="33" fillId="3" borderId="46" xfId="2" applyFont="1" applyFill="1" applyBorder="1" applyAlignment="1">
      <alignment horizontal="center" vertical="center" wrapText="1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71" xfId="2" applyFont="1" applyFill="1" applyBorder="1" applyAlignment="1">
      <alignment horizontal="center" vertical="center" wrapText="1"/>
    </xf>
    <xf numFmtId="0" fontId="33" fillId="3" borderId="63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8" xfId="2" applyNumberFormat="1" applyFont="1" applyFill="1" applyBorder="1" applyAlignment="1" applyProtection="1">
      <alignment horizontal="center" vertical="center"/>
    </xf>
    <xf numFmtId="1" fontId="6" fillId="3" borderId="6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4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1" fontId="2" fillId="3" borderId="2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4" xfId="0" applyNumberFormat="1" applyFont="1" applyFill="1" applyBorder="1" applyAlignment="1" applyProtection="1">
      <alignment horizontal="center" vertical="center"/>
    </xf>
    <xf numFmtId="49" fontId="6" fillId="3" borderId="50" xfId="2" applyNumberFormat="1" applyFont="1" applyFill="1" applyBorder="1" applyAlignment="1">
      <alignment horizontal="left" vertical="center" wrapText="1"/>
    </xf>
    <xf numFmtId="0" fontId="6" fillId="3" borderId="46" xfId="2" applyFont="1" applyFill="1" applyBorder="1" applyAlignment="1">
      <alignment horizontal="center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63" xfId="2" applyFont="1" applyFill="1" applyBorder="1" applyAlignment="1">
      <alignment horizontal="center" vertical="center" wrapText="1"/>
    </xf>
    <xf numFmtId="168" fontId="36" fillId="3" borderId="48" xfId="2" applyNumberFormat="1" applyFont="1" applyFill="1" applyBorder="1" applyAlignment="1" applyProtection="1">
      <alignment horizontal="center" vertical="center"/>
    </xf>
    <xf numFmtId="169" fontId="6" fillId="3" borderId="44" xfId="2" applyNumberFormat="1" applyFont="1" applyFill="1" applyBorder="1" applyAlignment="1" applyProtection="1">
      <alignment horizontal="center" vertical="center"/>
    </xf>
    <xf numFmtId="0" fontId="6" fillId="3" borderId="65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167" fontId="33" fillId="3" borderId="48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4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68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78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78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>
      <alignment horizontal="center" vertical="center" wrapText="1"/>
    </xf>
    <xf numFmtId="1" fontId="6" fillId="3" borderId="40" xfId="2" applyNumberFormat="1" applyFont="1" applyFill="1" applyBorder="1" applyAlignment="1">
      <alignment horizontal="center" vertical="center" wrapText="1"/>
    </xf>
    <xf numFmtId="0" fontId="6" fillId="3" borderId="63" xfId="0" applyNumberFormat="1" applyFont="1" applyFill="1" applyBorder="1" applyAlignment="1" applyProtection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8" fontId="37" fillId="3" borderId="63" xfId="0" applyNumberFormat="1" applyFont="1" applyFill="1" applyBorder="1" applyAlignment="1" applyProtection="1">
      <alignment horizontal="center" vertical="center"/>
    </xf>
    <xf numFmtId="165" fontId="6" fillId="3" borderId="65" xfId="0" applyNumberFormat="1" applyFont="1" applyFill="1" applyBorder="1" applyAlignment="1" applyProtection="1">
      <alignment horizontal="center" vertical="center"/>
    </xf>
    <xf numFmtId="1" fontId="6" fillId="3" borderId="65" xfId="0" applyNumberFormat="1" applyFont="1" applyFill="1" applyBorder="1" applyAlignment="1">
      <alignment horizontal="center" vertical="center" wrapText="1"/>
    </xf>
    <xf numFmtId="165" fontId="6" fillId="3" borderId="46" xfId="2" applyNumberFormat="1" applyFont="1" applyFill="1" applyBorder="1" applyAlignment="1" applyProtection="1">
      <alignment horizontal="center" vertical="center"/>
    </xf>
    <xf numFmtId="165" fontId="6" fillId="3" borderId="4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88" xfId="0" applyNumberFormat="1" applyFont="1" applyFill="1" applyBorder="1" applyAlignment="1" applyProtection="1">
      <alignment horizontal="center" vertical="center"/>
    </xf>
    <xf numFmtId="1" fontId="6" fillId="3" borderId="88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" fontId="6" fillId="3" borderId="40" xfId="0" applyNumberFormat="1" applyFont="1" applyFill="1" applyBorder="1" applyAlignment="1" applyProtection="1">
      <alignment horizontal="center" vertical="center"/>
    </xf>
    <xf numFmtId="168" fontId="2" fillId="3" borderId="46" xfId="0" applyNumberFormat="1" applyFont="1" applyFill="1" applyBorder="1" applyAlignment="1" applyProtection="1">
      <alignment horizontal="center" vertical="center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63" xfId="0" applyNumberFormat="1" applyFont="1" applyFill="1" applyBorder="1" applyAlignment="1" applyProtection="1">
      <alignment horizontal="center" vertical="center"/>
    </xf>
    <xf numFmtId="168" fontId="6" fillId="3" borderId="65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165" fontId="6" fillId="3" borderId="96" xfId="0" applyNumberFormat="1" applyFont="1" applyFill="1" applyBorder="1" applyAlignment="1" applyProtection="1">
      <alignment horizontal="center" vertical="center"/>
    </xf>
    <xf numFmtId="1" fontId="6" fillId="3" borderId="96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2" xfId="2" applyNumberFormat="1" applyFont="1" applyFill="1" applyBorder="1" applyAlignment="1">
      <alignment horizontal="center" vertical="center" wrapText="1"/>
    </xf>
    <xf numFmtId="1" fontId="6" fillId="3" borderId="62" xfId="2" applyNumberFormat="1" applyFont="1" applyFill="1" applyBorder="1" applyAlignment="1">
      <alignment horizontal="center" vertical="center" wrapText="1"/>
    </xf>
    <xf numFmtId="49" fontId="2" fillId="3" borderId="50" xfId="2" applyNumberFormat="1" applyFont="1" applyFill="1" applyBorder="1" applyAlignment="1">
      <alignment vertical="center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0" fontId="2" fillId="3" borderId="47" xfId="2" applyNumberFormat="1" applyFont="1" applyFill="1" applyBorder="1" applyAlignment="1" applyProtection="1">
      <alignment horizontal="center" vertical="center"/>
    </xf>
    <xf numFmtId="0" fontId="2" fillId="3" borderId="48" xfId="2" applyNumberFormat="1" applyFont="1" applyFill="1" applyBorder="1" applyAlignment="1" applyProtection="1">
      <alignment horizontal="center" vertical="center"/>
    </xf>
    <xf numFmtId="169" fontId="2" fillId="3" borderId="44" xfId="2" applyNumberFormat="1" applyFont="1" applyFill="1" applyBorder="1" applyAlignment="1" applyProtection="1">
      <alignment horizontal="center" vertical="center"/>
    </xf>
    <xf numFmtId="49" fontId="2" fillId="3" borderId="14" xfId="2" applyNumberFormat="1" applyFont="1" applyFill="1" applyBorder="1" applyAlignment="1">
      <alignment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/>
    </xf>
    <xf numFmtId="169" fontId="2" fillId="0" borderId="4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68" xfId="2" applyNumberFormat="1" applyFont="1" applyFill="1" applyBorder="1" applyAlignment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4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6" xfId="2" applyNumberFormat="1" applyFont="1" applyFill="1" applyBorder="1" applyAlignment="1">
      <alignment vertical="center" wrapText="1"/>
    </xf>
    <xf numFmtId="0" fontId="2" fillId="0" borderId="52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7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 applyProtection="1">
      <alignment horizontal="center" vertical="center"/>
    </xf>
    <xf numFmtId="1" fontId="6" fillId="3" borderId="40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6" fillId="4" borderId="64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68" xfId="2" applyNumberFormat="1" applyFont="1" applyFill="1" applyBorder="1" applyAlignment="1" applyProtection="1">
      <alignment horizontal="center" vertical="center"/>
    </xf>
    <xf numFmtId="1" fontId="6" fillId="4" borderId="68" xfId="2" applyNumberFormat="1" applyFont="1" applyFill="1" applyBorder="1" applyAlignment="1" applyProtection="1">
      <alignment horizontal="center" vertical="center"/>
    </xf>
    <xf numFmtId="1" fontId="6" fillId="4" borderId="64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4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2" fillId="3" borderId="27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left" wrapText="1"/>
    </xf>
    <xf numFmtId="1" fontId="2" fillId="3" borderId="65" xfId="2" applyNumberFormat="1" applyFont="1" applyFill="1" applyBorder="1" applyAlignment="1" applyProtection="1">
      <alignment horizontal="center" vertical="center"/>
    </xf>
    <xf numFmtId="1" fontId="2" fillId="3" borderId="46" xfId="2" applyNumberFormat="1" applyFont="1" applyFill="1" applyBorder="1" applyAlignment="1" applyProtection="1">
      <alignment horizontal="center" vertical="center"/>
    </xf>
    <xf numFmtId="1" fontId="2" fillId="3" borderId="47" xfId="2" applyNumberFormat="1" applyFont="1" applyFill="1" applyBorder="1" applyAlignment="1" applyProtection="1">
      <alignment horizontal="center" vertical="center"/>
    </xf>
    <xf numFmtId="1" fontId="2" fillId="3" borderId="48" xfId="2" applyNumberFormat="1" applyFont="1" applyFill="1" applyBorder="1" applyAlignment="1" applyProtection="1">
      <alignment horizontal="center" vertical="center"/>
    </xf>
    <xf numFmtId="1" fontId="2" fillId="3" borderId="71" xfId="2" applyNumberFormat="1" applyFont="1" applyFill="1" applyBorder="1" applyAlignment="1" applyProtection="1">
      <alignment horizontal="center" vertical="center"/>
    </xf>
    <xf numFmtId="1" fontId="2" fillId="3" borderId="45" xfId="2" applyNumberFormat="1" applyFont="1" applyFill="1" applyBorder="1" applyAlignment="1" applyProtection="1">
      <alignment horizontal="center" vertical="center"/>
    </xf>
    <xf numFmtId="171" fontId="6" fillId="6" borderId="40" xfId="0" applyNumberFormat="1" applyFont="1" applyFill="1" applyBorder="1" applyAlignment="1" applyProtection="1">
      <alignment horizontal="left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40" fillId="0" borderId="68" xfId="0" applyFont="1" applyBorder="1" applyAlignment="1">
      <alignment wrapText="1"/>
    </xf>
    <xf numFmtId="0" fontId="33" fillId="8" borderId="64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wrapText="1"/>
    </xf>
    <xf numFmtId="165" fontId="2" fillId="8" borderId="68" xfId="0" applyNumberFormat="1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46" xfId="2" applyFont="1" applyFill="1" applyBorder="1" applyAlignment="1">
      <alignment horizontal="center" vertical="center" wrapText="1"/>
    </xf>
    <xf numFmtId="0" fontId="33" fillId="8" borderId="48" xfId="2" applyFont="1" applyFill="1" applyBorder="1" applyAlignment="1">
      <alignment horizontal="center" vertical="center" wrapText="1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6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07" xfId="0" applyFont="1" applyFill="1" applyBorder="1" applyAlignment="1">
      <alignment wrapText="1"/>
    </xf>
    <xf numFmtId="0" fontId="30" fillId="8" borderId="65" xfId="0" applyFont="1" applyFill="1" applyBorder="1" applyAlignment="1">
      <alignment horizontal="left" vertical="top" wrapText="1"/>
    </xf>
    <xf numFmtId="165" fontId="2" fillId="8" borderId="65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65" fontId="2" fillId="8" borderId="44" xfId="0" applyNumberFormat="1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72" xfId="0" applyFont="1" applyFill="1" applyBorder="1" applyAlignment="1">
      <alignment horizontal="center" vertical="center"/>
    </xf>
    <xf numFmtId="0" fontId="2" fillId="8" borderId="6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wrapText="1"/>
    </xf>
    <xf numFmtId="0" fontId="2" fillId="8" borderId="63" xfId="0" applyFont="1" applyFill="1" applyBorder="1" applyAlignment="1">
      <alignment horizontal="center" vertical="center"/>
    </xf>
    <xf numFmtId="1" fontId="2" fillId="8" borderId="65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wrapText="1"/>
    </xf>
    <xf numFmtId="165" fontId="2" fillId="9" borderId="68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" fontId="2" fillId="9" borderId="68" xfId="0" applyNumberFormat="1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2" fillId="8" borderId="3" xfId="0" applyFont="1" applyFill="1" applyBorder="1" applyAlignment="1">
      <alignment horizontal="center" vertical="center"/>
    </xf>
    <xf numFmtId="1" fontId="2" fillId="8" borderId="68" xfId="0" applyNumberFormat="1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2" xfId="0" applyFont="1" applyFill="1" applyBorder="1"/>
    <xf numFmtId="165" fontId="2" fillId="8" borderId="78" xfId="0" applyNumberFormat="1" applyFont="1" applyFill="1" applyBorder="1" applyAlignment="1">
      <alignment horizontal="center" vertical="center"/>
    </xf>
    <xf numFmtId="0" fontId="2" fillId="8" borderId="54" xfId="2" applyNumberFormat="1" applyFont="1" applyFill="1" applyBorder="1" applyAlignment="1">
      <alignment horizontal="center" vertical="center" wrapText="1"/>
    </xf>
    <xf numFmtId="0" fontId="2" fillId="8" borderId="52" xfId="2" applyNumberFormat="1" applyFont="1" applyFill="1" applyBorder="1" applyAlignment="1">
      <alignment horizontal="center" vertical="center" wrapText="1"/>
    </xf>
    <xf numFmtId="0" fontId="2" fillId="8" borderId="54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6" xfId="2" applyNumberFormat="1" applyFont="1" applyFill="1" applyBorder="1" applyAlignment="1" applyProtection="1">
      <alignment horizontal="center" vertical="center"/>
    </xf>
    <xf numFmtId="0" fontId="2" fillId="0" borderId="79" xfId="2" applyNumberFormat="1" applyFont="1" applyFill="1" applyBorder="1" applyAlignment="1" applyProtection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 wrapText="1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33" fillId="0" borderId="46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1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4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33" fillId="0" borderId="45" xfId="2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0" fontId="6" fillId="0" borderId="68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8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78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6" fillId="0" borderId="65" xfId="0" applyNumberFormat="1" applyFont="1" applyFill="1" applyBorder="1" applyAlignment="1" applyProtection="1">
      <alignment horizontal="center" vertical="center"/>
    </xf>
    <xf numFmtId="1" fontId="6" fillId="0" borderId="65" xfId="0" applyNumberFormat="1" applyFont="1" applyFill="1" applyBorder="1" applyAlignment="1">
      <alignment horizontal="center" vertical="center" wrapText="1"/>
    </xf>
    <xf numFmtId="165" fontId="6" fillId="0" borderId="46" xfId="2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88" xfId="0" applyNumberFormat="1" applyFont="1" applyFill="1" applyBorder="1" applyAlignment="1" applyProtection="1">
      <alignment horizontal="center" vertical="center"/>
    </xf>
    <xf numFmtId="1" fontId="6" fillId="0" borderId="88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165" fontId="6" fillId="0" borderId="59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/>
    </xf>
    <xf numFmtId="169" fontId="2" fillId="0" borderId="4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165" fontId="6" fillId="0" borderId="40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165" fontId="2" fillId="0" borderId="65" xfId="0" applyNumberFormat="1" applyFont="1" applyFill="1" applyBorder="1" applyAlignment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wrapText="1"/>
    </xf>
    <xf numFmtId="165" fontId="2" fillId="0" borderId="68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wrapText="1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wrapText="1"/>
    </xf>
    <xf numFmtId="165" fontId="2" fillId="0" borderId="8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wrapText="1"/>
    </xf>
    <xf numFmtId="0" fontId="2" fillId="0" borderId="63" xfId="0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68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" xfId="0" applyFont="1" applyFill="1" applyBorder="1"/>
    <xf numFmtId="165" fontId="2" fillId="0" borderId="78" xfId="0" applyNumberFormat="1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165" fontId="2" fillId="0" borderId="8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2" fillId="0" borderId="107" xfId="0" applyNumberFormat="1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165" fontId="2" fillId="0" borderId="115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107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wrapText="1"/>
    </xf>
    <xf numFmtId="0" fontId="2" fillId="0" borderId="78" xfId="0" applyFont="1" applyFill="1" applyBorder="1"/>
    <xf numFmtId="49" fontId="23" fillId="0" borderId="0" xfId="3" applyNumberFormat="1" applyFont="1" applyFill="1" applyBorder="1" applyAlignment="1">
      <alignment horizontal="center"/>
    </xf>
    <xf numFmtId="49" fontId="42" fillId="0" borderId="0" xfId="3" applyNumberFormat="1" applyFont="1" applyFill="1" applyBorder="1" applyAlignment="1">
      <alignment horizontal="center"/>
    </xf>
    <xf numFmtId="0" fontId="43" fillId="0" borderId="0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0" fillId="0" borderId="2" xfId="0" applyFill="1" applyBorder="1"/>
    <xf numFmtId="0" fontId="18" fillId="8" borderId="0" xfId="0" applyFont="1" applyFill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5" fontId="18" fillId="0" borderId="65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165" fontId="18" fillId="0" borderId="44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9" fillId="0" borderId="2" xfId="0" applyFont="1" applyFill="1" applyBorder="1"/>
    <xf numFmtId="0" fontId="19" fillId="0" borderId="0" xfId="0" applyFont="1" applyFill="1"/>
    <xf numFmtId="0" fontId="19" fillId="8" borderId="0" xfId="0" applyFont="1" applyFill="1"/>
    <xf numFmtId="0" fontId="18" fillId="8" borderId="0" xfId="0" applyFont="1" applyFill="1"/>
    <xf numFmtId="0" fontId="45" fillId="0" borderId="107" xfId="0" applyFont="1" applyFill="1" applyBorder="1" applyAlignment="1">
      <alignment horizontal="left" vertical="top" wrapText="1"/>
    </xf>
    <xf numFmtId="165" fontId="18" fillId="0" borderId="107" xfId="0" applyNumberFormat="1" applyFont="1" applyFill="1" applyBorder="1" applyAlignment="1">
      <alignment horizontal="center" vertical="center"/>
    </xf>
    <xf numFmtId="0" fontId="18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165" fontId="18" fillId="0" borderId="115" xfId="0" applyNumberFormat="1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wrapText="1"/>
    </xf>
    <xf numFmtId="165" fontId="18" fillId="0" borderId="68" xfId="0" applyNumberFormat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horizontal="center" vertical="center"/>
    </xf>
    <xf numFmtId="0" fontId="18" fillId="0" borderId="107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0" fontId="33" fillId="0" borderId="52" xfId="2" applyFont="1" applyFill="1" applyBorder="1" applyAlignment="1">
      <alignment horizontal="center" vertical="center" wrapText="1"/>
    </xf>
    <xf numFmtId="0" fontId="33" fillId="0" borderId="53" xfId="2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165" fontId="34" fillId="0" borderId="40" xfId="2" applyNumberFormat="1" applyFont="1" applyFill="1" applyBorder="1" applyAlignment="1">
      <alignment horizontal="center" vertical="center" wrapText="1"/>
    </xf>
    <xf numFmtId="167" fontId="6" fillId="0" borderId="52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2" fillId="0" borderId="57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0" fontId="2" fillId="0" borderId="54" xfId="2" applyFont="1" applyFill="1" applyBorder="1" applyAlignment="1">
      <alignment horizontal="center" vertical="center" wrapText="1"/>
    </xf>
    <xf numFmtId="0" fontId="2" fillId="0" borderId="52" xfId="2" applyFont="1" applyFill="1" applyBorder="1" applyAlignment="1">
      <alignment horizontal="center" vertical="center" wrapText="1"/>
    </xf>
    <xf numFmtId="49" fontId="6" fillId="0" borderId="42" xfId="2" applyNumberFormat="1" applyFont="1" applyFill="1" applyBorder="1" applyAlignment="1">
      <alignment horizontal="center" vertical="center" wrapText="1"/>
    </xf>
    <xf numFmtId="1" fontId="6" fillId="0" borderId="79" xfId="2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 wrapText="1"/>
    </xf>
    <xf numFmtId="1" fontId="6" fillId="0" borderId="88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5" xfId="2" applyNumberFormat="1" applyFont="1" applyFill="1" applyBorder="1" applyAlignment="1" applyProtection="1">
      <alignment horizontal="center" vertical="center"/>
    </xf>
    <xf numFmtId="0" fontId="2" fillId="0" borderId="8" xfId="2" applyNumberFormat="1" applyFont="1" applyFill="1" applyBorder="1" applyAlignment="1" applyProtection="1">
      <alignment horizontal="center" vertical="center"/>
    </xf>
    <xf numFmtId="49" fontId="2" fillId="0" borderId="45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20" xfId="0" applyFont="1" applyFill="1" applyBorder="1" applyAlignment="1">
      <alignment horizontal="left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169" fontId="2" fillId="0" borderId="20" xfId="2" applyNumberFormat="1" applyFont="1" applyFill="1" applyBorder="1" applyAlignment="1" applyProtection="1">
      <alignment horizontal="center" vertical="center"/>
    </xf>
    <xf numFmtId="169" fontId="2" fillId="0" borderId="65" xfId="2" applyNumberFormat="1" applyFont="1" applyFill="1" applyBorder="1" applyAlignment="1" applyProtection="1">
      <alignment horizontal="center" vertical="center"/>
    </xf>
    <xf numFmtId="169" fontId="2" fillId="0" borderId="68" xfId="2" applyNumberFormat="1" applyFont="1" applyFill="1" applyBorder="1" applyAlignment="1" applyProtection="1">
      <alignment horizontal="center" vertical="center"/>
    </xf>
    <xf numFmtId="169" fontId="2" fillId="0" borderId="88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49" fontId="6" fillId="0" borderId="78" xfId="2" applyNumberFormat="1" applyFont="1" applyFill="1" applyBorder="1" applyAlignment="1">
      <alignment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68" xfId="0" applyNumberFormat="1" applyFont="1" applyFill="1" applyBorder="1" applyAlignment="1" applyProtection="1">
      <alignment horizontal="center" vertical="center"/>
    </xf>
    <xf numFmtId="49" fontId="6" fillId="0" borderId="84" xfId="0" applyNumberFormat="1" applyFont="1" applyFill="1" applyBorder="1" applyAlignment="1" applyProtection="1">
      <alignment horizontal="center" vertical="center"/>
    </xf>
    <xf numFmtId="167" fontId="6" fillId="0" borderId="43" xfId="2" applyNumberFormat="1" applyFont="1" applyFill="1" applyBorder="1" applyAlignment="1" applyProtection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78" xfId="2" applyNumberFormat="1" applyFont="1" applyFill="1" applyBorder="1" applyAlignment="1" applyProtection="1">
      <alignment horizontal="center" vertical="center"/>
    </xf>
    <xf numFmtId="165" fontId="6" fillId="0" borderId="120" xfId="2" applyNumberFormat="1" applyFont="1" applyFill="1" applyBorder="1" applyAlignment="1" applyProtection="1">
      <alignment horizontal="center" vertical="center"/>
    </xf>
    <xf numFmtId="167" fontId="6" fillId="0" borderId="48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1" xfId="2" applyNumberFormat="1" applyFont="1" applyFill="1" applyBorder="1" applyAlignment="1" applyProtection="1">
      <alignment horizontal="center" vertical="center" wrapText="1"/>
    </xf>
    <xf numFmtId="49" fontId="6" fillId="0" borderId="65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vertical="center" wrapText="1"/>
    </xf>
    <xf numFmtId="49" fontId="6" fillId="0" borderId="84" xfId="2" applyNumberFormat="1" applyFont="1" applyFill="1" applyBorder="1" applyAlignment="1">
      <alignment vertical="center" wrapText="1"/>
    </xf>
    <xf numFmtId="169" fontId="6" fillId="0" borderId="50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9" fontId="6" fillId="0" borderId="55" xfId="2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left" vertical="center"/>
    </xf>
    <xf numFmtId="0" fontId="6" fillId="0" borderId="120" xfId="0" applyNumberFormat="1" applyFont="1" applyFill="1" applyBorder="1" applyAlignment="1" applyProtection="1">
      <alignment horizontal="left" vertical="center"/>
    </xf>
    <xf numFmtId="49" fontId="6" fillId="0" borderId="79" xfId="2" applyNumberFormat="1" applyFont="1" applyFill="1" applyBorder="1" applyAlignment="1">
      <alignment vertical="center" wrapText="1"/>
    </xf>
    <xf numFmtId="0" fontId="6" fillId="0" borderId="41" xfId="2" applyFont="1" applyFill="1" applyBorder="1" applyAlignment="1">
      <alignment horizontal="center" vertical="center" wrapText="1"/>
    </xf>
    <xf numFmtId="1" fontId="34" fillId="0" borderId="79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" fontId="34" fillId="0" borderId="42" xfId="2" applyNumberFormat="1" applyFont="1" applyFill="1" applyBorder="1" applyAlignment="1">
      <alignment horizontal="center" vertical="center" wrapText="1"/>
    </xf>
    <xf numFmtId="1" fontId="34" fillId="0" borderId="43" xfId="2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43" xfId="2" applyNumberFormat="1" applyFont="1" applyFill="1" applyBorder="1" applyAlignment="1">
      <alignment horizontal="center" vertical="center" wrapText="1"/>
    </xf>
    <xf numFmtId="1" fontId="6" fillId="0" borderId="60" xfId="2" applyNumberFormat="1" applyFont="1" applyFill="1" applyBorder="1" applyAlignment="1">
      <alignment horizontal="center" vertical="center" wrapText="1"/>
    </xf>
    <xf numFmtId="0" fontId="33" fillId="0" borderId="21" xfId="2" applyFont="1" applyFill="1" applyBorder="1" applyAlignment="1">
      <alignment horizontal="center" vertical="center" wrapText="1"/>
    </xf>
    <xf numFmtId="0" fontId="33" fillId="0" borderId="22" xfId="2" applyFont="1" applyFill="1" applyBorder="1" applyAlignment="1">
      <alignment horizontal="center" vertical="center" wrapText="1"/>
    </xf>
    <xf numFmtId="0" fontId="33" fillId="0" borderId="23" xfId="2" applyFont="1" applyFill="1" applyBorder="1" applyAlignment="1">
      <alignment horizontal="center" vertical="center" wrapText="1"/>
    </xf>
    <xf numFmtId="1" fontId="34" fillId="0" borderId="60" xfId="2" applyNumberFormat="1" applyFont="1" applyFill="1" applyBorder="1" applyAlignment="1">
      <alignment horizontal="center" vertical="center" wrapText="1"/>
    </xf>
    <xf numFmtId="1" fontId="34" fillId="0" borderId="14" xfId="2" applyNumberFormat="1" applyFont="1" applyFill="1" applyBorder="1" applyAlignment="1">
      <alignment horizontal="center" vertical="center" wrapText="1"/>
    </xf>
    <xf numFmtId="1" fontId="6" fillId="3" borderId="16" xfId="2" applyNumberFormat="1" applyFont="1" applyFill="1" applyBorder="1" applyAlignment="1">
      <alignment horizontal="center" vertical="center" wrapText="1"/>
    </xf>
    <xf numFmtId="0" fontId="33" fillId="0" borderId="24" xfId="2" applyFont="1" applyFill="1" applyBorder="1" applyAlignment="1">
      <alignment horizontal="center" vertical="center" wrapText="1"/>
    </xf>
    <xf numFmtId="1" fontId="6" fillId="0" borderId="79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43" xfId="0" applyNumberFormat="1" applyFont="1" applyFill="1" applyBorder="1" applyAlignment="1" applyProtection="1">
      <alignment horizontal="center" vertical="center"/>
    </xf>
    <xf numFmtId="1" fontId="6" fillId="0" borderId="60" xfId="0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65" fontId="6" fillId="0" borderId="53" xfId="2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49" fontId="6" fillId="0" borderId="62" xfId="0" applyNumberFormat="1" applyFont="1" applyFill="1" applyBorder="1" applyAlignment="1" applyProtection="1">
      <alignment horizontal="center" vertical="center"/>
    </xf>
    <xf numFmtId="171" fontId="6" fillId="0" borderId="62" xfId="0" applyNumberFormat="1" applyFont="1" applyFill="1" applyBorder="1" applyAlignment="1" applyProtection="1">
      <alignment horizontal="left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22" xfId="0" applyNumberFormat="1" applyFont="1" applyFill="1" applyBorder="1" applyAlignment="1" applyProtection="1">
      <alignment horizontal="center" vertical="center"/>
    </xf>
    <xf numFmtId="168" fontId="2" fillId="0" borderId="111" xfId="0" applyNumberFormat="1" applyFont="1" applyFill="1" applyBorder="1" applyAlignment="1" applyProtection="1">
      <alignment horizontal="center" vertical="center"/>
    </xf>
    <xf numFmtId="165" fontId="6" fillId="0" borderId="83" xfId="0" applyNumberFormat="1" applyFont="1" applyFill="1" applyBorder="1" applyAlignment="1" applyProtection="1">
      <alignment horizontal="center" vertical="center"/>
    </xf>
    <xf numFmtId="168" fontId="6" fillId="0" borderId="83" xfId="0" applyNumberFormat="1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11" xfId="0" applyFont="1" applyFill="1" applyBorder="1" applyAlignment="1">
      <alignment horizontal="center" vertical="center" wrapText="1"/>
    </xf>
    <xf numFmtId="165" fontId="6" fillId="0" borderId="73" xfId="0" applyNumberFormat="1" applyFont="1" applyFill="1" applyBorder="1" applyAlignment="1" applyProtection="1">
      <alignment horizontal="center" vertical="center"/>
    </xf>
    <xf numFmtId="0" fontId="6" fillId="0" borderId="111" xfId="0" applyFont="1" applyFill="1" applyBorder="1" applyAlignment="1">
      <alignment horizontal="left" vertical="top" wrapText="1"/>
    </xf>
    <xf numFmtId="0" fontId="6" fillId="0" borderId="62" xfId="2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23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>
      <alignment horizontal="center" vertical="center" wrapText="1"/>
    </xf>
    <xf numFmtId="1" fontId="6" fillId="0" borderId="111" xfId="0" applyNumberFormat="1" applyFont="1" applyFill="1" applyBorder="1" applyAlignment="1" applyProtection="1">
      <alignment horizontal="center" vertical="center"/>
    </xf>
    <xf numFmtId="1" fontId="6" fillId="3" borderId="122" xfId="0" applyNumberFormat="1" applyFont="1" applyFill="1" applyBorder="1" applyAlignment="1" applyProtection="1">
      <alignment horizontal="center" vertical="center"/>
    </xf>
    <xf numFmtId="1" fontId="6" fillId="3" borderId="30" xfId="2" applyNumberFormat="1" applyFont="1" applyFill="1" applyBorder="1" applyAlignment="1">
      <alignment horizontal="center" vertical="center" wrapText="1"/>
    </xf>
    <xf numFmtId="1" fontId="2" fillId="0" borderId="68" xfId="2" applyNumberFormat="1" applyFont="1" applyFill="1" applyBorder="1" applyAlignment="1" applyProtection="1">
      <alignment horizontal="center" vertical="center"/>
    </xf>
    <xf numFmtId="1" fontId="2" fillId="0" borderId="88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4" xfId="2" applyNumberFormat="1" applyFont="1" applyFill="1" applyBorder="1" applyAlignment="1" applyProtection="1">
      <alignment horizontal="center" vertical="center"/>
    </xf>
    <xf numFmtId="1" fontId="2" fillId="0" borderId="29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8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>
      <alignment horizontal="center" vertical="center"/>
    </xf>
    <xf numFmtId="1" fontId="2" fillId="0" borderId="29" xfId="2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/>
    </xf>
    <xf numFmtId="169" fontId="2" fillId="0" borderId="19" xfId="0" applyNumberFormat="1" applyFont="1" applyFill="1" applyBorder="1" applyAlignment="1">
      <alignment horizontal="center" vertical="center"/>
    </xf>
    <xf numFmtId="1" fontId="2" fillId="0" borderId="8" xfId="2" applyNumberFormat="1" applyFont="1" applyFill="1" applyBorder="1" applyAlignment="1">
      <alignment horizontal="center" vertical="center"/>
    </xf>
    <xf numFmtId="0" fontId="2" fillId="0" borderId="8" xfId="2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" xfId="2" applyNumberFormat="1" applyFont="1" applyFill="1" applyBorder="1" applyAlignment="1">
      <alignment horizontal="center" vertical="center" wrapText="1"/>
    </xf>
    <xf numFmtId="0" fontId="2" fillId="0" borderId="29" xfId="2" applyNumberFormat="1" applyFont="1" applyFill="1" applyBorder="1" applyAlignment="1">
      <alignment horizontal="center" vertical="center" wrapText="1"/>
    </xf>
    <xf numFmtId="0" fontId="2" fillId="0" borderId="8" xfId="2" applyNumberFormat="1" applyFont="1" applyFill="1" applyBorder="1" applyAlignment="1">
      <alignment horizontal="center" vertical="center" wrapText="1"/>
    </xf>
    <xf numFmtId="0" fontId="2" fillId="0" borderId="11" xfId="2" applyNumberFormat="1" applyFont="1" applyFill="1" applyBorder="1" applyAlignment="1">
      <alignment horizontal="center" vertical="center" wrapText="1"/>
    </xf>
    <xf numFmtId="167" fontId="2" fillId="0" borderId="113" xfId="2" applyNumberFormat="1" applyFont="1" applyFill="1" applyBorder="1" applyAlignment="1" applyProtection="1">
      <alignment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20" xfId="2" applyNumberFormat="1" applyFont="1" applyFill="1" applyBorder="1" applyAlignment="1" applyProtection="1">
      <alignment horizontal="center" vertical="center"/>
    </xf>
    <xf numFmtId="49" fontId="2" fillId="0" borderId="45" xfId="0" applyNumberFormat="1" applyFont="1" applyFill="1" applyBorder="1" applyAlignment="1">
      <alignment vertical="center" wrapText="1"/>
    </xf>
    <xf numFmtId="49" fontId="2" fillId="0" borderId="78" xfId="0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51" xfId="2" applyNumberFormat="1" applyFont="1" applyFill="1" applyBorder="1" applyAlignment="1">
      <alignment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6" fillId="0" borderId="40" xfId="2" applyNumberFormat="1" applyFont="1" applyFill="1" applyBorder="1" applyAlignment="1">
      <alignment horizontal="center" vertical="center" wrapText="1"/>
    </xf>
    <xf numFmtId="165" fontId="6" fillId="0" borderId="79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49" fontId="2" fillId="0" borderId="115" xfId="2" applyNumberFormat="1" applyFont="1" applyFill="1" applyBorder="1" applyAlignment="1" applyProtection="1">
      <alignment horizontal="center" vertical="center"/>
    </xf>
    <xf numFmtId="49" fontId="2" fillId="0" borderId="77" xfId="2" applyNumberFormat="1" applyFont="1" applyFill="1" applyBorder="1" applyAlignment="1">
      <alignment vertical="center" wrapText="1"/>
    </xf>
    <xf numFmtId="0" fontId="2" fillId="0" borderId="112" xfId="2" applyNumberFormat="1" applyFont="1" applyFill="1" applyBorder="1" applyAlignment="1" applyProtection="1">
      <alignment horizontal="center" vertical="center"/>
    </xf>
    <xf numFmtId="0" fontId="2" fillId="0" borderId="113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9" fontId="2" fillId="0" borderId="107" xfId="2" applyNumberFormat="1" applyFont="1" applyFill="1" applyBorder="1" applyAlignment="1" applyProtection="1">
      <alignment horizontal="center" vertical="center"/>
    </xf>
    <xf numFmtId="1" fontId="2" fillId="0" borderId="107" xfId="2" applyNumberFormat="1" applyFont="1" applyFill="1" applyBorder="1" applyAlignment="1" applyProtection="1">
      <alignment horizontal="center" vertical="center"/>
    </xf>
    <xf numFmtId="168" fontId="2" fillId="0" borderId="112" xfId="2" applyNumberFormat="1" applyFont="1" applyFill="1" applyBorder="1" applyAlignment="1" applyProtection="1">
      <alignment horizontal="center" vertical="center"/>
    </xf>
    <xf numFmtId="168" fontId="2" fillId="0" borderId="113" xfId="2" applyNumberFormat="1" applyFont="1" applyFill="1" applyBorder="1" applyAlignment="1" applyProtection="1">
      <alignment horizontal="center" vertical="center"/>
    </xf>
    <xf numFmtId="168" fontId="2" fillId="0" borderId="67" xfId="2" applyNumberFormat="1" applyFont="1" applyFill="1" applyBorder="1" applyAlignment="1" applyProtection="1">
      <alignment horizontal="center" vertical="center"/>
    </xf>
    <xf numFmtId="0" fontId="2" fillId="0" borderId="114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68" fontId="6" fillId="3" borderId="3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168" fontId="6" fillId="3" borderId="124" xfId="2" applyNumberFormat="1" applyFont="1" applyFill="1" applyBorder="1" applyAlignment="1" applyProtection="1">
      <alignment horizontal="center" vertical="center"/>
    </xf>
    <xf numFmtId="49" fontId="2" fillId="0" borderId="115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vertical="center" wrapText="1"/>
    </xf>
    <xf numFmtId="169" fontId="2" fillId="0" borderId="115" xfId="0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" fontId="2" fillId="0" borderId="112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 wrapText="1"/>
    </xf>
    <xf numFmtId="0" fontId="2" fillId="0" borderId="114" xfId="0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173" fontId="35" fillId="0" borderId="0" xfId="2" applyNumberFormat="1" applyFont="1" applyFill="1" applyBorder="1" applyAlignment="1" applyProtection="1">
      <alignment vertical="center"/>
    </xf>
    <xf numFmtId="0" fontId="2" fillId="8" borderId="76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8" borderId="57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172" fontId="35" fillId="8" borderId="0" xfId="2" applyNumberFormat="1" applyFont="1" applyFill="1" applyBorder="1" applyAlignment="1" applyProtection="1">
      <alignment vertical="center"/>
    </xf>
    <xf numFmtId="0" fontId="3" fillId="0" borderId="3" xfId="0" applyFont="1" applyBorder="1" applyAlignment="1"/>
    <xf numFmtId="0" fontId="3" fillId="0" borderId="78" xfId="0" applyFont="1" applyBorder="1" applyAlignment="1"/>
    <xf numFmtId="0" fontId="3" fillId="0" borderId="5" xfId="0" applyFont="1" applyBorder="1" applyAlignment="1"/>
    <xf numFmtId="0" fontId="2" fillId="0" borderId="51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8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7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8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8" fillId="0" borderId="10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1" fontId="18" fillId="0" borderId="104" xfId="0" applyNumberFormat="1" applyFont="1" applyBorder="1" applyAlignment="1">
      <alignment horizontal="center" vertical="center" wrapText="1"/>
    </xf>
    <xf numFmtId="1" fontId="19" fillId="0" borderId="86" xfId="0" applyNumberFormat="1" applyFont="1" applyBorder="1" applyAlignment="1">
      <alignment horizontal="center" vertical="center" wrapText="1"/>
    </xf>
    <xf numFmtId="1" fontId="19" fillId="0" borderId="37" xfId="0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8" fillId="0" borderId="101" xfId="0" applyFont="1" applyFill="1" applyBorder="1" applyAlignment="1">
      <alignment horizontal="center" vertical="center" wrapText="1"/>
    </xf>
    <xf numFmtId="0" fontId="19" fillId="0" borderId="102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18" fillId="0" borderId="104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49" fontId="18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104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39" fillId="0" borderId="58" xfId="1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4" fillId="0" borderId="77" xfId="1" applyFont="1" applyBorder="1" applyAlignment="1">
      <alignment horizontal="center" vertical="center" wrapText="1"/>
    </xf>
    <xf numFmtId="0" fontId="4" fillId="0" borderId="66" xfId="1" applyFont="1" applyBorder="1" applyAlignment="1">
      <alignment horizontal="center" vertical="center" wrapText="1"/>
    </xf>
    <xf numFmtId="0" fontId="14" fillId="0" borderId="51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77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78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78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99" xfId="0" applyFont="1" applyBorder="1" applyAlignment="1">
      <alignment horizontal="center" wrapText="1"/>
    </xf>
    <xf numFmtId="0" fontId="19" fillId="0" borderId="100" xfId="0" applyFont="1" applyBorder="1" applyAlignment="1">
      <alignment horizontal="center" wrapText="1"/>
    </xf>
    <xf numFmtId="49" fontId="17" fillId="0" borderId="58" xfId="1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19" fillId="0" borderId="77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7" fontId="4" fillId="0" borderId="83" xfId="2" applyNumberFormat="1" applyFont="1" applyFill="1" applyBorder="1" applyAlignment="1" applyProtection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5" xfId="2" applyNumberFormat="1" applyFont="1" applyFill="1" applyBorder="1" applyAlignment="1" applyProtection="1">
      <alignment horizontal="center" vertical="center" wrapText="1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 wrapText="1"/>
    </xf>
    <xf numFmtId="0" fontId="2" fillId="3" borderId="80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4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8" fontId="6" fillId="3" borderId="69" xfId="2" applyNumberFormat="1" applyFont="1" applyFill="1" applyBorder="1" applyAlignment="1" applyProtection="1">
      <alignment horizontal="center" vertical="center"/>
    </xf>
    <xf numFmtId="168" fontId="6" fillId="3" borderId="25" xfId="2" applyNumberFormat="1" applyFont="1" applyFill="1" applyBorder="1" applyAlignment="1" applyProtection="1">
      <alignment horizontal="center" vertical="center"/>
    </xf>
    <xf numFmtId="168" fontId="6" fillId="3" borderId="98" xfId="2" applyNumberFormat="1" applyFont="1" applyFill="1" applyBorder="1" applyAlignment="1" applyProtection="1">
      <alignment horizontal="center" vertical="center"/>
    </xf>
    <xf numFmtId="168" fontId="6" fillId="3" borderId="121" xfId="2" applyNumberFormat="1" applyFont="1" applyFill="1" applyBorder="1" applyAlignment="1" applyProtection="1">
      <alignment horizontal="center" vertical="center"/>
    </xf>
    <xf numFmtId="164" fontId="6" fillId="3" borderId="123" xfId="0" applyNumberFormat="1" applyFont="1" applyFill="1" applyBorder="1" applyAlignment="1" applyProtection="1">
      <alignment horizontal="center" vertical="center"/>
    </xf>
    <xf numFmtId="164" fontId="6" fillId="3" borderId="85" xfId="0" applyNumberFormat="1" applyFont="1" applyFill="1" applyBorder="1" applyAlignment="1" applyProtection="1">
      <alignment horizontal="center" vertical="center"/>
    </xf>
    <xf numFmtId="164" fontId="6" fillId="3" borderId="108" xfId="0" applyNumberFormat="1" applyFont="1" applyFill="1" applyBorder="1" applyAlignment="1" applyProtection="1">
      <alignment horizontal="center" vertical="center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69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8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1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98" xfId="2" applyNumberFormat="1" applyFont="1" applyFill="1" applyBorder="1" applyAlignment="1" applyProtection="1">
      <alignment horizontal="center" vertical="center" textRotation="90" wrapText="1"/>
    </xf>
    <xf numFmtId="0" fontId="2" fillId="0" borderId="65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3" borderId="65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49" fontId="6" fillId="0" borderId="8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3" borderId="79" xfId="2" applyNumberFormat="1" applyFont="1" applyFill="1" applyBorder="1" applyAlignment="1" applyProtection="1">
      <alignment horizontal="center" vertical="center"/>
    </xf>
    <xf numFmtId="0" fontId="6" fillId="3" borderId="59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8" fontId="6" fillId="3" borderId="52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0" fontId="6" fillId="0" borderId="79" xfId="2" applyFont="1" applyFill="1" applyBorder="1" applyAlignment="1">
      <alignment horizontal="center" vertical="center" wrapText="1"/>
    </xf>
    <xf numFmtId="0" fontId="6" fillId="0" borderId="59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82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49" fontId="6" fillId="3" borderId="83" xfId="0" applyNumberFormat="1" applyFont="1" applyFill="1" applyBorder="1" applyAlignment="1" applyProtection="1">
      <alignment horizontal="center" vertical="center"/>
    </xf>
    <xf numFmtId="49" fontId="6" fillId="3" borderId="80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49" fontId="6" fillId="3" borderId="30" xfId="0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right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168" fontId="6" fillId="0" borderId="79" xfId="2" applyNumberFormat="1" applyFont="1" applyFill="1" applyBorder="1" applyAlignment="1" applyProtection="1">
      <alignment horizontal="center" vertical="center"/>
    </xf>
    <xf numFmtId="168" fontId="6" fillId="0" borderId="59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60" xfId="2" applyNumberFormat="1" applyFont="1" applyFill="1" applyBorder="1" applyAlignment="1" applyProtection="1">
      <alignment horizontal="right" vertical="center"/>
    </xf>
    <xf numFmtId="165" fontId="34" fillId="0" borderId="83" xfId="2" applyNumberFormat="1" applyFont="1" applyFill="1" applyBorder="1" applyAlignment="1" applyProtection="1">
      <alignment horizontal="center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80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65" fontId="6" fillId="3" borderId="79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7" xfId="0" applyFont="1" applyFill="1" applyBorder="1" applyAlignment="1" applyProtection="1">
      <alignment horizontal="right" vertical="center"/>
    </xf>
    <xf numFmtId="0" fontId="32" fillId="0" borderId="77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83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11" xfId="2" applyNumberFormat="1" applyFont="1" applyFill="1" applyBorder="1" applyAlignment="1" applyProtection="1">
      <alignment horizontal="center" vertical="center"/>
    </xf>
    <xf numFmtId="167" fontId="4" fillId="5" borderId="83" xfId="2" applyNumberFormat="1" applyFont="1" applyFill="1" applyBorder="1" applyAlignment="1" applyProtection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61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61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61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5" xfId="2" applyNumberFormat="1" applyFont="1" applyFill="1" applyBorder="1" applyAlignment="1" applyProtection="1">
      <alignment horizontal="center" vertical="center" wrapText="1"/>
    </xf>
    <xf numFmtId="167" fontId="2" fillId="3" borderId="45" xfId="2" applyNumberFormat="1" applyFont="1" applyFill="1" applyBorder="1" applyAlignment="1" applyProtection="1">
      <alignment horizontal="center" vertical="center" wrapText="1"/>
    </xf>
    <xf numFmtId="167" fontId="2" fillId="3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/>
    </xf>
    <xf numFmtId="167" fontId="2" fillId="3" borderId="64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2" fillId="3" borderId="2" xfId="2" applyNumberFormat="1" applyFont="1" applyFill="1" applyBorder="1" applyAlignment="1" applyProtection="1">
      <alignment horizontal="center" vertical="center"/>
    </xf>
    <xf numFmtId="164" fontId="6" fillId="3" borderId="74" xfId="0" applyNumberFormat="1" applyFont="1" applyFill="1" applyBorder="1" applyAlignment="1" applyProtection="1">
      <alignment horizontal="center" vertical="center"/>
    </xf>
    <xf numFmtId="164" fontId="6" fillId="3" borderId="75" xfId="0" applyNumberFormat="1" applyFont="1" applyFill="1" applyBorder="1" applyAlignment="1" applyProtection="1">
      <alignment horizontal="center" vertical="center"/>
    </xf>
    <xf numFmtId="167" fontId="2" fillId="3" borderId="52" xfId="2" applyNumberFormat="1" applyFont="1" applyFill="1" applyBorder="1" applyAlignment="1" applyProtection="1">
      <alignment horizontal="center" vertical="center" textRotation="90" wrapText="1"/>
    </xf>
    <xf numFmtId="167" fontId="2" fillId="3" borderId="69" xfId="2" applyNumberFormat="1" applyFont="1" applyFill="1" applyBorder="1" applyAlignment="1" applyProtection="1">
      <alignment horizontal="center" vertical="center" textRotation="90" wrapText="1"/>
    </xf>
    <xf numFmtId="167" fontId="2" fillId="3" borderId="97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78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1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98" xfId="2" applyNumberFormat="1" applyFont="1" applyFill="1" applyBorder="1" applyAlignment="1" applyProtection="1">
      <alignment horizontal="center" vertical="center" textRotation="90" wrapText="1"/>
    </xf>
    <xf numFmtId="0" fontId="2" fillId="3" borderId="45" xfId="2" applyNumberFormat="1" applyFont="1" applyFill="1" applyBorder="1" applyAlignment="1" applyProtection="1">
      <alignment horizontal="center" vertical="center"/>
    </xf>
    <xf numFmtId="49" fontId="6" fillId="3" borderId="79" xfId="0" applyNumberFormat="1" applyFont="1" applyFill="1" applyBorder="1" applyAlignment="1" applyProtection="1">
      <alignment horizontal="center" vertical="center"/>
    </xf>
    <xf numFmtId="49" fontId="6" fillId="3" borderId="59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49" fontId="6" fillId="5" borderId="83" xfId="0" applyNumberFormat="1" applyFont="1" applyFill="1" applyBorder="1" applyAlignment="1" applyProtection="1">
      <alignment horizontal="center" vertical="center"/>
    </xf>
    <xf numFmtId="49" fontId="6" fillId="5" borderId="80" xfId="0" applyNumberFormat="1" applyFont="1" applyFill="1" applyBorder="1" applyAlignment="1" applyProtection="1">
      <alignment horizontal="center" vertical="center"/>
    </xf>
    <xf numFmtId="49" fontId="6" fillId="5" borderId="30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2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6" fillId="3" borderId="110" xfId="0" applyFont="1" applyFill="1" applyBorder="1" applyAlignment="1">
      <alignment horizontal="center" vertical="center" wrapText="1"/>
    </xf>
    <xf numFmtId="0" fontId="6" fillId="3" borderId="83" xfId="2" applyNumberFormat="1" applyFont="1" applyFill="1" applyBorder="1" applyAlignment="1" applyProtection="1">
      <alignment horizontal="center" vertical="center"/>
    </xf>
    <xf numFmtId="0" fontId="6" fillId="3" borderId="80" xfId="2" applyNumberFormat="1" applyFont="1" applyFill="1" applyBorder="1" applyAlignment="1" applyProtection="1">
      <alignment horizontal="center" vertical="center"/>
    </xf>
    <xf numFmtId="0" fontId="6" fillId="3" borderId="30" xfId="2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59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0" xfId="2" applyFont="1" applyFill="1" applyBorder="1" applyAlignment="1" applyProtection="1">
      <alignment horizontal="right" vertical="center"/>
    </xf>
    <xf numFmtId="0" fontId="6" fillId="3" borderId="82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49" fontId="2" fillId="0" borderId="83" xfId="0" applyNumberFormat="1" applyFont="1" applyBorder="1" applyAlignment="1">
      <alignment horizontal="center" vertical="center" wrapText="1"/>
    </xf>
    <xf numFmtId="49" fontId="2" fillId="0" borderId="107" xfId="0" applyNumberFormat="1" applyFont="1" applyBorder="1" applyAlignment="1">
      <alignment horizontal="center" vertical="center" wrapText="1"/>
    </xf>
    <xf numFmtId="49" fontId="2" fillId="0" borderId="84" xfId="2" applyNumberFormat="1" applyFont="1" applyFill="1" applyBorder="1" applyAlignment="1">
      <alignment horizontal="center" vertical="center" wrapText="1"/>
    </xf>
    <xf numFmtId="49" fontId="2" fillId="0" borderId="107" xfId="2" applyNumberFormat="1" applyFont="1" applyFill="1" applyBorder="1" applyAlignment="1">
      <alignment horizontal="center" vertical="center" wrapText="1"/>
    </xf>
    <xf numFmtId="49" fontId="2" fillId="0" borderId="76" xfId="2" applyNumberFormat="1" applyFont="1" applyFill="1" applyBorder="1" applyAlignment="1">
      <alignment horizontal="center" vertical="center" wrapText="1"/>
    </xf>
    <xf numFmtId="0" fontId="6" fillId="3" borderId="79" xfId="2" applyFont="1" applyFill="1" applyBorder="1" applyAlignment="1">
      <alignment horizontal="center" vertical="center" wrapText="1"/>
    </xf>
    <xf numFmtId="168" fontId="6" fillId="3" borderId="79" xfId="2" applyNumberFormat="1" applyFont="1" applyFill="1" applyBorder="1" applyAlignment="1" applyProtection="1">
      <alignment horizontal="center" vertical="center"/>
    </xf>
    <xf numFmtId="168" fontId="6" fillId="3" borderId="59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40" xfId="2" applyFont="1" applyFill="1" applyBorder="1" applyAlignment="1">
      <alignment horizontal="right" vertical="center"/>
    </xf>
    <xf numFmtId="0" fontId="6" fillId="3" borderId="62" xfId="2" applyFont="1" applyFill="1" applyBorder="1" applyAlignment="1" applyProtection="1">
      <alignment horizontal="right" vertical="center"/>
    </xf>
    <xf numFmtId="167" fontId="6" fillId="3" borderId="41" xfId="2" applyNumberFormat="1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5" fontId="34" fillId="3" borderId="79" xfId="2" applyNumberFormat="1" applyFont="1" applyFill="1" applyBorder="1" applyAlignment="1" applyProtection="1">
      <alignment horizontal="center" vertical="center"/>
    </xf>
    <xf numFmtId="165" fontId="34" fillId="3" borderId="59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77" xfId="0" applyFont="1" applyFill="1" applyBorder="1" applyAlignment="1" applyProtection="1">
      <alignment horizontal="right" vertical="center"/>
    </xf>
    <xf numFmtId="0" fontId="32" fillId="3" borderId="77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6" fillId="3" borderId="60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0" fontId="2" fillId="0" borderId="0" xfId="0" applyFont="1" applyAlignment="1">
      <alignment horizontal="center" wrapText="1"/>
    </xf>
    <xf numFmtId="164" fontId="6" fillId="0" borderId="83" xfId="0" applyNumberFormat="1" applyFont="1" applyFill="1" applyBorder="1" applyAlignment="1" applyProtection="1">
      <alignment horizontal="center" vertical="center" wrapText="1"/>
    </xf>
    <xf numFmtId="164" fontId="6" fillId="0" borderId="76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87" xfId="0" applyNumberFormat="1" applyFont="1" applyFill="1" applyBorder="1" applyAlignment="1" applyProtection="1">
      <alignment horizontal="center" vertical="center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 textRotation="90" wrapText="1"/>
    </xf>
    <xf numFmtId="0" fontId="6" fillId="0" borderId="91" xfId="0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textRotation="90" wrapText="1"/>
    </xf>
    <xf numFmtId="0" fontId="6" fillId="0" borderId="49" xfId="0" applyFont="1" applyFill="1" applyBorder="1" applyAlignment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textRotation="90" wrapText="1"/>
    </xf>
    <xf numFmtId="164" fontId="6" fillId="0" borderId="105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10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3" fillId="0" borderId="0" xfId="3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6" fillId="0" borderId="118" xfId="0" applyNumberFormat="1" applyFont="1" applyFill="1" applyBorder="1" applyAlignment="1" applyProtection="1">
      <alignment horizontal="center" vertical="center" textRotation="90" wrapText="1"/>
    </xf>
    <xf numFmtId="164" fontId="6" fillId="0" borderId="119" xfId="0" applyNumberFormat="1" applyFont="1" applyFill="1" applyBorder="1" applyAlignment="1" applyProtection="1">
      <alignment horizontal="center" vertical="center" textRotation="90" wrapText="1"/>
    </xf>
    <xf numFmtId="0" fontId="20" fillId="0" borderId="0" xfId="1" applyFont="1" applyBorder="1" applyAlignment="1">
      <alignment horizontal="center"/>
    </xf>
    <xf numFmtId="0" fontId="24" fillId="0" borderId="0" xfId="1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35" t="s">
        <v>64</v>
      </c>
      <c r="D1" s="836"/>
      <c r="E1" s="836"/>
      <c r="F1" s="836"/>
      <c r="G1" s="836"/>
      <c r="H1" s="836"/>
      <c r="I1" s="836"/>
      <c r="J1" s="836"/>
      <c r="K1" s="837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41" t="s">
        <v>46</v>
      </c>
      <c r="F7" s="842"/>
      <c r="G7" s="842"/>
      <c r="H7" s="2"/>
      <c r="I7" s="2"/>
      <c r="J7" s="2"/>
      <c r="K7" s="4"/>
    </row>
    <row r="8" spans="1:12" s="3" customFormat="1" ht="18.75" x14ac:dyDescent="0.3">
      <c r="C8" s="2"/>
      <c r="D8" s="838" t="s">
        <v>47</v>
      </c>
      <c r="E8" s="839"/>
      <c r="F8" s="840"/>
      <c r="G8" s="14" t="s">
        <v>25</v>
      </c>
      <c r="H8" s="14" t="s">
        <v>48</v>
      </c>
      <c r="I8" s="2"/>
      <c r="J8" s="2"/>
      <c r="K8" s="4"/>
    </row>
    <row r="9" spans="1:12" s="3" customFormat="1" ht="18.75" x14ac:dyDescent="0.3">
      <c r="C9" s="2"/>
      <c r="D9" s="838" t="s">
        <v>26</v>
      </c>
      <c r="E9" s="839"/>
      <c r="F9" s="840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31" t="s">
        <v>27</v>
      </c>
      <c r="E10" s="832"/>
      <c r="F10" s="832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33" t="s">
        <v>49</v>
      </c>
      <c r="F12" s="834"/>
      <c r="G12" s="834"/>
      <c r="H12" s="2"/>
      <c r="I12" s="2"/>
      <c r="J12" s="2"/>
      <c r="K12" s="4"/>
    </row>
    <row r="13" spans="1:12" s="3" customFormat="1" ht="63.75" x14ac:dyDescent="0.3">
      <c r="C13" s="2"/>
      <c r="D13" s="843" t="s">
        <v>50</v>
      </c>
      <c r="E13" s="844"/>
      <c r="F13" s="845"/>
      <c r="G13" s="16" t="s">
        <v>51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28" t="s">
        <v>44</v>
      </c>
      <c r="E14" s="829"/>
      <c r="F14" s="830"/>
      <c r="G14" s="14" t="s">
        <v>52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28"/>
      <c r="E15" s="829"/>
      <c r="F15" s="830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zoomScale="70" zoomScaleNormal="70" workbookViewId="0">
      <selection activeCell="A3" sqref="A3:O4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54" t="s">
        <v>75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71" t="s">
        <v>42</v>
      </c>
      <c r="Q1" s="971"/>
      <c r="R1" s="971"/>
      <c r="S1" s="971"/>
      <c r="T1" s="971"/>
      <c r="U1" s="971"/>
      <c r="V1" s="971"/>
      <c r="W1" s="971"/>
      <c r="X1" s="971"/>
      <c r="Y1" s="971"/>
      <c r="Z1" s="971"/>
      <c r="AA1" s="971"/>
      <c r="AB1" s="971"/>
      <c r="AC1" s="971"/>
      <c r="AD1" s="971"/>
      <c r="AE1" s="971"/>
      <c r="AF1" s="971"/>
      <c r="AG1" s="971"/>
      <c r="AH1" s="971"/>
      <c r="AI1" s="971"/>
      <c r="AJ1" s="971"/>
      <c r="AK1" s="971"/>
      <c r="AL1" s="971"/>
      <c r="AM1" s="971"/>
      <c r="AN1" s="73"/>
    </row>
    <row r="2" spans="1:53" ht="30" x14ac:dyDescent="0.4">
      <c r="A2" s="954" t="s">
        <v>76</v>
      </c>
      <c r="B2" s="954"/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  <c r="N2" s="954"/>
      <c r="O2" s="954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45">
      <c r="A3" s="1229" t="s">
        <v>278</v>
      </c>
      <c r="B3" s="1229"/>
      <c r="C3" s="1229"/>
      <c r="D3" s="1229"/>
      <c r="E3" s="1229"/>
      <c r="F3" s="1229"/>
      <c r="G3" s="1229"/>
      <c r="H3" s="1229"/>
      <c r="I3" s="1229"/>
      <c r="J3" s="1229"/>
      <c r="K3" s="1229"/>
      <c r="L3" s="1229"/>
      <c r="M3" s="1229"/>
      <c r="N3" s="1229"/>
      <c r="O3" s="1229"/>
      <c r="P3" s="972" t="s">
        <v>0</v>
      </c>
      <c r="Q3" s="972"/>
      <c r="R3" s="972"/>
      <c r="S3" s="972"/>
      <c r="T3" s="972"/>
      <c r="U3" s="972"/>
      <c r="V3" s="972"/>
      <c r="W3" s="972"/>
      <c r="X3" s="972"/>
      <c r="Y3" s="972"/>
      <c r="Z3" s="972"/>
      <c r="AA3" s="972"/>
      <c r="AB3" s="972"/>
      <c r="AC3" s="972"/>
      <c r="AD3" s="972"/>
      <c r="AE3" s="972"/>
      <c r="AF3" s="972"/>
      <c r="AG3" s="972"/>
      <c r="AH3" s="972"/>
      <c r="AI3" s="972"/>
      <c r="AJ3" s="972"/>
      <c r="AK3" s="972"/>
      <c r="AL3" s="972"/>
      <c r="AM3" s="972"/>
      <c r="AN3" s="973" t="s">
        <v>167</v>
      </c>
      <c r="AO3" s="973"/>
      <c r="AP3" s="973"/>
      <c r="AQ3" s="973"/>
      <c r="AR3" s="973"/>
      <c r="AS3" s="973"/>
      <c r="AT3" s="973"/>
      <c r="AU3" s="973"/>
      <c r="AV3" s="973"/>
      <c r="AW3" s="973"/>
      <c r="AX3" s="973"/>
      <c r="AY3" s="973"/>
      <c r="AZ3" s="973"/>
      <c r="BA3" s="973"/>
    </row>
    <row r="4" spans="1:53" ht="30.75" x14ac:dyDescent="0.45">
      <c r="A4" s="1230" t="s">
        <v>279</v>
      </c>
      <c r="B4" s="1230"/>
      <c r="C4" s="1230"/>
      <c r="D4" s="1230"/>
      <c r="E4" s="1230"/>
      <c r="F4" s="1230"/>
      <c r="G4" s="1230"/>
      <c r="H4" s="1230"/>
      <c r="I4" s="1230"/>
      <c r="J4" s="1230"/>
      <c r="K4" s="1230"/>
      <c r="L4" s="1230"/>
      <c r="M4" s="1230"/>
      <c r="N4" s="1230"/>
      <c r="O4" s="1230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973"/>
      <c r="AO4" s="973"/>
      <c r="AP4" s="973"/>
      <c r="AQ4" s="973"/>
      <c r="AR4" s="973"/>
      <c r="AS4" s="973"/>
      <c r="AT4" s="973"/>
      <c r="AU4" s="973"/>
      <c r="AV4" s="973"/>
      <c r="AW4" s="973"/>
      <c r="AX4" s="973"/>
      <c r="AY4" s="973"/>
      <c r="AZ4" s="973"/>
      <c r="BA4" s="973"/>
    </row>
    <row r="5" spans="1:53" ht="36.7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952" t="s">
        <v>1</v>
      </c>
      <c r="Q5" s="953"/>
      <c r="R5" s="953"/>
      <c r="S5" s="953"/>
      <c r="T5" s="953"/>
      <c r="U5" s="953"/>
      <c r="V5" s="953"/>
      <c r="W5" s="953"/>
      <c r="X5" s="953"/>
      <c r="Y5" s="953"/>
      <c r="Z5" s="953"/>
      <c r="AA5" s="953"/>
      <c r="AB5" s="953"/>
      <c r="AC5" s="953"/>
      <c r="AD5" s="953"/>
      <c r="AE5" s="953"/>
      <c r="AF5" s="953"/>
      <c r="AG5" s="953"/>
      <c r="AH5" s="953"/>
      <c r="AI5" s="953"/>
      <c r="AJ5" s="953"/>
      <c r="AK5" s="953"/>
      <c r="AL5" s="953"/>
      <c r="AM5" s="953"/>
    </row>
    <row r="6" spans="1:53" s="3" customFormat="1" ht="24.75" customHeight="1" x14ac:dyDescent="0.4">
      <c r="A6" s="954" t="s">
        <v>103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4"/>
      <c r="M6" s="954"/>
      <c r="N6" s="954"/>
      <c r="O6" s="954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955"/>
      <c r="AP6" s="955"/>
      <c r="AQ6" s="955"/>
      <c r="AR6" s="955"/>
      <c r="AS6" s="955"/>
      <c r="AT6" s="955"/>
      <c r="AU6" s="955"/>
      <c r="AV6" s="955"/>
      <c r="AW6" s="955"/>
      <c r="AX6" s="955"/>
      <c r="AY6" s="955"/>
      <c r="AZ6" s="955"/>
      <c r="BA6" s="955"/>
    </row>
    <row r="7" spans="1:53" s="3" customFormat="1" ht="27" customHeight="1" x14ac:dyDescent="0.4">
      <c r="A7" s="954" t="s">
        <v>77</v>
      </c>
      <c r="B7" s="954"/>
      <c r="C7" s="954"/>
      <c r="D7" s="954"/>
      <c r="E7" s="954"/>
      <c r="F7" s="954"/>
      <c r="G7" s="954"/>
      <c r="H7" s="954"/>
      <c r="I7" s="954"/>
      <c r="J7" s="954"/>
      <c r="K7" s="954"/>
      <c r="L7" s="954"/>
      <c r="M7" s="954"/>
      <c r="N7" s="954"/>
      <c r="O7" s="954"/>
      <c r="P7" s="956" t="s">
        <v>104</v>
      </c>
      <c r="Q7" s="956"/>
      <c r="R7" s="956"/>
      <c r="S7" s="956"/>
      <c r="T7" s="956"/>
      <c r="U7" s="956"/>
      <c r="V7" s="956"/>
      <c r="W7" s="956"/>
      <c r="X7" s="956"/>
      <c r="Y7" s="956"/>
      <c r="Z7" s="956"/>
      <c r="AA7" s="956"/>
      <c r="AB7" s="956"/>
      <c r="AC7" s="956"/>
      <c r="AD7" s="956"/>
      <c r="AE7" s="956"/>
      <c r="AF7" s="956"/>
      <c r="AG7" s="956"/>
      <c r="AH7" s="956"/>
      <c r="AI7" s="956"/>
      <c r="AJ7" s="956"/>
      <c r="AK7" s="956"/>
      <c r="AL7" s="956"/>
      <c r="AM7" s="78"/>
      <c r="AN7" s="957" t="s">
        <v>105</v>
      </c>
      <c r="AO7" s="958"/>
      <c r="AP7" s="958"/>
      <c r="AQ7" s="958"/>
      <c r="AR7" s="958"/>
      <c r="AS7" s="958"/>
      <c r="AT7" s="958"/>
      <c r="AU7" s="958"/>
      <c r="AV7" s="958"/>
      <c r="AW7" s="958"/>
      <c r="AX7" s="958"/>
      <c r="AY7" s="958"/>
      <c r="AZ7" s="958"/>
      <c r="BA7" s="958"/>
    </row>
    <row r="8" spans="1:53" s="3" customFormat="1" ht="27.75" customHeight="1" x14ac:dyDescent="0.4">
      <c r="P8" s="956" t="s">
        <v>112</v>
      </c>
      <c r="Q8" s="956"/>
      <c r="R8" s="956"/>
      <c r="S8" s="956"/>
      <c r="T8" s="956"/>
      <c r="U8" s="956"/>
      <c r="V8" s="956"/>
      <c r="W8" s="956"/>
      <c r="X8" s="956"/>
      <c r="Y8" s="956"/>
      <c r="Z8" s="956"/>
      <c r="AA8" s="956"/>
      <c r="AB8" s="956"/>
      <c r="AC8" s="956"/>
      <c r="AD8" s="956"/>
      <c r="AE8" s="956"/>
      <c r="AF8" s="956"/>
      <c r="AG8" s="956"/>
      <c r="AH8" s="956"/>
      <c r="AI8" s="956"/>
      <c r="AJ8" s="956"/>
      <c r="AK8" s="956"/>
      <c r="AL8" s="956"/>
      <c r="AM8" s="78"/>
      <c r="AN8" s="974" t="s">
        <v>106</v>
      </c>
      <c r="AO8" s="974"/>
      <c r="AP8" s="974"/>
      <c r="AQ8" s="974"/>
      <c r="AR8" s="974"/>
      <c r="AS8" s="974"/>
      <c r="AT8" s="974"/>
      <c r="AU8" s="974"/>
      <c r="AV8" s="974"/>
      <c r="AW8" s="974"/>
      <c r="AX8" s="974"/>
      <c r="AY8" s="974"/>
      <c r="AZ8" s="974"/>
      <c r="BA8" s="974"/>
    </row>
    <row r="9" spans="1:53" s="3" customFormat="1" ht="27.75" customHeight="1" x14ac:dyDescent="0.4">
      <c r="P9" s="956" t="s">
        <v>166</v>
      </c>
      <c r="Q9" s="956"/>
      <c r="R9" s="956"/>
      <c r="S9" s="956"/>
      <c r="T9" s="956"/>
      <c r="U9" s="956"/>
      <c r="V9" s="956"/>
      <c r="W9" s="956"/>
      <c r="X9" s="956"/>
      <c r="Y9" s="956"/>
      <c r="Z9" s="956"/>
      <c r="AA9" s="956"/>
      <c r="AB9" s="956"/>
      <c r="AC9" s="956"/>
      <c r="AD9" s="956"/>
      <c r="AE9" s="956"/>
      <c r="AF9" s="956"/>
      <c r="AG9" s="956"/>
      <c r="AH9" s="956"/>
      <c r="AI9" s="956"/>
      <c r="AJ9" s="956"/>
      <c r="AK9" s="956"/>
      <c r="AL9" s="956"/>
      <c r="AM9" s="78"/>
      <c r="AN9" s="974"/>
      <c r="AO9" s="974"/>
      <c r="AP9" s="974"/>
      <c r="AQ9" s="974"/>
      <c r="AR9" s="974"/>
      <c r="AS9" s="974"/>
      <c r="AT9" s="974"/>
      <c r="AU9" s="974"/>
      <c r="AV9" s="974"/>
      <c r="AW9" s="974"/>
      <c r="AX9" s="974"/>
      <c r="AY9" s="974"/>
      <c r="AZ9" s="974"/>
      <c r="BA9" s="974"/>
    </row>
    <row r="10" spans="1:53" s="3" customFormat="1" ht="27.75" customHeight="1" x14ac:dyDescent="0.35">
      <c r="P10" s="950" t="s">
        <v>107</v>
      </c>
      <c r="Q10" s="975"/>
      <c r="R10" s="975"/>
      <c r="S10" s="975"/>
      <c r="T10" s="975"/>
      <c r="U10" s="975"/>
      <c r="V10" s="975"/>
      <c r="W10" s="975"/>
      <c r="X10" s="975"/>
      <c r="Y10" s="975"/>
      <c r="Z10" s="975"/>
      <c r="AA10" s="975"/>
      <c r="AB10" s="975"/>
      <c r="AC10" s="975"/>
      <c r="AD10" s="975"/>
      <c r="AE10" s="975"/>
      <c r="AF10" s="975"/>
      <c r="AG10" s="975"/>
      <c r="AH10" s="975"/>
      <c r="AI10" s="975"/>
      <c r="AJ10" s="975"/>
      <c r="AK10" s="975"/>
      <c r="AL10" s="976"/>
      <c r="AM10" s="976"/>
      <c r="AN10" s="974"/>
      <c r="AO10" s="974"/>
      <c r="AP10" s="974"/>
      <c r="AQ10" s="974"/>
      <c r="AR10" s="974"/>
      <c r="AS10" s="974"/>
      <c r="AT10" s="974"/>
      <c r="AU10" s="974"/>
      <c r="AV10" s="974"/>
      <c r="AW10" s="974"/>
      <c r="AX10" s="974"/>
      <c r="AY10" s="974"/>
      <c r="AZ10" s="974"/>
      <c r="BA10" s="974"/>
    </row>
    <row r="11" spans="1:53" s="3" customFormat="1" ht="27.75" customHeight="1" x14ac:dyDescent="0.4">
      <c r="P11" s="950" t="s">
        <v>168</v>
      </c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0"/>
      <c r="AH11" s="950"/>
      <c r="AI11" s="950"/>
      <c r="AJ11" s="950"/>
      <c r="AK11" s="950"/>
      <c r="AL11" s="950"/>
      <c r="AM11" s="950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5" x14ac:dyDescent="0.3">
      <c r="A13" s="951" t="s">
        <v>205</v>
      </c>
      <c r="B13" s="951"/>
      <c r="C13" s="951"/>
      <c r="D13" s="951"/>
      <c r="E13" s="951"/>
      <c r="F13" s="951"/>
      <c r="G13" s="951"/>
      <c r="H13" s="951"/>
      <c r="I13" s="951"/>
      <c r="J13" s="951"/>
      <c r="K13" s="951"/>
      <c r="L13" s="951"/>
      <c r="M13" s="951"/>
      <c r="N13" s="951"/>
      <c r="O13" s="951"/>
      <c r="P13" s="951"/>
      <c r="Q13" s="951"/>
      <c r="R13" s="951"/>
      <c r="S13" s="951"/>
      <c r="T13" s="951"/>
      <c r="U13" s="951"/>
      <c r="V13" s="951"/>
      <c r="W13" s="951"/>
      <c r="X13" s="951"/>
      <c r="Y13" s="951"/>
      <c r="Z13" s="951"/>
      <c r="AA13" s="951"/>
      <c r="AB13" s="951"/>
      <c r="AC13" s="951"/>
      <c r="AD13" s="951"/>
      <c r="AE13" s="951"/>
      <c r="AF13" s="951"/>
      <c r="AG13" s="951"/>
      <c r="AH13" s="951"/>
      <c r="AI13" s="951"/>
      <c r="AJ13" s="951"/>
      <c r="AK13" s="951"/>
      <c r="AL13" s="951"/>
      <c r="AM13" s="951"/>
      <c r="AN13" s="951"/>
      <c r="AO13" s="951"/>
      <c r="AP13" s="951"/>
      <c r="AQ13" s="951"/>
      <c r="AR13" s="951"/>
      <c r="AS13" s="951"/>
      <c r="AT13" s="951"/>
      <c r="AU13" s="951"/>
      <c r="AV13" s="951"/>
      <c r="AW13" s="951"/>
      <c r="AX13" s="951"/>
      <c r="AY13" s="951"/>
      <c r="AZ13" s="951"/>
      <c r="BA13" s="951"/>
    </row>
    <row r="14" spans="1:53" s="3" customFormat="1" ht="19.5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25">
      <c r="A15" s="969" t="s">
        <v>2</v>
      </c>
      <c r="B15" s="962" t="s">
        <v>3</v>
      </c>
      <c r="C15" s="963"/>
      <c r="D15" s="963"/>
      <c r="E15" s="964"/>
      <c r="F15" s="962" t="s">
        <v>4</v>
      </c>
      <c r="G15" s="963"/>
      <c r="H15" s="963"/>
      <c r="I15" s="964"/>
      <c r="J15" s="959" t="s">
        <v>5</v>
      </c>
      <c r="K15" s="960"/>
      <c r="L15" s="960"/>
      <c r="M15" s="960"/>
      <c r="N15" s="959" t="s">
        <v>6</v>
      </c>
      <c r="O15" s="960"/>
      <c r="P15" s="960"/>
      <c r="Q15" s="960"/>
      <c r="R15" s="961"/>
      <c r="S15" s="959" t="s">
        <v>7</v>
      </c>
      <c r="T15" s="965"/>
      <c r="U15" s="965"/>
      <c r="V15" s="965"/>
      <c r="W15" s="961"/>
      <c r="X15" s="959" t="s">
        <v>8</v>
      </c>
      <c r="Y15" s="960"/>
      <c r="Z15" s="960"/>
      <c r="AA15" s="961"/>
      <c r="AB15" s="962" t="s">
        <v>9</v>
      </c>
      <c r="AC15" s="963"/>
      <c r="AD15" s="963"/>
      <c r="AE15" s="964"/>
      <c r="AF15" s="962" t="s">
        <v>10</v>
      </c>
      <c r="AG15" s="963"/>
      <c r="AH15" s="963"/>
      <c r="AI15" s="964"/>
      <c r="AJ15" s="959" t="s">
        <v>11</v>
      </c>
      <c r="AK15" s="965"/>
      <c r="AL15" s="965"/>
      <c r="AM15" s="965"/>
      <c r="AN15" s="961"/>
      <c r="AO15" s="959" t="s">
        <v>12</v>
      </c>
      <c r="AP15" s="960"/>
      <c r="AQ15" s="960"/>
      <c r="AR15" s="960"/>
      <c r="AS15" s="966" t="s">
        <v>13</v>
      </c>
      <c r="AT15" s="967"/>
      <c r="AU15" s="967"/>
      <c r="AV15" s="967"/>
      <c r="AW15" s="968"/>
      <c r="AX15" s="959" t="s">
        <v>14</v>
      </c>
      <c r="AY15" s="960"/>
      <c r="AZ15" s="960"/>
      <c r="BA15" s="961"/>
    </row>
    <row r="16" spans="1:53" s="5" customFormat="1" ht="20.25" customHeight="1" thickBot="1" x14ac:dyDescent="0.25">
      <c r="A16" s="970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73</v>
      </c>
      <c r="C17" s="89" t="s">
        <v>73</v>
      </c>
      <c r="D17" s="89" t="s">
        <v>73</v>
      </c>
      <c r="E17" s="90" t="s">
        <v>73</v>
      </c>
      <c r="F17" s="88" t="s">
        <v>73</v>
      </c>
      <c r="G17" s="89" t="s">
        <v>73</v>
      </c>
      <c r="H17" s="89" t="s">
        <v>73</v>
      </c>
      <c r="I17" s="90" t="s">
        <v>73</v>
      </c>
      <c r="J17" s="88" t="s">
        <v>73</v>
      </c>
      <c r="K17" s="89" t="s">
        <v>73</v>
      </c>
      <c r="L17" s="89" t="s">
        <v>73</v>
      </c>
      <c r="M17" s="90" t="s">
        <v>73</v>
      </c>
      <c r="N17" s="88" t="s">
        <v>73</v>
      </c>
      <c r="O17" s="89" t="s">
        <v>73</v>
      </c>
      <c r="P17" s="89" t="s">
        <v>73</v>
      </c>
      <c r="Q17" s="89" t="s">
        <v>108</v>
      </c>
      <c r="R17" s="90" t="s">
        <v>108</v>
      </c>
      <c r="S17" s="88" t="s">
        <v>16</v>
      </c>
      <c r="T17" s="89" t="s">
        <v>194</v>
      </c>
      <c r="U17" s="89" t="s">
        <v>73</v>
      </c>
      <c r="V17" s="89" t="s">
        <v>73</v>
      </c>
      <c r="W17" s="90" t="s">
        <v>73</v>
      </c>
      <c r="X17" s="88" t="s">
        <v>73</v>
      </c>
      <c r="Y17" s="89" t="s">
        <v>73</v>
      </c>
      <c r="Z17" s="89" t="s">
        <v>73</v>
      </c>
      <c r="AA17" s="91" t="s">
        <v>73</v>
      </c>
      <c r="AB17" s="88" t="s">
        <v>73</v>
      </c>
      <c r="AC17" s="89" t="s">
        <v>16</v>
      </c>
      <c r="AD17" s="89" t="s">
        <v>16</v>
      </c>
      <c r="AE17" s="91" t="s">
        <v>17</v>
      </c>
      <c r="AF17" s="88" t="s">
        <v>17</v>
      </c>
      <c r="AG17" s="89" t="s">
        <v>73</v>
      </c>
      <c r="AH17" s="89" t="s">
        <v>73</v>
      </c>
      <c r="AI17" s="91" t="s">
        <v>73</v>
      </c>
      <c r="AJ17" s="88" t="s">
        <v>73</v>
      </c>
      <c r="AK17" s="89" t="s">
        <v>73</v>
      </c>
      <c r="AL17" s="89" t="s">
        <v>73</v>
      </c>
      <c r="AM17" s="89" t="s">
        <v>73</v>
      </c>
      <c r="AN17" s="90" t="s">
        <v>73</v>
      </c>
      <c r="AO17" s="92" t="s">
        <v>73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68" t="s">
        <v>17</v>
      </c>
      <c r="D18" s="68" t="s">
        <v>17</v>
      </c>
      <c r="E18" s="95" t="s">
        <v>17</v>
      </c>
      <c r="F18" s="94" t="s">
        <v>18</v>
      </c>
      <c r="G18" s="68" t="s">
        <v>18</v>
      </c>
      <c r="H18" s="68" t="s">
        <v>18</v>
      </c>
      <c r="I18" s="95" t="s">
        <v>18</v>
      </c>
      <c r="J18" s="94" t="s">
        <v>18</v>
      </c>
      <c r="K18" s="68" t="s">
        <v>18</v>
      </c>
      <c r="L18" s="68" t="s">
        <v>18</v>
      </c>
      <c r="M18" s="95" t="s">
        <v>18</v>
      </c>
      <c r="N18" s="94" t="s">
        <v>18</v>
      </c>
      <c r="O18" s="68" t="s">
        <v>18</v>
      </c>
      <c r="P18" s="68" t="s">
        <v>18</v>
      </c>
      <c r="Q18" s="68" t="s">
        <v>82</v>
      </c>
      <c r="R18" s="95" t="s">
        <v>82</v>
      </c>
      <c r="S18" s="94"/>
      <c r="T18" s="68"/>
      <c r="U18" s="68"/>
      <c r="V18" s="68"/>
      <c r="W18" s="96"/>
      <c r="X18" s="94"/>
      <c r="Y18" s="68"/>
      <c r="Z18" s="68"/>
      <c r="AA18" s="96"/>
      <c r="AB18" s="94"/>
      <c r="AC18" s="68"/>
      <c r="AD18" s="68"/>
      <c r="AE18" s="96"/>
      <c r="AF18" s="94"/>
      <c r="AG18" s="68"/>
      <c r="AH18" s="68"/>
      <c r="AI18" s="96"/>
      <c r="AJ18" s="94"/>
      <c r="AK18" s="68"/>
      <c r="AL18" s="68"/>
      <c r="AM18" s="68"/>
      <c r="AN18" s="95"/>
      <c r="AO18" s="97"/>
      <c r="AP18" s="68"/>
      <c r="AQ18" s="68"/>
      <c r="AR18" s="96"/>
      <c r="AS18" s="98"/>
      <c r="AT18" s="99"/>
      <c r="AU18" s="68"/>
      <c r="AV18" s="68"/>
      <c r="AW18" s="95"/>
      <c r="AX18" s="100"/>
      <c r="AY18" s="68"/>
      <c r="AZ18" s="68"/>
      <c r="BA18" s="95"/>
    </row>
    <row r="19" spans="1:53" ht="20.100000000000001" hidden="1" customHeight="1" x14ac:dyDescent="0.3">
      <c r="A19" s="93"/>
      <c r="B19" s="94"/>
      <c r="C19" s="68"/>
      <c r="D19" s="68"/>
      <c r="E19" s="95"/>
      <c r="F19" s="94"/>
      <c r="G19" s="68"/>
      <c r="H19" s="68"/>
      <c r="I19" s="95"/>
      <c r="J19" s="94"/>
      <c r="K19" s="68"/>
      <c r="L19" s="68"/>
      <c r="M19" s="95"/>
      <c r="N19" s="94"/>
      <c r="O19" s="68"/>
      <c r="P19" s="68"/>
      <c r="Q19" s="68"/>
      <c r="R19" s="95"/>
      <c r="S19" s="94"/>
      <c r="T19" s="68"/>
      <c r="U19" s="68"/>
      <c r="V19" s="68"/>
      <c r="W19" s="101"/>
      <c r="X19" s="94"/>
      <c r="Y19" s="68"/>
      <c r="Z19" s="68"/>
      <c r="AA19" s="96"/>
      <c r="AB19" s="94"/>
      <c r="AC19" s="68"/>
      <c r="AD19" s="68"/>
      <c r="AE19" s="96"/>
      <c r="AF19" s="94"/>
      <c r="AG19" s="68"/>
      <c r="AH19" s="68"/>
      <c r="AI19" s="96"/>
      <c r="AJ19" s="94"/>
      <c r="AK19" s="68"/>
      <c r="AL19" s="68"/>
      <c r="AM19" s="68"/>
      <c r="AN19" s="95"/>
      <c r="AO19" s="97"/>
      <c r="AP19" s="68"/>
      <c r="AQ19" s="68"/>
      <c r="AR19" s="96"/>
      <c r="AS19" s="94"/>
      <c r="AT19" s="68"/>
      <c r="AU19" s="68"/>
      <c r="AV19" s="68"/>
      <c r="AW19" s="95"/>
      <c r="AX19" s="97"/>
      <c r="AY19" s="68"/>
      <c r="AZ19" s="68"/>
      <c r="BA19" s="95"/>
    </row>
    <row r="20" spans="1:53" ht="19.5" hidden="1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69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">
      <c r="A22" s="907" t="s">
        <v>257</v>
      </c>
      <c r="B22" s="907"/>
      <c r="C22" s="907"/>
      <c r="D22" s="907"/>
      <c r="E22" s="907"/>
      <c r="F22" s="907"/>
      <c r="G22" s="907"/>
      <c r="H22" s="907"/>
      <c r="I22" s="907"/>
      <c r="J22" s="908"/>
      <c r="K22" s="908"/>
      <c r="L22" s="908"/>
      <c r="M22" s="908"/>
      <c r="N22" s="908"/>
      <c r="O22" s="908"/>
      <c r="P22" s="908"/>
      <c r="Q22" s="908"/>
      <c r="R22" s="908"/>
      <c r="S22" s="908"/>
      <c r="T22" s="908"/>
      <c r="U22" s="908"/>
      <c r="V22" s="908"/>
      <c r="W22" s="908"/>
      <c r="X22" s="908"/>
      <c r="Y22" s="908"/>
      <c r="Z22" s="908"/>
      <c r="AA22" s="908"/>
      <c r="AB22" s="908"/>
      <c r="AC22" s="908"/>
      <c r="AD22" s="908"/>
      <c r="AE22" s="908"/>
      <c r="AF22" s="908"/>
      <c r="AG22" s="908"/>
      <c r="AH22" s="908"/>
      <c r="AI22" s="908"/>
      <c r="AJ22" s="908"/>
      <c r="AK22" s="908"/>
      <c r="AL22" s="908"/>
      <c r="AM22" s="908"/>
      <c r="AN22" s="908"/>
      <c r="AO22" s="908"/>
      <c r="AP22" s="908"/>
      <c r="AQ22" s="908"/>
      <c r="AR22" s="908"/>
      <c r="AS22" s="908"/>
      <c r="AT22" s="908"/>
      <c r="AU22" s="908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909" t="s">
        <v>111</v>
      </c>
      <c r="AB24" s="909"/>
      <c r="AC24" s="909"/>
      <c r="AD24" s="909"/>
      <c r="AE24" s="909"/>
      <c r="AF24" s="909"/>
      <c r="AG24" s="909"/>
      <c r="AH24" s="909"/>
      <c r="AI24" s="909"/>
      <c r="AJ24" s="909"/>
      <c r="AK24" s="909"/>
      <c r="AL24" s="909"/>
      <c r="AM24" s="909"/>
      <c r="AN24" s="118"/>
      <c r="AO24" s="909" t="s">
        <v>208</v>
      </c>
      <c r="AP24" s="909"/>
      <c r="AQ24" s="909"/>
      <c r="AR24" s="909"/>
      <c r="AS24" s="909"/>
      <c r="AT24" s="909"/>
      <c r="AU24" s="909"/>
      <c r="AV24" s="909"/>
      <c r="AW24" s="909"/>
      <c r="AX24" s="909"/>
      <c r="AY24" s="909"/>
      <c r="AZ24" s="909"/>
      <c r="BA24" s="909"/>
    </row>
    <row r="25" spans="1:53" ht="11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25">
      <c r="A26" s="910" t="s">
        <v>2</v>
      </c>
      <c r="B26" s="889"/>
      <c r="C26" s="911" t="s">
        <v>19</v>
      </c>
      <c r="D26" s="888"/>
      <c r="E26" s="888"/>
      <c r="F26" s="889"/>
      <c r="G26" s="887" t="s">
        <v>20</v>
      </c>
      <c r="H26" s="912"/>
      <c r="I26" s="913"/>
      <c r="J26" s="887" t="s">
        <v>21</v>
      </c>
      <c r="K26" s="888"/>
      <c r="L26" s="888"/>
      <c r="M26" s="889"/>
      <c r="N26" s="887" t="s">
        <v>258</v>
      </c>
      <c r="O26" s="888"/>
      <c r="P26" s="889"/>
      <c r="Q26" s="887" t="s">
        <v>206</v>
      </c>
      <c r="R26" s="920"/>
      <c r="S26" s="921"/>
      <c r="T26" s="887" t="s">
        <v>22</v>
      </c>
      <c r="U26" s="888"/>
      <c r="V26" s="889"/>
      <c r="W26" s="887" t="s">
        <v>67</v>
      </c>
      <c r="X26" s="888"/>
      <c r="Y26" s="889"/>
      <c r="Z26" s="21"/>
      <c r="AA26" s="937" t="s">
        <v>68</v>
      </c>
      <c r="AB26" s="938"/>
      <c r="AC26" s="938"/>
      <c r="AD26" s="938"/>
      <c r="AE26" s="938"/>
      <c r="AF26" s="879"/>
      <c r="AG26" s="880"/>
      <c r="AH26" s="928" t="s">
        <v>81</v>
      </c>
      <c r="AI26" s="941"/>
      <c r="AJ26" s="941"/>
      <c r="AK26" s="942" t="s">
        <v>48</v>
      </c>
      <c r="AL26" s="943"/>
      <c r="AM26" s="944"/>
      <c r="AN26" s="120"/>
      <c r="AO26" s="948" t="s">
        <v>207</v>
      </c>
      <c r="AP26" s="949"/>
      <c r="AQ26" s="949"/>
      <c r="AR26" s="949"/>
      <c r="AS26" s="887" t="s">
        <v>259</v>
      </c>
      <c r="AT26" s="888"/>
      <c r="AU26" s="888"/>
      <c r="AV26" s="888"/>
      <c r="AW26" s="889"/>
      <c r="AX26" s="928" t="s">
        <v>81</v>
      </c>
      <c r="AY26" s="928"/>
      <c r="AZ26" s="928"/>
      <c r="BA26" s="929"/>
    </row>
    <row r="27" spans="1:53" ht="15.75" customHeight="1" x14ac:dyDescent="0.25">
      <c r="A27" s="890"/>
      <c r="B27" s="892"/>
      <c r="C27" s="890"/>
      <c r="D27" s="891"/>
      <c r="E27" s="891"/>
      <c r="F27" s="892"/>
      <c r="G27" s="914"/>
      <c r="H27" s="915"/>
      <c r="I27" s="916"/>
      <c r="J27" s="890"/>
      <c r="K27" s="891"/>
      <c r="L27" s="891"/>
      <c r="M27" s="892"/>
      <c r="N27" s="890"/>
      <c r="O27" s="891"/>
      <c r="P27" s="892"/>
      <c r="Q27" s="922"/>
      <c r="R27" s="923"/>
      <c r="S27" s="924"/>
      <c r="T27" s="890"/>
      <c r="U27" s="891"/>
      <c r="V27" s="892"/>
      <c r="W27" s="890"/>
      <c r="X27" s="891"/>
      <c r="Y27" s="892"/>
      <c r="Z27" s="21"/>
      <c r="AA27" s="939"/>
      <c r="AB27" s="940"/>
      <c r="AC27" s="940"/>
      <c r="AD27" s="940"/>
      <c r="AE27" s="940"/>
      <c r="AF27" s="882"/>
      <c r="AG27" s="883"/>
      <c r="AH27" s="941"/>
      <c r="AI27" s="941"/>
      <c r="AJ27" s="941"/>
      <c r="AK27" s="945"/>
      <c r="AL27" s="946"/>
      <c r="AM27" s="947"/>
      <c r="AN27" s="120"/>
      <c r="AO27" s="949"/>
      <c r="AP27" s="949"/>
      <c r="AQ27" s="949"/>
      <c r="AR27" s="949"/>
      <c r="AS27" s="890"/>
      <c r="AT27" s="891"/>
      <c r="AU27" s="891"/>
      <c r="AV27" s="891"/>
      <c r="AW27" s="892"/>
      <c r="AX27" s="928"/>
      <c r="AY27" s="928"/>
      <c r="AZ27" s="928"/>
      <c r="BA27" s="929"/>
    </row>
    <row r="28" spans="1:53" ht="42" customHeight="1" x14ac:dyDescent="0.25">
      <c r="A28" s="893"/>
      <c r="B28" s="895"/>
      <c r="C28" s="893"/>
      <c r="D28" s="894"/>
      <c r="E28" s="894"/>
      <c r="F28" s="895"/>
      <c r="G28" s="917"/>
      <c r="H28" s="918"/>
      <c r="I28" s="919"/>
      <c r="J28" s="893"/>
      <c r="K28" s="894"/>
      <c r="L28" s="894"/>
      <c r="M28" s="895"/>
      <c r="N28" s="893"/>
      <c r="O28" s="894"/>
      <c r="P28" s="895"/>
      <c r="Q28" s="925"/>
      <c r="R28" s="926"/>
      <c r="S28" s="927"/>
      <c r="T28" s="893"/>
      <c r="U28" s="894"/>
      <c r="V28" s="895"/>
      <c r="W28" s="893"/>
      <c r="X28" s="894"/>
      <c r="Y28" s="895"/>
      <c r="Z28" s="21"/>
      <c r="AA28" s="930" t="s">
        <v>102</v>
      </c>
      <c r="AB28" s="931"/>
      <c r="AC28" s="931"/>
      <c r="AD28" s="931"/>
      <c r="AE28" s="931"/>
      <c r="AF28" s="898"/>
      <c r="AG28" s="899"/>
      <c r="AH28" s="932">
        <v>2</v>
      </c>
      <c r="AI28" s="933"/>
      <c r="AJ28" s="934"/>
      <c r="AK28" s="884">
        <v>2</v>
      </c>
      <c r="AL28" s="884"/>
      <c r="AM28" s="884"/>
      <c r="AN28" s="120"/>
      <c r="AO28" s="949"/>
      <c r="AP28" s="949"/>
      <c r="AQ28" s="949"/>
      <c r="AR28" s="949"/>
      <c r="AS28" s="890"/>
      <c r="AT28" s="891"/>
      <c r="AU28" s="891"/>
      <c r="AV28" s="891"/>
      <c r="AW28" s="892"/>
      <c r="AX28" s="928"/>
      <c r="AY28" s="928"/>
      <c r="AZ28" s="928"/>
      <c r="BA28" s="929"/>
    </row>
    <row r="29" spans="1:53" ht="26.25" customHeight="1" x14ac:dyDescent="0.3">
      <c r="A29" s="935">
        <v>1</v>
      </c>
      <c r="B29" s="936"/>
      <c r="C29" s="864">
        <v>33</v>
      </c>
      <c r="D29" s="865"/>
      <c r="E29" s="865"/>
      <c r="F29" s="866"/>
      <c r="G29" s="864">
        <v>4</v>
      </c>
      <c r="H29" s="865"/>
      <c r="I29" s="866"/>
      <c r="J29" s="864">
        <v>2</v>
      </c>
      <c r="K29" s="865"/>
      <c r="L29" s="865"/>
      <c r="M29" s="866"/>
      <c r="N29" s="864"/>
      <c r="O29" s="865"/>
      <c r="P29" s="866"/>
      <c r="Q29" s="870"/>
      <c r="R29" s="871"/>
      <c r="S29" s="872"/>
      <c r="T29" s="864">
        <v>13</v>
      </c>
      <c r="U29" s="876"/>
      <c r="V29" s="886"/>
      <c r="W29" s="864">
        <f>C29+G29+J29+N29+Q29+T29</f>
        <v>52</v>
      </c>
      <c r="X29" s="876"/>
      <c r="Y29" s="877"/>
      <c r="Z29" s="21"/>
      <c r="AA29" s="878" t="s">
        <v>69</v>
      </c>
      <c r="AB29" s="879"/>
      <c r="AC29" s="879"/>
      <c r="AD29" s="879"/>
      <c r="AE29" s="879"/>
      <c r="AF29" s="879"/>
      <c r="AG29" s="880"/>
      <c r="AH29" s="884">
        <v>3</v>
      </c>
      <c r="AI29" s="885"/>
      <c r="AJ29" s="885"/>
      <c r="AK29" s="884">
        <v>4</v>
      </c>
      <c r="AL29" s="885"/>
      <c r="AM29" s="885"/>
      <c r="AN29" s="120"/>
      <c r="AO29" s="949"/>
      <c r="AP29" s="949"/>
      <c r="AQ29" s="949"/>
      <c r="AR29" s="949"/>
      <c r="AS29" s="893"/>
      <c r="AT29" s="894"/>
      <c r="AU29" s="894"/>
      <c r="AV29" s="894"/>
      <c r="AW29" s="895"/>
      <c r="AX29" s="928"/>
      <c r="AY29" s="928"/>
      <c r="AZ29" s="928"/>
      <c r="BA29" s="929"/>
    </row>
    <row r="30" spans="1:53" ht="27" customHeight="1" x14ac:dyDescent="0.3">
      <c r="A30" s="862">
        <v>2</v>
      </c>
      <c r="B30" s="863"/>
      <c r="C30" s="864"/>
      <c r="D30" s="865"/>
      <c r="E30" s="865"/>
      <c r="F30" s="866"/>
      <c r="G30" s="867"/>
      <c r="H30" s="868"/>
      <c r="I30" s="869"/>
      <c r="J30" s="867">
        <v>4</v>
      </c>
      <c r="K30" s="868"/>
      <c r="L30" s="868"/>
      <c r="M30" s="869"/>
      <c r="N30" s="867">
        <v>11</v>
      </c>
      <c r="O30" s="868"/>
      <c r="P30" s="869"/>
      <c r="Q30" s="875">
        <v>2</v>
      </c>
      <c r="R30" s="871"/>
      <c r="S30" s="872"/>
      <c r="T30" s="867"/>
      <c r="U30" s="873"/>
      <c r="V30" s="874"/>
      <c r="W30" s="864">
        <f t="shared" ref="W30" si="0">C30+G30+J30+N30+Q30+T30</f>
        <v>17</v>
      </c>
      <c r="X30" s="876"/>
      <c r="Y30" s="877"/>
      <c r="Z30" s="21"/>
      <c r="AA30" s="881"/>
      <c r="AB30" s="882"/>
      <c r="AC30" s="882"/>
      <c r="AD30" s="882"/>
      <c r="AE30" s="882"/>
      <c r="AF30" s="882"/>
      <c r="AG30" s="883"/>
      <c r="AH30" s="885"/>
      <c r="AI30" s="885"/>
      <c r="AJ30" s="885"/>
      <c r="AK30" s="885"/>
      <c r="AL30" s="885"/>
      <c r="AM30" s="885"/>
      <c r="AN30" s="120"/>
      <c r="AO30" s="884">
        <v>1</v>
      </c>
      <c r="AP30" s="884"/>
      <c r="AQ30" s="884"/>
      <c r="AR30" s="884"/>
      <c r="AS30" s="896" t="s">
        <v>201</v>
      </c>
      <c r="AT30" s="896"/>
      <c r="AU30" s="896"/>
      <c r="AV30" s="896"/>
      <c r="AW30" s="896"/>
      <c r="AX30" s="861">
        <v>3</v>
      </c>
      <c r="AY30" s="861"/>
      <c r="AZ30" s="861"/>
      <c r="BA30" s="861"/>
    </row>
    <row r="31" spans="1:53" ht="21.75" customHeight="1" x14ac:dyDescent="0.3">
      <c r="A31" s="862"/>
      <c r="B31" s="863"/>
      <c r="C31" s="864"/>
      <c r="D31" s="865"/>
      <c r="E31" s="865"/>
      <c r="F31" s="866"/>
      <c r="G31" s="867"/>
      <c r="H31" s="868"/>
      <c r="I31" s="869"/>
      <c r="J31" s="867"/>
      <c r="K31" s="868"/>
      <c r="L31" s="868"/>
      <c r="M31" s="869"/>
      <c r="N31" s="867"/>
      <c r="O31" s="868"/>
      <c r="P31" s="869"/>
      <c r="Q31" s="870"/>
      <c r="R31" s="871"/>
      <c r="S31" s="872"/>
      <c r="T31" s="867"/>
      <c r="U31" s="873"/>
      <c r="V31" s="874"/>
      <c r="W31" s="864"/>
      <c r="X31" s="876"/>
      <c r="Y31" s="877"/>
      <c r="Z31" s="21"/>
      <c r="AA31" s="878"/>
      <c r="AB31" s="879"/>
      <c r="AC31" s="879"/>
      <c r="AD31" s="879"/>
      <c r="AE31" s="879"/>
      <c r="AF31" s="879"/>
      <c r="AG31" s="880"/>
      <c r="AH31" s="884"/>
      <c r="AI31" s="885"/>
      <c r="AJ31" s="885"/>
      <c r="AK31" s="884"/>
      <c r="AL31" s="885"/>
      <c r="AM31" s="885"/>
      <c r="AN31" s="120"/>
      <c r="AO31" s="884"/>
      <c r="AP31" s="884"/>
      <c r="AQ31" s="884"/>
      <c r="AR31" s="884"/>
      <c r="AS31" s="896"/>
      <c r="AT31" s="896"/>
      <c r="AU31" s="896"/>
      <c r="AV31" s="896"/>
      <c r="AW31" s="896"/>
      <c r="AX31" s="861"/>
      <c r="AY31" s="861"/>
      <c r="AZ31" s="861"/>
      <c r="BA31" s="861"/>
    </row>
    <row r="32" spans="1:53" ht="25.5" customHeight="1" x14ac:dyDescent="0.3">
      <c r="A32" s="862"/>
      <c r="B32" s="863"/>
      <c r="C32" s="864"/>
      <c r="D32" s="865"/>
      <c r="E32" s="865"/>
      <c r="F32" s="866"/>
      <c r="G32" s="867"/>
      <c r="H32" s="868"/>
      <c r="I32" s="869"/>
      <c r="J32" s="867"/>
      <c r="K32" s="868"/>
      <c r="L32" s="868"/>
      <c r="M32" s="869"/>
      <c r="N32" s="867"/>
      <c r="O32" s="868"/>
      <c r="P32" s="869"/>
      <c r="Q32" s="875"/>
      <c r="R32" s="871"/>
      <c r="S32" s="872"/>
      <c r="T32" s="906"/>
      <c r="U32" s="873"/>
      <c r="V32" s="874"/>
      <c r="W32" s="864"/>
      <c r="X32" s="876"/>
      <c r="Y32" s="877"/>
      <c r="Z32" s="21"/>
      <c r="AA32" s="881"/>
      <c r="AB32" s="882"/>
      <c r="AC32" s="882"/>
      <c r="AD32" s="882"/>
      <c r="AE32" s="882"/>
      <c r="AF32" s="882"/>
      <c r="AG32" s="883"/>
      <c r="AH32" s="885"/>
      <c r="AI32" s="885"/>
      <c r="AJ32" s="885"/>
      <c r="AK32" s="885"/>
      <c r="AL32" s="885"/>
      <c r="AM32" s="885"/>
      <c r="AN32" s="121"/>
      <c r="AO32" s="884"/>
      <c r="AP32" s="884"/>
      <c r="AQ32" s="884"/>
      <c r="AR32" s="884"/>
      <c r="AS32" s="896"/>
      <c r="AT32" s="896"/>
      <c r="AU32" s="896"/>
      <c r="AV32" s="896"/>
      <c r="AW32" s="896"/>
      <c r="AX32" s="861"/>
      <c r="AY32" s="861"/>
      <c r="AZ32" s="861"/>
      <c r="BA32" s="861"/>
    </row>
    <row r="33" spans="1:53" ht="34.5" customHeight="1" x14ac:dyDescent="0.25">
      <c r="A33" s="846" t="s">
        <v>24</v>
      </c>
      <c r="B33" s="847"/>
      <c r="C33" s="848">
        <f>SUM(C29:F32)</f>
        <v>33</v>
      </c>
      <c r="D33" s="849"/>
      <c r="E33" s="849"/>
      <c r="F33" s="850"/>
      <c r="G33" s="851">
        <f>SUM(G29:I32)</f>
        <v>4</v>
      </c>
      <c r="H33" s="852"/>
      <c r="I33" s="847"/>
      <c r="J33" s="853">
        <f>SUM(J29:M32)</f>
        <v>6</v>
      </c>
      <c r="K33" s="854"/>
      <c r="L33" s="854"/>
      <c r="M33" s="855"/>
      <c r="N33" s="853">
        <f>SUM(N29:P32)</f>
        <v>11</v>
      </c>
      <c r="O33" s="854"/>
      <c r="P33" s="855"/>
      <c r="Q33" s="856">
        <f>SUM(Q29:S32)</f>
        <v>2</v>
      </c>
      <c r="R33" s="857"/>
      <c r="S33" s="858"/>
      <c r="T33" s="851">
        <f>SUM(T29:V32)</f>
        <v>13</v>
      </c>
      <c r="U33" s="859"/>
      <c r="V33" s="860"/>
      <c r="W33" s="851">
        <f>SUM(W29:Y32)</f>
        <v>69</v>
      </c>
      <c r="X33" s="859"/>
      <c r="Y33" s="860"/>
      <c r="Z33" s="21"/>
      <c r="AA33" s="897"/>
      <c r="AB33" s="898"/>
      <c r="AC33" s="898"/>
      <c r="AD33" s="898"/>
      <c r="AE33" s="898"/>
      <c r="AF33" s="898"/>
      <c r="AG33" s="899"/>
      <c r="AH33" s="900"/>
      <c r="AI33" s="901"/>
      <c r="AJ33" s="902"/>
      <c r="AK33" s="903"/>
      <c r="AL33" s="904"/>
      <c r="AM33" s="905"/>
      <c r="AN33" s="22"/>
      <c r="AO33" s="884"/>
      <c r="AP33" s="884"/>
      <c r="AQ33" s="884"/>
      <c r="AR33" s="884"/>
      <c r="AS33" s="896"/>
      <c r="AT33" s="896"/>
      <c r="AU33" s="896"/>
      <c r="AV33" s="896"/>
      <c r="AW33" s="896"/>
      <c r="AX33" s="861"/>
      <c r="AY33" s="861"/>
      <c r="AZ33" s="861"/>
      <c r="BA33" s="861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977" t="s">
        <v>195</v>
      </c>
      <c r="B1" s="978"/>
      <c r="C1" s="978"/>
      <c r="D1" s="978"/>
      <c r="E1" s="978"/>
      <c r="F1" s="978"/>
      <c r="G1" s="978"/>
      <c r="H1" s="978"/>
      <c r="I1" s="978"/>
      <c r="J1" s="978"/>
      <c r="K1" s="978"/>
      <c r="L1" s="978"/>
      <c r="M1" s="978"/>
      <c r="N1" s="978"/>
      <c r="O1" s="978"/>
      <c r="P1" s="978"/>
      <c r="Q1" s="978"/>
      <c r="R1" s="978"/>
      <c r="S1" s="978"/>
      <c r="T1" s="978"/>
      <c r="U1" s="978"/>
      <c r="V1" s="979"/>
    </row>
    <row r="2" spans="1:27" s="141" customFormat="1" x14ac:dyDescent="0.2">
      <c r="A2" s="980" t="s">
        <v>120</v>
      </c>
      <c r="B2" s="983" t="s">
        <v>181</v>
      </c>
      <c r="C2" s="986" t="s">
        <v>80</v>
      </c>
      <c r="D2" s="987"/>
      <c r="E2" s="987"/>
      <c r="F2" s="988"/>
      <c r="G2" s="989" t="s">
        <v>121</v>
      </c>
      <c r="H2" s="992" t="s">
        <v>122</v>
      </c>
      <c r="I2" s="993"/>
      <c r="J2" s="993"/>
      <c r="K2" s="993"/>
      <c r="L2" s="993"/>
      <c r="M2" s="994"/>
      <c r="N2" s="995" t="s">
        <v>232</v>
      </c>
      <c r="O2" s="996"/>
      <c r="P2" s="996"/>
      <c r="Q2" s="996"/>
      <c r="R2" s="996"/>
      <c r="S2" s="996"/>
      <c r="T2" s="996"/>
      <c r="U2" s="996"/>
      <c r="V2" s="997"/>
    </row>
    <row r="3" spans="1:27" s="141" customFormat="1" ht="16.5" thickBot="1" x14ac:dyDescent="0.25">
      <c r="A3" s="981"/>
      <c r="B3" s="984"/>
      <c r="C3" s="1001" t="s">
        <v>29</v>
      </c>
      <c r="D3" s="1003" t="s">
        <v>30</v>
      </c>
      <c r="E3" s="1005" t="s">
        <v>53</v>
      </c>
      <c r="F3" s="1006"/>
      <c r="G3" s="990"/>
      <c r="H3" s="1014" t="s">
        <v>28</v>
      </c>
      <c r="I3" s="1017" t="s">
        <v>123</v>
      </c>
      <c r="J3" s="1018"/>
      <c r="K3" s="1018"/>
      <c r="L3" s="1019"/>
      <c r="M3" s="1020" t="s">
        <v>124</v>
      </c>
      <c r="N3" s="998"/>
      <c r="O3" s="999"/>
      <c r="P3" s="999"/>
      <c r="Q3" s="999"/>
      <c r="R3" s="999"/>
      <c r="S3" s="999"/>
      <c r="T3" s="999"/>
      <c r="U3" s="999"/>
      <c r="V3" s="1000"/>
    </row>
    <row r="4" spans="1:27" s="141" customFormat="1" x14ac:dyDescent="0.2">
      <c r="A4" s="981"/>
      <c r="B4" s="984"/>
      <c r="C4" s="1001"/>
      <c r="D4" s="1003"/>
      <c r="E4" s="1003" t="s">
        <v>54</v>
      </c>
      <c r="F4" s="1024" t="s">
        <v>55</v>
      </c>
      <c r="G4" s="990"/>
      <c r="H4" s="1015"/>
      <c r="I4" s="1026" t="s">
        <v>24</v>
      </c>
      <c r="J4" s="1026" t="s">
        <v>31</v>
      </c>
      <c r="K4" s="1026" t="s">
        <v>125</v>
      </c>
      <c r="L4" s="1026" t="s">
        <v>126</v>
      </c>
      <c r="M4" s="1021"/>
      <c r="N4" s="1029" t="s">
        <v>63</v>
      </c>
      <c r="O4" s="1030"/>
      <c r="P4" s="1031"/>
      <c r="Q4" s="1029" t="s">
        <v>71</v>
      </c>
      <c r="R4" s="1031"/>
      <c r="S4" s="1032"/>
      <c r="T4" s="1033"/>
      <c r="U4" s="1032"/>
      <c r="V4" s="1033"/>
    </row>
    <row r="5" spans="1:27" s="141" customFormat="1" ht="16.5" thickBot="1" x14ac:dyDescent="0.25">
      <c r="A5" s="981"/>
      <c r="B5" s="984"/>
      <c r="C5" s="1001"/>
      <c r="D5" s="1003"/>
      <c r="E5" s="1003"/>
      <c r="F5" s="1024"/>
      <c r="G5" s="990"/>
      <c r="H5" s="1015"/>
      <c r="I5" s="1027"/>
      <c r="J5" s="1027"/>
      <c r="K5" s="1027"/>
      <c r="L5" s="1027"/>
      <c r="M5" s="1021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981"/>
      <c r="B6" s="984"/>
      <c r="C6" s="1001"/>
      <c r="D6" s="1003"/>
      <c r="E6" s="1003"/>
      <c r="F6" s="1024"/>
      <c r="G6" s="990"/>
      <c r="H6" s="1015"/>
      <c r="I6" s="1027"/>
      <c r="J6" s="1027"/>
      <c r="K6" s="1027"/>
      <c r="L6" s="1027"/>
      <c r="M6" s="1022"/>
      <c r="N6" s="1034" t="s">
        <v>197</v>
      </c>
      <c r="O6" s="1035"/>
      <c r="P6" s="1036"/>
      <c r="Q6" s="1036"/>
      <c r="R6" s="1036"/>
      <c r="S6" s="1036"/>
      <c r="T6" s="1036"/>
      <c r="U6" s="1036"/>
      <c r="V6" s="1037"/>
    </row>
    <row r="7" spans="1:27" s="141" customFormat="1" ht="16.5" thickBot="1" x14ac:dyDescent="0.25">
      <c r="A7" s="982"/>
      <c r="B7" s="985"/>
      <c r="C7" s="1002"/>
      <c r="D7" s="1004"/>
      <c r="E7" s="1004"/>
      <c r="F7" s="1025"/>
      <c r="G7" s="991"/>
      <c r="H7" s="1016"/>
      <c r="I7" s="1028"/>
      <c r="J7" s="1028"/>
      <c r="K7" s="1028"/>
      <c r="L7" s="1028"/>
      <c r="M7" s="1023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22">
        <v>1</v>
      </c>
      <c r="B8" s="423">
        <v>2</v>
      </c>
      <c r="C8" s="424">
        <v>3</v>
      </c>
      <c r="D8" s="422">
        <v>4</v>
      </c>
      <c r="E8" s="422">
        <v>5</v>
      </c>
      <c r="F8" s="422">
        <v>6</v>
      </c>
      <c r="G8" s="422">
        <v>7</v>
      </c>
      <c r="H8" s="422">
        <v>8</v>
      </c>
      <c r="I8" s="422">
        <v>9</v>
      </c>
      <c r="J8" s="422">
        <v>10</v>
      </c>
      <c r="K8" s="422">
        <v>11</v>
      </c>
      <c r="L8" s="422">
        <v>12</v>
      </c>
      <c r="M8" s="425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11" t="s">
        <v>127</v>
      </c>
      <c r="B9" s="1012"/>
      <c r="C9" s="1012"/>
      <c r="D9" s="1012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2"/>
      <c r="R9" s="1012"/>
      <c r="S9" s="1012"/>
      <c r="T9" s="1012"/>
      <c r="U9" s="1012"/>
      <c r="V9" s="1013"/>
    </row>
    <row r="10" spans="1:27" s="141" customFormat="1" ht="16.5" thickBot="1" x14ac:dyDescent="0.25">
      <c r="A10" s="1053" t="s">
        <v>128</v>
      </c>
      <c r="B10" s="1054"/>
      <c r="C10" s="1054"/>
      <c r="D10" s="1054"/>
      <c r="E10" s="1054"/>
      <c r="F10" s="1054"/>
      <c r="G10" s="1054"/>
      <c r="H10" s="1054"/>
      <c r="I10" s="1054"/>
      <c r="J10" s="1054"/>
      <c r="K10" s="1054"/>
      <c r="L10" s="1054"/>
      <c r="M10" s="1054"/>
      <c r="N10" s="1054"/>
      <c r="O10" s="1054"/>
      <c r="P10" s="1054"/>
      <c r="Q10" s="1054"/>
      <c r="R10" s="1054"/>
      <c r="S10" s="1054"/>
      <c r="T10" s="1054"/>
      <c r="U10" s="1054"/>
      <c r="V10" s="1055"/>
    </row>
    <row r="11" spans="1:27" s="171" customFormat="1" ht="31.5" x14ac:dyDescent="0.2">
      <c r="A11" s="446" t="s">
        <v>72</v>
      </c>
      <c r="B11" s="669" t="s">
        <v>219</v>
      </c>
      <c r="C11" s="447"/>
      <c r="D11" s="427" t="s">
        <v>170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169</v>
      </c>
      <c r="B12" s="670" t="s">
        <v>119</v>
      </c>
      <c r="C12" s="456"/>
      <c r="D12" s="437" t="s">
        <v>170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171</v>
      </c>
      <c r="B13" s="436" t="s">
        <v>271</v>
      </c>
      <c r="C13" s="479"/>
      <c r="D13" s="652" t="s">
        <v>172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56" t="s">
        <v>32</v>
      </c>
      <c r="B14" s="1057"/>
      <c r="C14" s="189"/>
      <c r="D14" s="630"/>
      <c r="E14" s="629"/>
      <c r="F14" s="629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58" t="s">
        <v>129</v>
      </c>
      <c r="B15" s="1059"/>
      <c r="C15" s="1059"/>
      <c r="D15" s="1059"/>
      <c r="E15" s="1059"/>
      <c r="F15" s="1059"/>
      <c r="G15" s="1059"/>
      <c r="H15" s="1059"/>
      <c r="I15" s="1060"/>
      <c r="J15" s="1060"/>
      <c r="K15" s="1060"/>
      <c r="L15" s="1060"/>
      <c r="M15" s="1060"/>
      <c r="N15" s="1060"/>
      <c r="O15" s="1060"/>
      <c r="P15" s="1060"/>
      <c r="Q15" s="1060"/>
      <c r="R15" s="1060"/>
      <c r="S15" s="1060"/>
      <c r="T15" s="1060"/>
      <c r="U15" s="1060"/>
      <c r="V15" s="1061"/>
    </row>
    <row r="16" spans="1:27" s="373" customFormat="1" x14ac:dyDescent="0.2">
      <c r="A16" s="671" t="s">
        <v>130</v>
      </c>
      <c r="B16" s="681" t="s">
        <v>160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8" s="373" customFormat="1" x14ac:dyDescent="0.2">
      <c r="A17" s="672" t="s">
        <v>131</v>
      </c>
      <c r="B17" s="682" t="s">
        <v>161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8" s="373" customFormat="1" x14ac:dyDescent="0.2">
      <c r="A18" s="672" t="s">
        <v>132</v>
      </c>
      <c r="B18" s="682" t="s">
        <v>164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8" s="373" customFormat="1" x14ac:dyDescent="0.2">
      <c r="A19" s="672" t="s">
        <v>133</v>
      </c>
      <c r="B19" s="683" t="s">
        <v>183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8" s="373" customFormat="1" ht="16.5" thickBot="1" x14ac:dyDescent="0.25">
      <c r="A20" s="673" t="s">
        <v>135</v>
      </c>
      <c r="B20" s="684" t="s">
        <v>184</v>
      </c>
      <c r="C20" s="642"/>
      <c r="D20" s="632"/>
      <c r="E20" s="632"/>
      <c r="F20" s="644" t="s">
        <v>134</v>
      </c>
      <c r="G20" s="687">
        <v>2</v>
      </c>
      <c r="H20" s="645">
        <f t="shared" si="2"/>
        <v>60</v>
      </c>
      <c r="I20" s="631">
        <f t="shared" si="5"/>
        <v>0</v>
      </c>
      <c r="J20" s="632"/>
      <c r="K20" s="632"/>
      <c r="L20" s="632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8" s="171" customFormat="1" ht="32.25" thickBot="1" x14ac:dyDescent="0.25">
      <c r="A21" s="633" t="s">
        <v>227</v>
      </c>
      <c r="B21" s="690" t="s">
        <v>269</v>
      </c>
      <c r="C21" s="691"/>
      <c r="D21" s="650" t="s">
        <v>170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8" ht="26.25" customHeight="1" thickBot="1" x14ac:dyDescent="0.25">
      <c r="A22" s="1062" t="s">
        <v>136</v>
      </c>
      <c r="B22" s="1063"/>
      <c r="C22" s="1063"/>
      <c r="D22" s="1063"/>
      <c r="E22" s="1063"/>
      <c r="F22" s="1064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  <c r="AB22" s="195">
        <f>30*G22</f>
        <v>750</v>
      </c>
    </row>
    <row r="23" spans="1:28" ht="21.75" customHeight="1" thickBot="1" x14ac:dyDescent="0.25">
      <c r="A23" s="1065" t="s">
        <v>137</v>
      </c>
      <c r="B23" s="1066"/>
      <c r="C23" s="1066"/>
      <c r="D23" s="1066"/>
      <c r="E23" s="1066"/>
      <c r="F23" s="1066"/>
      <c r="G23" s="1066"/>
      <c r="H23" s="1066"/>
      <c r="I23" s="1067"/>
      <c r="J23" s="1067"/>
      <c r="K23" s="1067"/>
      <c r="L23" s="1067"/>
      <c r="M23" s="1067"/>
      <c r="N23" s="1067"/>
      <c r="O23" s="1067"/>
      <c r="P23" s="1067"/>
      <c r="Q23" s="1067"/>
      <c r="R23" s="1067"/>
      <c r="S23" s="1066"/>
      <c r="T23" s="1066"/>
      <c r="U23" s="1066"/>
      <c r="V23" s="1068"/>
    </row>
    <row r="24" spans="1:28" s="141" customFormat="1" ht="18.75" customHeight="1" x14ac:dyDescent="0.2">
      <c r="A24" s="446" t="s">
        <v>202</v>
      </c>
      <c r="B24" s="688" t="s">
        <v>118</v>
      </c>
      <c r="C24" s="88"/>
      <c r="D24" s="89" t="s">
        <v>134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8" s="141" customFormat="1" ht="18.75" customHeight="1" thickBot="1" x14ac:dyDescent="0.25">
      <c r="A25" s="468" t="s">
        <v>203</v>
      </c>
      <c r="B25" s="689" t="s">
        <v>26</v>
      </c>
      <c r="C25" s="103"/>
      <c r="D25" s="104" t="s">
        <v>173</v>
      </c>
      <c r="E25" s="104"/>
      <c r="F25" s="476"/>
      <c r="G25" s="477">
        <v>6</v>
      </c>
      <c r="H25" s="478">
        <f>G25*30</f>
        <v>180</v>
      </c>
      <c r="I25" s="631">
        <f>J25+K25+L25</f>
        <v>0</v>
      </c>
      <c r="J25" s="632"/>
      <c r="K25" s="632"/>
      <c r="L25" s="632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8" s="141" customFormat="1" ht="18" customHeight="1" thickBot="1" x14ac:dyDescent="0.25">
      <c r="A26" s="1038" t="s">
        <v>138</v>
      </c>
      <c r="B26" s="1039"/>
      <c r="C26" s="1039"/>
      <c r="D26" s="1039"/>
      <c r="E26" s="1039"/>
      <c r="F26" s="1040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25">
      <c r="A27" s="1041" t="s">
        <v>200</v>
      </c>
      <c r="B27" s="1042"/>
      <c r="C27" s="1042"/>
      <c r="D27" s="1042"/>
      <c r="E27" s="1042"/>
      <c r="F27" s="1042"/>
      <c r="G27" s="1042"/>
      <c r="H27" s="1042"/>
      <c r="I27" s="1043"/>
      <c r="J27" s="1043"/>
      <c r="K27" s="1043"/>
      <c r="L27" s="1043"/>
      <c r="M27" s="1043"/>
      <c r="N27" s="1043"/>
      <c r="O27" s="1043"/>
      <c r="P27" s="1043"/>
      <c r="Q27" s="1043"/>
      <c r="R27" s="1043"/>
      <c r="S27" s="1042"/>
      <c r="T27" s="1042"/>
      <c r="U27" s="1042"/>
      <c r="V27" s="1044"/>
    </row>
    <row r="28" spans="1:28" s="141" customFormat="1" ht="16.5" thickBot="1" x14ac:dyDescent="0.25">
      <c r="A28" s="720" t="s">
        <v>204</v>
      </c>
      <c r="B28" s="721" t="s">
        <v>201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8" s="141" customFormat="1" ht="16.5" thickBot="1" x14ac:dyDescent="0.25">
      <c r="A29" s="1045" t="s">
        <v>139</v>
      </c>
      <c r="B29" s="1046"/>
      <c r="C29" s="1046"/>
      <c r="D29" s="1046"/>
      <c r="E29" s="1046"/>
      <c r="F29" s="1047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5" thickBot="1" x14ac:dyDescent="0.25">
      <c r="A30" s="1048" t="s">
        <v>140</v>
      </c>
      <c r="B30" s="1049"/>
      <c r="C30" s="1049"/>
      <c r="D30" s="1049"/>
      <c r="E30" s="1049"/>
      <c r="F30" s="1049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ht="16.5" thickBot="1" x14ac:dyDescent="0.25">
      <c r="A31" s="1050" t="s">
        <v>141</v>
      </c>
      <c r="B31" s="1051"/>
      <c r="C31" s="1051"/>
      <c r="D31" s="1051"/>
      <c r="E31" s="1051"/>
      <c r="F31" s="1051"/>
      <c r="G31" s="1051"/>
      <c r="H31" s="1051"/>
      <c r="I31" s="1051"/>
      <c r="J31" s="1051"/>
      <c r="K31" s="1051"/>
      <c r="L31" s="1051"/>
      <c r="M31" s="1051"/>
      <c r="N31" s="1051"/>
      <c r="O31" s="1051"/>
      <c r="P31" s="1051"/>
      <c r="Q31" s="1051"/>
      <c r="R31" s="1051"/>
      <c r="S31" s="1051"/>
      <c r="T31" s="1051"/>
      <c r="U31" s="1051"/>
      <c r="V31" s="1052"/>
    </row>
    <row r="32" spans="1:28" ht="16.5" thickBot="1" x14ac:dyDescent="0.25">
      <c r="A32" s="1007" t="s">
        <v>142</v>
      </c>
      <c r="B32" s="1008"/>
      <c r="C32" s="1008"/>
      <c r="D32" s="1008"/>
      <c r="E32" s="1008"/>
      <c r="F32" s="1008"/>
      <c r="G32" s="1008"/>
      <c r="H32" s="1008"/>
      <c r="I32" s="1008"/>
      <c r="J32" s="1008"/>
      <c r="K32" s="1008"/>
      <c r="L32" s="1008"/>
      <c r="M32" s="1008"/>
      <c r="N32" s="1008"/>
      <c r="O32" s="1008"/>
      <c r="P32" s="1008"/>
      <c r="Q32" s="1008"/>
      <c r="R32" s="1008"/>
      <c r="S32" s="1009"/>
      <c r="T32" s="1009"/>
      <c r="U32" s="1009"/>
      <c r="V32" s="1010"/>
    </row>
    <row r="33" spans="1:27" x14ac:dyDescent="0.2">
      <c r="A33" s="771" t="s">
        <v>83</v>
      </c>
      <c r="B33" s="657" t="s">
        <v>226</v>
      </c>
      <c r="C33" s="481"/>
      <c r="D33" s="482" t="s">
        <v>145</v>
      </c>
      <c r="E33" s="482"/>
      <c r="F33" s="662"/>
      <c r="G33" s="666">
        <v>3</v>
      </c>
      <c r="H33" s="484">
        <f>G33*30</f>
        <v>90</v>
      </c>
      <c r="I33" s="485">
        <f>J33+K33+L33</f>
        <v>30</v>
      </c>
      <c r="J33" s="486">
        <v>15</v>
      </c>
      <c r="K33" s="486"/>
      <c r="L33" s="486">
        <v>15</v>
      </c>
      <c r="M33" s="747">
        <f>H33-I33</f>
        <v>60</v>
      </c>
      <c r="N33" s="481">
        <v>2</v>
      </c>
      <c r="O33" s="482"/>
      <c r="P33" s="483"/>
      <c r="Q33" s="487"/>
      <c r="R33" s="483"/>
      <c r="S33" s="654"/>
      <c r="T33" s="269"/>
      <c r="U33" s="267"/>
      <c r="V33" s="269"/>
    </row>
    <row r="34" spans="1:27" x14ac:dyDescent="0.2">
      <c r="A34" s="772" t="s">
        <v>261</v>
      </c>
      <c r="B34" s="658" t="s">
        <v>270</v>
      </c>
      <c r="C34" s="660"/>
      <c r="D34" s="489" t="s">
        <v>145</v>
      </c>
      <c r="E34" s="489"/>
      <c r="F34" s="663"/>
      <c r="G34" s="667">
        <v>3</v>
      </c>
      <c r="H34" s="742">
        <f>G34*30</f>
        <v>90</v>
      </c>
      <c r="I34" s="745">
        <f>J34+K34+L34</f>
        <v>30</v>
      </c>
      <c r="J34" s="744">
        <v>15</v>
      </c>
      <c r="K34" s="744"/>
      <c r="L34" s="744">
        <v>15</v>
      </c>
      <c r="M34" s="748">
        <f>H34-I34</f>
        <v>60</v>
      </c>
      <c r="N34" s="660">
        <v>2</v>
      </c>
      <c r="O34" s="489"/>
      <c r="P34" s="297"/>
      <c r="Q34" s="749"/>
      <c r="R34" s="488"/>
      <c r="S34" s="155"/>
      <c r="T34" s="343"/>
      <c r="U34" s="150"/>
      <c r="V34" s="343"/>
    </row>
    <row r="35" spans="1:27" ht="16.5" thickBot="1" x14ac:dyDescent="0.3">
      <c r="A35" s="773" t="s">
        <v>262</v>
      </c>
      <c r="B35" s="659" t="s">
        <v>199</v>
      </c>
      <c r="C35" s="661"/>
      <c r="D35" s="656"/>
      <c r="E35" s="656"/>
      <c r="F35" s="664"/>
      <c r="G35" s="668">
        <v>3</v>
      </c>
      <c r="H35" s="743">
        <f>G35*30</f>
        <v>90</v>
      </c>
      <c r="I35" s="750"/>
      <c r="J35" s="751"/>
      <c r="K35" s="751"/>
      <c r="L35" s="751"/>
      <c r="M35" s="752"/>
      <c r="N35" s="750"/>
      <c r="O35" s="751"/>
      <c r="P35" s="753"/>
      <c r="Q35" s="754"/>
      <c r="R35" s="302"/>
      <c r="S35" s="655"/>
      <c r="T35" s="344"/>
      <c r="U35" s="344"/>
      <c r="V35" s="770"/>
    </row>
    <row r="36" spans="1:27" ht="16.5" thickBot="1" x14ac:dyDescent="0.25">
      <c r="A36" s="1062" t="s">
        <v>143</v>
      </c>
      <c r="B36" s="1063"/>
      <c r="C36" s="1063"/>
      <c r="D36" s="1063"/>
      <c r="E36" s="1063"/>
      <c r="F36" s="1064"/>
      <c r="G36" s="490">
        <f>G33</f>
        <v>3</v>
      </c>
      <c r="H36" s="696">
        <f t="shared" ref="H36:P36" si="14">H33</f>
        <v>90</v>
      </c>
      <c r="I36" s="700">
        <f t="shared" si="14"/>
        <v>30</v>
      </c>
      <c r="J36" s="701">
        <f t="shared" si="14"/>
        <v>15</v>
      </c>
      <c r="K36" s="701">
        <f t="shared" si="14"/>
        <v>0</v>
      </c>
      <c r="L36" s="701">
        <f t="shared" si="14"/>
        <v>15</v>
      </c>
      <c r="M36" s="703">
        <f t="shared" si="14"/>
        <v>60</v>
      </c>
      <c r="N36" s="700">
        <f t="shared" si="14"/>
        <v>2</v>
      </c>
      <c r="O36" s="701">
        <f t="shared" si="14"/>
        <v>0</v>
      </c>
      <c r="P36" s="703">
        <f t="shared" si="14"/>
        <v>0</v>
      </c>
      <c r="Q36" s="700">
        <f t="shared" ref="Q36:AA36" si="15">SUM(Q33:Q34)</f>
        <v>0</v>
      </c>
      <c r="R36" s="702">
        <f t="shared" si="15"/>
        <v>0</v>
      </c>
      <c r="S36" s="305">
        <f t="shared" si="15"/>
        <v>0</v>
      </c>
      <c r="T36" s="273">
        <f t="shared" si="15"/>
        <v>0</v>
      </c>
      <c r="U36" s="273">
        <f t="shared" si="15"/>
        <v>0</v>
      </c>
      <c r="V36" s="273">
        <f t="shared" si="15"/>
        <v>0</v>
      </c>
      <c r="W36" s="305">
        <f t="shared" si="15"/>
        <v>0</v>
      </c>
      <c r="X36" s="273">
        <f t="shared" si="15"/>
        <v>0</v>
      </c>
      <c r="Y36" s="273">
        <f t="shared" si="15"/>
        <v>0</v>
      </c>
      <c r="Z36" s="273">
        <f t="shared" si="15"/>
        <v>0</v>
      </c>
      <c r="AA36" s="273">
        <f t="shared" si="15"/>
        <v>0</v>
      </c>
    </row>
    <row r="37" spans="1:27" ht="16.5" thickBot="1" x14ac:dyDescent="0.25">
      <c r="A37" s="1053" t="s">
        <v>174</v>
      </c>
      <c r="B37" s="1070"/>
      <c r="C37" s="1054"/>
      <c r="D37" s="1054"/>
      <c r="E37" s="1054"/>
      <c r="F37" s="1054"/>
      <c r="G37" s="1054"/>
      <c r="H37" s="1070"/>
      <c r="I37" s="1008"/>
      <c r="J37" s="1008"/>
      <c r="K37" s="1008"/>
      <c r="L37" s="1008"/>
      <c r="M37" s="1008"/>
      <c r="N37" s="1008"/>
      <c r="O37" s="1008"/>
      <c r="P37" s="1008"/>
      <c r="Q37" s="1009"/>
      <c r="R37" s="1009"/>
      <c r="S37" s="1070"/>
      <c r="T37" s="1070"/>
      <c r="U37" s="1070"/>
      <c r="V37" s="1071"/>
    </row>
    <row r="38" spans="1:27" s="373" customFormat="1" x14ac:dyDescent="0.2">
      <c r="A38" s="778" t="s">
        <v>144</v>
      </c>
      <c r="B38" s="774" t="s">
        <v>185</v>
      </c>
      <c r="C38" s="494"/>
      <c r="D38" s="495">
        <v>1</v>
      </c>
      <c r="E38" s="495"/>
      <c r="F38" s="551"/>
      <c r="G38" s="493">
        <v>4</v>
      </c>
      <c r="H38" s="759">
        <f t="shared" ref="H38:H47" si="16">G38*30</f>
        <v>120</v>
      </c>
      <c r="I38" s="494">
        <v>64</v>
      </c>
      <c r="J38" s="495">
        <v>15</v>
      </c>
      <c r="K38" s="495"/>
      <c r="L38" s="495">
        <v>15</v>
      </c>
      <c r="M38" s="763">
        <v>86</v>
      </c>
      <c r="N38" s="494">
        <v>2</v>
      </c>
      <c r="O38" s="495"/>
      <c r="P38" s="496"/>
      <c r="Q38" s="492"/>
      <c r="R38" s="497"/>
      <c r="S38" s="385"/>
      <c r="T38" s="382"/>
      <c r="U38" s="385"/>
      <c r="V38" s="382"/>
      <c r="W38" s="386"/>
      <c r="X38" s="386"/>
      <c r="Y38" s="386"/>
    </row>
    <row r="39" spans="1:27" s="373" customFormat="1" x14ac:dyDescent="0.2">
      <c r="A39" s="779" t="s">
        <v>146</v>
      </c>
      <c r="B39" s="775" t="s">
        <v>186</v>
      </c>
      <c r="C39" s="534"/>
      <c r="D39" s="535">
        <v>1</v>
      </c>
      <c r="E39" s="535"/>
      <c r="F39" s="554"/>
      <c r="G39" s="760">
        <v>4</v>
      </c>
      <c r="H39" s="759">
        <f t="shared" si="16"/>
        <v>120</v>
      </c>
      <c r="I39" s="534">
        <v>64</v>
      </c>
      <c r="J39" s="535">
        <v>15</v>
      </c>
      <c r="K39" s="535"/>
      <c r="L39" s="535">
        <v>15</v>
      </c>
      <c r="M39" s="764">
        <v>86</v>
      </c>
      <c r="N39" s="534">
        <v>2</v>
      </c>
      <c r="O39" s="535"/>
      <c r="P39" s="536"/>
      <c r="Q39" s="498"/>
      <c r="R39" s="499"/>
      <c r="S39" s="387"/>
      <c r="T39" s="388"/>
      <c r="U39" s="387"/>
      <c r="V39" s="388"/>
      <c r="W39" s="386"/>
      <c r="X39" s="386"/>
      <c r="Y39" s="386"/>
    </row>
    <row r="40" spans="1:27" s="373" customFormat="1" x14ac:dyDescent="0.2">
      <c r="A40" s="779" t="s">
        <v>147</v>
      </c>
      <c r="B40" s="776" t="s">
        <v>179</v>
      </c>
      <c r="C40" s="755"/>
      <c r="D40" s="284" t="s">
        <v>170</v>
      </c>
      <c r="E40" s="284"/>
      <c r="F40" s="286"/>
      <c r="G40" s="287">
        <v>4</v>
      </c>
      <c r="H40" s="759">
        <f t="shared" si="16"/>
        <v>120</v>
      </c>
      <c r="I40" s="289">
        <f t="shared" ref="I40:I47" si="17">J40+L40+K40</f>
        <v>60</v>
      </c>
      <c r="J40" s="290">
        <v>30</v>
      </c>
      <c r="K40" s="291"/>
      <c r="L40" s="291">
        <v>30</v>
      </c>
      <c r="M40" s="292">
        <f t="shared" ref="M40:M47" si="18">H40-I40</f>
        <v>60</v>
      </c>
      <c r="N40" s="293">
        <v>4</v>
      </c>
      <c r="O40" s="294"/>
      <c r="P40" s="295"/>
      <c r="Q40" s="296"/>
      <c r="R40" s="295"/>
      <c r="S40" s="389"/>
      <c r="T40" s="390"/>
      <c r="U40" s="389"/>
      <c r="V40" s="391"/>
    </row>
    <row r="41" spans="1:27" s="373" customFormat="1" x14ac:dyDescent="0.2">
      <c r="A41" s="779" t="s">
        <v>175</v>
      </c>
      <c r="B41" s="776" t="s">
        <v>228</v>
      </c>
      <c r="C41" s="755"/>
      <c r="D41" s="284" t="s">
        <v>170</v>
      </c>
      <c r="E41" s="284"/>
      <c r="F41" s="286"/>
      <c r="G41" s="287">
        <v>4</v>
      </c>
      <c r="H41" s="759">
        <f t="shared" si="16"/>
        <v>120</v>
      </c>
      <c r="I41" s="289">
        <f t="shared" si="17"/>
        <v>60</v>
      </c>
      <c r="J41" s="290">
        <v>30</v>
      </c>
      <c r="K41" s="291"/>
      <c r="L41" s="291">
        <v>30</v>
      </c>
      <c r="M41" s="292">
        <f t="shared" si="18"/>
        <v>60</v>
      </c>
      <c r="N41" s="293">
        <v>4</v>
      </c>
      <c r="O41" s="294"/>
      <c r="P41" s="295"/>
      <c r="Q41" s="296"/>
      <c r="R41" s="295"/>
      <c r="S41" s="389"/>
      <c r="T41" s="390"/>
      <c r="U41" s="389"/>
      <c r="V41" s="391"/>
    </row>
    <row r="42" spans="1:27" x14ac:dyDescent="0.2">
      <c r="A42" s="779" t="s">
        <v>263</v>
      </c>
      <c r="B42" s="776" t="s">
        <v>230</v>
      </c>
      <c r="C42" s="755"/>
      <c r="D42" s="284" t="s">
        <v>172</v>
      </c>
      <c r="E42" s="284"/>
      <c r="F42" s="286"/>
      <c r="G42" s="287">
        <v>4</v>
      </c>
      <c r="H42" s="759">
        <f t="shared" si="16"/>
        <v>120</v>
      </c>
      <c r="I42" s="289">
        <f t="shared" si="17"/>
        <v>54</v>
      </c>
      <c r="J42" s="290">
        <v>18</v>
      </c>
      <c r="K42" s="291"/>
      <c r="L42" s="291">
        <v>36</v>
      </c>
      <c r="M42" s="292">
        <f t="shared" si="18"/>
        <v>66</v>
      </c>
      <c r="N42" s="293"/>
      <c r="O42" s="294">
        <v>3</v>
      </c>
      <c r="P42" s="295">
        <v>3</v>
      </c>
      <c r="Q42" s="296"/>
      <c r="R42" s="295"/>
      <c r="S42" s="293"/>
      <c r="T42" s="295"/>
      <c r="U42" s="293"/>
      <c r="V42" s="297"/>
    </row>
    <row r="43" spans="1:27" x14ac:dyDescent="0.2">
      <c r="A43" s="779" t="s">
        <v>264</v>
      </c>
      <c r="B43" s="776" t="s">
        <v>231</v>
      </c>
      <c r="C43" s="755"/>
      <c r="D43" s="284" t="s">
        <v>172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54</v>
      </c>
      <c r="J43" s="290">
        <v>18</v>
      </c>
      <c r="K43" s="291"/>
      <c r="L43" s="291">
        <v>36</v>
      </c>
      <c r="M43" s="292">
        <f t="shared" si="18"/>
        <v>66</v>
      </c>
      <c r="N43" s="293"/>
      <c r="O43" s="294">
        <v>3</v>
      </c>
      <c r="P43" s="295">
        <v>3</v>
      </c>
      <c r="Q43" s="296"/>
      <c r="R43" s="295"/>
      <c r="S43" s="293"/>
      <c r="T43" s="295"/>
      <c r="U43" s="293"/>
      <c r="V43" s="297"/>
    </row>
    <row r="44" spans="1:27" s="373" customFormat="1" x14ac:dyDescent="0.2">
      <c r="A44" s="779" t="s">
        <v>265</v>
      </c>
      <c r="B44" s="776" t="s">
        <v>234</v>
      </c>
      <c r="C44" s="755"/>
      <c r="D44" s="284" t="s">
        <v>172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54</v>
      </c>
      <c r="J44" s="290">
        <v>18</v>
      </c>
      <c r="K44" s="291"/>
      <c r="L44" s="291">
        <v>36</v>
      </c>
      <c r="M44" s="292">
        <f t="shared" si="18"/>
        <v>66</v>
      </c>
      <c r="N44" s="293"/>
      <c r="O44" s="294">
        <v>3</v>
      </c>
      <c r="P44" s="295">
        <v>3</v>
      </c>
      <c r="Q44" s="296"/>
      <c r="R44" s="295"/>
      <c r="S44" s="389"/>
      <c r="T44" s="390"/>
      <c r="U44" s="389"/>
      <c r="V44" s="391"/>
    </row>
    <row r="45" spans="1:27" s="373" customFormat="1" x14ac:dyDescent="0.2">
      <c r="A45" s="779" t="s">
        <v>266</v>
      </c>
      <c r="B45" s="776" t="s">
        <v>190</v>
      </c>
      <c r="C45" s="755"/>
      <c r="D45" s="284" t="s">
        <v>172</v>
      </c>
      <c r="E45" s="284"/>
      <c r="F45" s="286"/>
      <c r="G45" s="287">
        <v>4</v>
      </c>
      <c r="H45" s="759">
        <f t="shared" si="16"/>
        <v>120</v>
      </c>
      <c r="I45" s="289">
        <f t="shared" si="17"/>
        <v>54</v>
      </c>
      <c r="J45" s="290">
        <v>18</v>
      </c>
      <c r="K45" s="291"/>
      <c r="L45" s="291">
        <v>36</v>
      </c>
      <c r="M45" s="292">
        <f t="shared" si="18"/>
        <v>66</v>
      </c>
      <c r="N45" s="293"/>
      <c r="O45" s="294">
        <v>3</v>
      </c>
      <c r="P45" s="295">
        <v>3</v>
      </c>
      <c r="Q45" s="296"/>
      <c r="R45" s="295"/>
      <c r="S45" s="389"/>
      <c r="T45" s="390"/>
      <c r="U45" s="389"/>
      <c r="V45" s="391"/>
    </row>
    <row r="46" spans="1:27" s="373" customFormat="1" x14ac:dyDescent="0.2">
      <c r="A46" s="779" t="s">
        <v>267</v>
      </c>
      <c r="B46" s="776" t="s">
        <v>192</v>
      </c>
      <c r="C46" s="755"/>
      <c r="D46" s="284" t="s">
        <v>172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389"/>
      <c r="T46" s="390"/>
      <c r="U46" s="389"/>
      <c r="V46" s="391"/>
    </row>
    <row r="47" spans="1:27" s="373" customFormat="1" ht="16.5" thickBot="1" x14ac:dyDescent="0.25">
      <c r="A47" s="780" t="s">
        <v>268</v>
      </c>
      <c r="B47" s="777" t="s">
        <v>229</v>
      </c>
      <c r="C47" s="756"/>
      <c r="D47" s="757" t="s">
        <v>172</v>
      </c>
      <c r="E47" s="757"/>
      <c r="F47" s="758"/>
      <c r="G47" s="665">
        <v>4</v>
      </c>
      <c r="H47" s="759">
        <f t="shared" si="16"/>
        <v>120</v>
      </c>
      <c r="I47" s="746">
        <f t="shared" si="17"/>
        <v>54</v>
      </c>
      <c r="J47" s="761">
        <v>18</v>
      </c>
      <c r="K47" s="762"/>
      <c r="L47" s="762">
        <v>36</v>
      </c>
      <c r="M47" s="765">
        <f t="shared" si="18"/>
        <v>66</v>
      </c>
      <c r="N47" s="766"/>
      <c r="O47" s="767">
        <v>3</v>
      </c>
      <c r="P47" s="768">
        <v>3</v>
      </c>
      <c r="Q47" s="301"/>
      <c r="R47" s="300"/>
      <c r="S47" s="414"/>
      <c r="T47" s="413"/>
      <c r="U47" s="414"/>
      <c r="V47" s="415"/>
    </row>
    <row r="48" spans="1:27" ht="16.5" thickBot="1" x14ac:dyDescent="0.25">
      <c r="A48" s="1062" t="s">
        <v>148</v>
      </c>
      <c r="B48" s="1057"/>
      <c r="C48" s="1063"/>
      <c r="D48" s="1063"/>
      <c r="E48" s="1063"/>
      <c r="F48" s="1064"/>
      <c r="G48" s="490">
        <f t="shared" ref="G48:P48" si="19">G38+G40+G42+G44+G46</f>
        <v>20</v>
      </c>
      <c r="H48" s="469">
        <f t="shared" si="19"/>
        <v>600</v>
      </c>
      <c r="I48" s="491">
        <f t="shared" si="19"/>
        <v>286</v>
      </c>
      <c r="J48" s="491">
        <f t="shared" si="19"/>
        <v>99</v>
      </c>
      <c r="K48" s="491">
        <f t="shared" si="19"/>
        <v>0</v>
      </c>
      <c r="L48" s="491">
        <f t="shared" si="19"/>
        <v>153</v>
      </c>
      <c r="M48" s="491">
        <f t="shared" si="19"/>
        <v>344</v>
      </c>
      <c r="N48" s="491">
        <f t="shared" si="19"/>
        <v>6</v>
      </c>
      <c r="O48" s="491">
        <f t="shared" si="19"/>
        <v>9</v>
      </c>
      <c r="P48" s="491">
        <f t="shared" si="19"/>
        <v>9</v>
      </c>
      <c r="Q48" s="469">
        <f t="shared" ref="Q48:V48" si="20">SUM(Q38:Q47)</f>
        <v>0</v>
      </c>
      <c r="R48" s="469">
        <f t="shared" si="20"/>
        <v>0</v>
      </c>
      <c r="S48" s="227">
        <f t="shared" si="20"/>
        <v>0</v>
      </c>
      <c r="T48" s="227">
        <f t="shared" si="20"/>
        <v>0</v>
      </c>
      <c r="U48" s="227">
        <f t="shared" si="20"/>
        <v>0</v>
      </c>
      <c r="V48" s="227">
        <f t="shared" si="20"/>
        <v>0</v>
      </c>
    </row>
    <row r="49" spans="1:27" ht="16.5" thickBot="1" x14ac:dyDescent="0.25">
      <c r="A49" s="1072" t="s">
        <v>149</v>
      </c>
      <c r="B49" s="1073"/>
      <c r="C49" s="1073"/>
      <c r="D49" s="1073"/>
      <c r="E49" s="1073"/>
      <c r="F49" s="1074"/>
      <c r="G49" s="500">
        <f t="shared" ref="G49:V49" si="21">G48+G36</f>
        <v>23</v>
      </c>
      <c r="H49" s="501">
        <f t="shared" si="21"/>
        <v>690</v>
      </c>
      <c r="I49" s="501">
        <f t="shared" si="21"/>
        <v>316</v>
      </c>
      <c r="J49" s="501">
        <f t="shared" si="21"/>
        <v>114</v>
      </c>
      <c r="K49" s="501">
        <f t="shared" si="21"/>
        <v>0</v>
      </c>
      <c r="L49" s="501">
        <f t="shared" si="21"/>
        <v>168</v>
      </c>
      <c r="M49" s="501">
        <f t="shared" si="21"/>
        <v>404</v>
      </c>
      <c r="N49" s="469">
        <f t="shared" si="21"/>
        <v>8</v>
      </c>
      <c r="O49" s="469">
        <f t="shared" si="21"/>
        <v>9</v>
      </c>
      <c r="P49" s="469">
        <f t="shared" si="21"/>
        <v>9</v>
      </c>
      <c r="Q49" s="469">
        <f t="shared" si="21"/>
        <v>0</v>
      </c>
      <c r="R49" s="469">
        <f t="shared" si="21"/>
        <v>0</v>
      </c>
      <c r="S49" s="227">
        <f t="shared" si="21"/>
        <v>0</v>
      </c>
      <c r="T49" s="227">
        <f t="shared" si="21"/>
        <v>0</v>
      </c>
      <c r="U49" s="227">
        <f t="shared" si="21"/>
        <v>0</v>
      </c>
      <c r="V49" s="227">
        <f t="shared" si="21"/>
        <v>0</v>
      </c>
    </row>
    <row r="50" spans="1:27" s="141" customFormat="1" ht="16.5" thickBot="1" x14ac:dyDescent="0.25">
      <c r="A50" s="1075" t="s">
        <v>150</v>
      </c>
      <c r="B50" s="1075"/>
      <c r="C50" s="1075"/>
      <c r="D50" s="1075"/>
      <c r="E50" s="1075"/>
      <c r="F50" s="1075"/>
      <c r="G50" s="500">
        <f t="shared" ref="G50:M50" si="22">G49+G30</f>
        <v>90</v>
      </c>
      <c r="H50" s="501">
        <f t="shared" si="22"/>
        <v>2700</v>
      </c>
      <c r="I50" s="501">
        <f t="shared" si="22"/>
        <v>685</v>
      </c>
      <c r="J50" s="501">
        <f t="shared" si="22"/>
        <v>243</v>
      </c>
      <c r="K50" s="501">
        <f t="shared" si="22"/>
        <v>30</v>
      </c>
      <c r="L50" s="501">
        <f t="shared" si="22"/>
        <v>378</v>
      </c>
      <c r="M50" s="501">
        <f t="shared" si="22"/>
        <v>2045</v>
      </c>
      <c r="N50" s="469">
        <f t="shared" ref="N50:V50" si="23">N30+N49</f>
        <v>23</v>
      </c>
      <c r="O50" s="469">
        <f t="shared" si="23"/>
        <v>17</v>
      </c>
      <c r="P50" s="469">
        <f t="shared" si="23"/>
        <v>17</v>
      </c>
      <c r="Q50" s="469">
        <f t="shared" ca="1" si="23"/>
        <v>0</v>
      </c>
      <c r="R50" s="469">
        <f t="shared" ca="1" si="23"/>
        <v>0</v>
      </c>
      <c r="S50" s="227">
        <f t="shared" ca="1" si="23"/>
        <v>0</v>
      </c>
      <c r="T50" s="227">
        <f t="shared" ca="1" si="23"/>
        <v>0</v>
      </c>
      <c r="U50" s="227">
        <f t="shared" ca="1" si="23"/>
        <v>0</v>
      </c>
      <c r="V50" s="227">
        <f t="shared" ca="1" si="23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076" t="s">
        <v>34</v>
      </c>
      <c r="B51" s="1076"/>
      <c r="C51" s="1076"/>
      <c r="D51" s="1076"/>
      <c r="E51" s="1076"/>
      <c r="F51" s="1076"/>
      <c r="G51" s="1076"/>
      <c r="H51" s="1076"/>
      <c r="I51" s="1076"/>
      <c r="J51" s="1076"/>
      <c r="K51" s="1076"/>
      <c r="L51" s="1076"/>
      <c r="M51" s="1076"/>
      <c r="N51" s="469">
        <f>N50</f>
        <v>23</v>
      </c>
      <c r="O51" s="469">
        <f t="shared" ref="O51:V51" si="24">O50</f>
        <v>17</v>
      </c>
      <c r="P51" s="469">
        <f t="shared" si="24"/>
        <v>17</v>
      </c>
      <c r="Q51" s="469">
        <f t="shared" ca="1" si="24"/>
        <v>0</v>
      </c>
      <c r="R51" s="469">
        <f t="shared" ca="1" si="24"/>
        <v>0</v>
      </c>
      <c r="S51" s="227">
        <f t="shared" ca="1" si="24"/>
        <v>0</v>
      </c>
      <c r="T51" s="227">
        <f t="shared" ca="1" si="24"/>
        <v>0</v>
      </c>
      <c r="U51" s="227">
        <f t="shared" ca="1" si="24"/>
        <v>0</v>
      </c>
      <c r="V51" s="227">
        <f t="shared" ca="1" si="24"/>
        <v>0</v>
      </c>
      <c r="Y51" s="137">
        <f t="shared" ref="Y51:AA51" si="25">Y50</f>
        <v>22</v>
      </c>
      <c r="Z51" s="137">
        <f t="shared" si="25"/>
        <v>22</v>
      </c>
      <c r="AA51" s="137">
        <f t="shared" si="25"/>
        <v>22</v>
      </c>
    </row>
    <row r="52" spans="1:27" s="141" customFormat="1" ht="16.5" thickBot="1" x14ac:dyDescent="0.25">
      <c r="A52" s="1069" t="s">
        <v>33</v>
      </c>
      <c r="B52" s="1069"/>
      <c r="C52" s="1069"/>
      <c r="D52" s="1069"/>
      <c r="E52" s="1069"/>
      <c r="F52" s="1069"/>
      <c r="G52" s="1069"/>
      <c r="H52" s="1069"/>
      <c r="I52" s="1069"/>
      <c r="J52" s="1069"/>
      <c r="K52" s="1069"/>
      <c r="L52" s="1069"/>
      <c r="M52" s="1069"/>
      <c r="N52" s="469">
        <v>2</v>
      </c>
      <c r="O52" s="502"/>
      <c r="P52" s="503">
        <v>2</v>
      </c>
      <c r="Q52" s="503"/>
      <c r="R52" s="503"/>
      <c r="S52" s="306"/>
      <c r="T52" s="306"/>
      <c r="U52" s="306"/>
      <c r="V52" s="306"/>
    </row>
    <row r="53" spans="1:27" s="141" customFormat="1" ht="16.5" thickBot="1" x14ac:dyDescent="0.25">
      <c r="A53" s="1069" t="s">
        <v>151</v>
      </c>
      <c r="B53" s="1069"/>
      <c r="C53" s="1069"/>
      <c r="D53" s="1069"/>
      <c r="E53" s="1069"/>
      <c r="F53" s="1069"/>
      <c r="G53" s="1069"/>
      <c r="H53" s="1069"/>
      <c r="I53" s="1069"/>
      <c r="J53" s="1069"/>
      <c r="K53" s="1069"/>
      <c r="L53" s="1069"/>
      <c r="M53" s="1069"/>
      <c r="N53" s="469">
        <v>6</v>
      </c>
      <c r="O53" s="502"/>
      <c r="P53" s="503">
        <v>5</v>
      </c>
      <c r="Q53" s="503">
        <v>1</v>
      </c>
      <c r="R53" s="503"/>
      <c r="S53" s="306"/>
      <c r="T53" s="306"/>
      <c r="U53" s="306"/>
      <c r="V53" s="306"/>
    </row>
    <row r="54" spans="1:27" s="141" customFormat="1" ht="16.5" thickBot="1" x14ac:dyDescent="0.25">
      <c r="A54" s="1069" t="s">
        <v>152</v>
      </c>
      <c r="B54" s="1069"/>
      <c r="C54" s="1069"/>
      <c r="D54" s="1069"/>
      <c r="E54" s="1069"/>
      <c r="F54" s="1069"/>
      <c r="G54" s="1069"/>
      <c r="H54" s="1069"/>
      <c r="I54" s="1069"/>
      <c r="J54" s="1069"/>
      <c r="K54" s="1069"/>
      <c r="L54" s="1069"/>
      <c r="M54" s="1069"/>
      <c r="N54" s="504"/>
      <c r="O54" s="505"/>
      <c r="P54" s="506"/>
      <c r="Q54" s="504"/>
      <c r="R54" s="507"/>
      <c r="S54" s="310"/>
      <c r="T54" s="310"/>
      <c r="U54" s="310"/>
      <c r="V54" s="310"/>
    </row>
    <row r="55" spans="1:27" s="141" customFormat="1" ht="16.5" thickBot="1" x14ac:dyDescent="0.25">
      <c r="A55" s="1069" t="s">
        <v>35</v>
      </c>
      <c r="B55" s="1069"/>
      <c r="C55" s="1069"/>
      <c r="D55" s="1069"/>
      <c r="E55" s="1069"/>
      <c r="F55" s="1069"/>
      <c r="G55" s="1069"/>
      <c r="H55" s="1069"/>
      <c r="I55" s="1069"/>
      <c r="J55" s="1069"/>
      <c r="K55" s="1069"/>
      <c r="L55" s="1069"/>
      <c r="M55" s="1069"/>
      <c r="N55" s="508"/>
      <c r="O55" s="509"/>
      <c r="P55" s="510">
        <v>1</v>
      </c>
      <c r="Q55" s="511"/>
      <c r="R55" s="512"/>
      <c r="S55" s="311"/>
      <c r="T55" s="311"/>
      <c r="U55" s="311"/>
      <c r="V55" s="311"/>
    </row>
    <row r="56" spans="1:27" s="141" customFormat="1" ht="16.5" thickBot="1" x14ac:dyDescent="0.25">
      <c r="A56" s="1077" t="s">
        <v>153</v>
      </c>
      <c r="B56" s="1078"/>
      <c r="C56" s="1078"/>
      <c r="D56" s="1078"/>
      <c r="E56" s="1078"/>
      <c r="F56" s="1078"/>
      <c r="G56" s="1078"/>
      <c r="H56" s="1078"/>
      <c r="I56" s="1078"/>
      <c r="J56" s="1078"/>
      <c r="K56" s="1078"/>
      <c r="L56" s="1078"/>
      <c r="M56" s="1079"/>
      <c r="N56" s="1080" t="s">
        <v>154</v>
      </c>
      <c r="O56" s="1081"/>
      <c r="P56" s="1082"/>
      <c r="Q56" s="1091">
        <f>G30/$G$50*100</f>
        <v>74.444444444444443</v>
      </c>
      <c r="R56" s="1092"/>
      <c r="S56" s="1083" t="s">
        <v>93</v>
      </c>
      <c r="T56" s="1052"/>
      <c r="U56" s="1084"/>
      <c r="V56" s="1085"/>
      <c r="W56" s="316">
        <f>SUM(N56:V56)</f>
        <v>74.444444444444443</v>
      </c>
    </row>
    <row r="57" spans="1:27" s="141" customFormat="1" ht="16.5" thickBot="1" x14ac:dyDescent="0.25">
      <c r="A57" s="513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1094" t="s">
        <v>93</v>
      </c>
      <c r="O57" s="1095"/>
      <c r="P57" s="1096"/>
      <c r="Q57" s="1097">
        <f>G49/$G$50*100</f>
        <v>25.555555555555554</v>
      </c>
      <c r="R57" s="1098"/>
      <c r="S57" s="318"/>
      <c r="T57" s="318"/>
      <c r="U57" s="318"/>
      <c r="V57" s="318"/>
    </row>
    <row r="58" spans="1:27" s="141" customFormat="1" x14ac:dyDescent="0.2">
      <c r="A58" s="513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20"/>
      <c r="O58" s="520"/>
      <c r="P58" s="520"/>
      <c r="Q58" s="521"/>
      <c r="R58" s="521"/>
      <c r="S58" s="318"/>
      <c r="T58" s="318"/>
      <c r="U58" s="318"/>
      <c r="V58" s="318"/>
    </row>
    <row r="59" spans="1:27" s="141" customFormat="1" ht="47.25" hidden="1" x14ac:dyDescent="0.2">
      <c r="A59" s="522">
        <v>1</v>
      </c>
      <c r="B59" s="523" t="s">
        <v>236</v>
      </c>
      <c r="C59" s="524">
        <v>2</v>
      </c>
      <c r="D59" s="524">
        <v>1</v>
      </c>
      <c r="E59" s="524"/>
      <c r="F59" s="524"/>
      <c r="G59" s="524">
        <v>6</v>
      </c>
      <c r="H59" s="524">
        <f>G59*30</f>
        <v>180</v>
      </c>
      <c r="I59" s="289">
        <f t="shared" ref="I59" si="26">J59+L59+K59</f>
        <v>99</v>
      </c>
      <c r="J59" s="524"/>
      <c r="K59" s="524"/>
      <c r="L59" s="522">
        <v>99</v>
      </c>
      <c r="M59" s="292">
        <f t="shared" ref="M59" si="27">H59-I59</f>
        <v>81</v>
      </c>
      <c r="N59" s="769">
        <v>3</v>
      </c>
      <c r="O59" s="769">
        <v>3</v>
      </c>
      <c r="P59" s="769">
        <v>3</v>
      </c>
      <c r="Q59" s="769"/>
      <c r="R59" s="769"/>
      <c r="S59" s="318"/>
      <c r="T59" s="318"/>
      <c r="U59" s="318"/>
      <c r="V59" s="318"/>
    </row>
    <row r="60" spans="1:27" s="141" customFormat="1" x14ac:dyDescent="0.2">
      <c r="A60" s="513"/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20"/>
      <c r="O60" s="520"/>
      <c r="P60" s="520"/>
      <c r="Q60" s="521"/>
      <c r="R60" s="521"/>
      <c r="S60" s="318"/>
      <c r="T60" s="318"/>
      <c r="U60" s="318"/>
      <c r="V60" s="318"/>
    </row>
    <row r="61" spans="1:27" s="141" customFormat="1" x14ac:dyDescent="0.2">
      <c r="A61" s="513"/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20"/>
      <c r="O61" s="520"/>
      <c r="P61" s="520"/>
      <c r="Q61" s="521"/>
      <c r="R61" s="521"/>
      <c r="S61" s="318"/>
      <c r="T61" s="318"/>
      <c r="U61" s="318"/>
      <c r="V61" s="318"/>
    </row>
    <row r="62" spans="1:27" s="141" customFormat="1" x14ac:dyDescent="0.2">
      <c r="S62" s="320"/>
      <c r="T62" s="320"/>
      <c r="U62" s="320"/>
      <c r="V62" s="320"/>
    </row>
    <row r="63" spans="1:27" s="141" customFormat="1" x14ac:dyDescent="0.2">
      <c r="B63" s="514"/>
      <c r="C63" s="514"/>
      <c r="D63" s="514"/>
      <c r="E63" s="514"/>
      <c r="F63" s="514"/>
      <c r="G63" s="514"/>
      <c r="H63" s="514"/>
      <c r="I63" s="514"/>
      <c r="J63" s="514"/>
      <c r="K63" s="514"/>
      <c r="S63" s="320"/>
      <c r="T63" s="320"/>
      <c r="U63" s="320"/>
      <c r="V63" s="320"/>
    </row>
    <row r="64" spans="1:27" s="141" customFormat="1" x14ac:dyDescent="0.2">
      <c r="B64" s="514" t="s">
        <v>155</v>
      </c>
      <c r="C64" s="514"/>
      <c r="D64" s="1086"/>
      <c r="E64" s="1086"/>
      <c r="F64" s="1087"/>
      <c r="G64" s="1087"/>
      <c r="H64" s="514"/>
      <c r="I64" s="1088" t="s">
        <v>101</v>
      </c>
      <c r="J64" s="1089"/>
      <c r="K64" s="1089"/>
      <c r="S64" s="320"/>
      <c r="T64" s="320"/>
      <c r="U64" s="320"/>
      <c r="V64" s="320"/>
    </row>
    <row r="65" spans="1:22" s="141" customFormat="1" ht="15.75" customHeight="1" x14ac:dyDescent="0.2">
      <c r="S65" s="320"/>
      <c r="T65" s="320"/>
      <c r="U65" s="320"/>
      <c r="V65" s="320"/>
    </row>
    <row r="66" spans="1:22" s="141" customFormat="1" ht="15.75" customHeight="1" x14ac:dyDescent="0.2">
      <c r="B66" s="514" t="s">
        <v>176</v>
      </c>
      <c r="C66" s="514"/>
      <c r="D66" s="1086"/>
      <c r="E66" s="1086"/>
      <c r="F66" s="1087"/>
      <c r="G66" s="1087"/>
      <c r="H66" s="514"/>
      <c r="I66" s="1088" t="s">
        <v>182</v>
      </c>
      <c r="J66" s="1090"/>
      <c r="K66" s="1090"/>
      <c r="S66" s="320"/>
      <c r="T66" s="320"/>
      <c r="U66" s="320"/>
      <c r="V66" s="320"/>
    </row>
    <row r="67" spans="1:22" s="141" customFormat="1" ht="15.75" customHeight="1" x14ac:dyDescent="0.2">
      <c r="S67" s="320"/>
      <c r="T67" s="320"/>
      <c r="U67" s="320"/>
      <c r="V67" s="320"/>
    </row>
    <row r="68" spans="1:22" s="141" customFormat="1" ht="15.75" customHeight="1" x14ac:dyDescent="0.2">
      <c r="B68" s="514" t="s">
        <v>235</v>
      </c>
      <c r="C68" s="514"/>
      <c r="D68" s="1086"/>
      <c r="E68" s="1086"/>
      <c r="F68" s="1087"/>
      <c r="G68" s="1087"/>
      <c r="H68" s="514"/>
      <c r="I68" s="1088" t="s">
        <v>260</v>
      </c>
      <c r="J68" s="1090"/>
      <c r="K68" s="1090"/>
      <c r="S68" s="320"/>
      <c r="T68" s="320"/>
      <c r="U68" s="320"/>
      <c r="V68" s="320"/>
    </row>
    <row r="69" spans="1:22" s="141" customFormat="1" ht="15.75" customHeight="1" x14ac:dyDescent="0.25">
      <c r="A69" s="424"/>
      <c r="B69" s="515"/>
      <c r="C69" s="1093" t="s">
        <v>109</v>
      </c>
      <c r="D69" s="1093"/>
      <c r="E69" s="1093"/>
      <c r="F69" s="1093"/>
      <c r="G69" s="1093"/>
      <c r="H69" s="1093"/>
      <c r="I69" s="1093"/>
      <c r="J69" s="1093"/>
      <c r="K69" s="1093"/>
      <c r="L69" s="516"/>
      <c r="M69" s="516"/>
      <c r="S69" s="320"/>
      <c r="T69" s="320"/>
      <c r="U69" s="320"/>
      <c r="V69" s="320"/>
    </row>
    <row r="70" spans="1:22" ht="15" customHeight="1" x14ac:dyDescent="0.2"/>
    <row r="79" spans="1:22" ht="15.75" customHeight="1" x14ac:dyDescent="0.2"/>
    <row r="81" spans="1:22" ht="15" x14ac:dyDescent="0.2">
      <c r="A81" s="195"/>
      <c r="C81" s="195"/>
      <c r="D81" s="195"/>
      <c r="E81" s="195"/>
      <c r="F81" s="195"/>
      <c r="G81" s="195"/>
      <c r="H81" s="195"/>
      <c r="S81" s="195"/>
      <c r="T81" s="195"/>
      <c r="U81" s="195"/>
      <c r="V81" s="195"/>
    </row>
    <row r="82" spans="1:22" ht="15" x14ac:dyDescent="0.2">
      <c r="A82" s="195"/>
      <c r="C82" s="195"/>
      <c r="D82" s="195"/>
      <c r="E82" s="195"/>
      <c r="F82" s="195"/>
      <c r="G82" s="195"/>
      <c r="H82" s="195"/>
      <c r="S82" s="195"/>
      <c r="T82" s="195"/>
      <c r="U82" s="195"/>
      <c r="V82" s="195"/>
    </row>
    <row r="83" spans="1:22" ht="15" x14ac:dyDescent="0.2">
      <c r="A83" s="195"/>
      <c r="C83" s="195"/>
      <c r="D83" s="195"/>
      <c r="E83" s="195"/>
      <c r="F83" s="195"/>
      <c r="G83" s="195"/>
      <c r="H83" s="195"/>
      <c r="S83" s="195"/>
      <c r="T83" s="195"/>
      <c r="U83" s="195"/>
      <c r="V83" s="195"/>
    </row>
    <row r="84" spans="1:22" ht="15" x14ac:dyDescent="0.2">
      <c r="A84" s="195"/>
      <c r="C84" s="195"/>
      <c r="D84" s="195"/>
      <c r="E84" s="195"/>
      <c r="F84" s="195"/>
      <c r="G84" s="195"/>
      <c r="H84" s="195"/>
      <c r="S84" s="195"/>
      <c r="T84" s="195"/>
      <c r="U84" s="195"/>
      <c r="V84" s="195"/>
    </row>
    <row r="85" spans="1:22" ht="15" x14ac:dyDescent="0.2">
      <c r="A85" s="195"/>
      <c r="C85" s="195"/>
      <c r="D85" s="195"/>
      <c r="E85" s="195"/>
      <c r="F85" s="195"/>
      <c r="G85" s="195"/>
      <c r="H85" s="195"/>
      <c r="S85" s="195"/>
      <c r="T85" s="195"/>
      <c r="U85" s="195"/>
      <c r="V85" s="195"/>
    </row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8" spans="1:22" ht="15" x14ac:dyDescent="0.2">
      <c r="A188" s="195"/>
      <c r="C188" s="195"/>
      <c r="D188" s="195"/>
      <c r="E188" s="195"/>
      <c r="F188" s="195"/>
      <c r="G188" s="195"/>
      <c r="H188" s="195"/>
      <c r="S188" s="195"/>
      <c r="T188" s="195"/>
      <c r="U188" s="195"/>
      <c r="V188" s="195"/>
    </row>
  </sheetData>
  <sheetProtection selectLockedCells="1" selectUnlockedCells="1"/>
  <mergeCells count="60">
    <mergeCell ref="D68:G68"/>
    <mergeCell ref="I68:K68"/>
    <mergeCell ref="C69:K69"/>
    <mergeCell ref="N57:P57"/>
    <mergeCell ref="Q57:R57"/>
    <mergeCell ref="S56:T56"/>
    <mergeCell ref="U56:V56"/>
    <mergeCell ref="D64:G64"/>
    <mergeCell ref="I64:K64"/>
    <mergeCell ref="D66:G66"/>
    <mergeCell ref="I66:K66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48:F48"/>
    <mergeCell ref="A49:F49"/>
    <mergeCell ref="A50:F50"/>
    <mergeCell ref="A51:M51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honeticPr fontId="12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324" customWidth="1"/>
    <col min="2" max="2" width="47.28515625" style="325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7.42578125" style="326" customWidth="1"/>
    <col min="8" max="8" width="9.85546875" style="326" customWidth="1"/>
    <col min="9" max="9" width="8.7109375" style="325" customWidth="1"/>
    <col min="10" max="10" width="8" style="325" customWidth="1"/>
    <col min="11" max="11" width="5.85546875" style="325" customWidth="1"/>
    <col min="12" max="12" width="7.85546875" style="325" customWidth="1"/>
    <col min="13" max="13" width="8.85546875" style="325" customWidth="1"/>
    <col min="14" max="15" width="6.140625" style="325" customWidth="1"/>
    <col min="16" max="16" width="6.28515625" style="325" customWidth="1"/>
    <col min="17" max="18" width="6.42578125" style="325" customWidth="1"/>
    <col min="19" max="19" width="6.5703125" style="325" customWidth="1"/>
    <col min="20" max="20" width="6.28515625" style="325" customWidth="1"/>
    <col min="21" max="21" width="5.5703125" style="325" customWidth="1"/>
    <col min="22" max="22" width="5.7109375" style="325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099" t="s">
        <v>195</v>
      </c>
      <c r="B1" s="1100"/>
      <c r="C1" s="1100"/>
      <c r="D1" s="1100"/>
      <c r="E1" s="1100"/>
      <c r="F1" s="1100"/>
      <c r="G1" s="1100"/>
      <c r="H1" s="1100"/>
      <c r="I1" s="1100"/>
      <c r="J1" s="1100"/>
      <c r="K1" s="1100"/>
      <c r="L1" s="1100"/>
      <c r="M1" s="1100"/>
      <c r="N1" s="1100"/>
      <c r="O1" s="1100"/>
      <c r="P1" s="1100"/>
      <c r="Q1" s="1100"/>
      <c r="R1" s="1100"/>
      <c r="S1" s="1100"/>
      <c r="T1" s="1100"/>
      <c r="U1" s="1100"/>
      <c r="V1" s="1101"/>
    </row>
    <row r="2" spans="1:27" s="141" customFormat="1" x14ac:dyDescent="0.2">
      <c r="A2" s="1102" t="s">
        <v>120</v>
      </c>
      <c r="B2" s="1105" t="s">
        <v>181</v>
      </c>
      <c r="C2" s="1108" t="s">
        <v>80</v>
      </c>
      <c r="D2" s="1109"/>
      <c r="E2" s="1109"/>
      <c r="F2" s="1110"/>
      <c r="G2" s="1111" t="s">
        <v>121</v>
      </c>
      <c r="H2" s="1114" t="s">
        <v>122</v>
      </c>
      <c r="I2" s="1115"/>
      <c r="J2" s="1115"/>
      <c r="K2" s="1115"/>
      <c r="L2" s="1115"/>
      <c r="M2" s="1116"/>
      <c r="N2" s="1117" t="s">
        <v>196</v>
      </c>
      <c r="O2" s="996"/>
      <c r="P2" s="996"/>
      <c r="Q2" s="996"/>
      <c r="R2" s="996"/>
      <c r="S2" s="996"/>
      <c r="T2" s="996"/>
      <c r="U2" s="996"/>
      <c r="V2" s="997"/>
    </row>
    <row r="3" spans="1:27" s="141" customFormat="1" ht="16.5" thickBot="1" x14ac:dyDescent="0.25">
      <c r="A3" s="1103"/>
      <c r="B3" s="1106"/>
      <c r="C3" s="1118" t="s">
        <v>29</v>
      </c>
      <c r="D3" s="1120" t="s">
        <v>30</v>
      </c>
      <c r="E3" s="1122" t="s">
        <v>53</v>
      </c>
      <c r="F3" s="1123"/>
      <c r="G3" s="1112"/>
      <c r="H3" s="1127" t="s">
        <v>28</v>
      </c>
      <c r="I3" s="1130" t="s">
        <v>123</v>
      </c>
      <c r="J3" s="1131"/>
      <c r="K3" s="1131"/>
      <c r="L3" s="1132"/>
      <c r="M3" s="1133" t="s">
        <v>124</v>
      </c>
      <c r="N3" s="998"/>
      <c r="O3" s="999"/>
      <c r="P3" s="999"/>
      <c r="Q3" s="999"/>
      <c r="R3" s="999"/>
      <c r="S3" s="999"/>
      <c r="T3" s="999"/>
      <c r="U3" s="999"/>
      <c r="V3" s="1000"/>
    </row>
    <row r="4" spans="1:27" s="141" customFormat="1" x14ac:dyDescent="0.2">
      <c r="A4" s="1103"/>
      <c r="B4" s="1106"/>
      <c r="C4" s="1118"/>
      <c r="D4" s="1120"/>
      <c r="E4" s="1120" t="s">
        <v>54</v>
      </c>
      <c r="F4" s="1137" t="s">
        <v>55</v>
      </c>
      <c r="G4" s="1112"/>
      <c r="H4" s="1128"/>
      <c r="I4" s="1139" t="s">
        <v>24</v>
      </c>
      <c r="J4" s="1139" t="s">
        <v>31</v>
      </c>
      <c r="K4" s="1139" t="s">
        <v>125</v>
      </c>
      <c r="L4" s="1139" t="s">
        <v>126</v>
      </c>
      <c r="M4" s="1134"/>
      <c r="N4" s="1032" t="s">
        <v>63</v>
      </c>
      <c r="O4" s="1142"/>
      <c r="P4" s="1033"/>
      <c r="Q4" s="1032" t="s">
        <v>71</v>
      </c>
      <c r="R4" s="1033"/>
      <c r="S4" s="1032"/>
      <c r="T4" s="1033"/>
      <c r="U4" s="1032"/>
      <c r="V4" s="1033"/>
    </row>
    <row r="5" spans="1:27" s="141" customFormat="1" ht="16.5" thickBot="1" x14ac:dyDescent="0.25">
      <c r="A5" s="1103"/>
      <c r="B5" s="1106"/>
      <c r="C5" s="1118"/>
      <c r="D5" s="1120"/>
      <c r="E5" s="1120"/>
      <c r="F5" s="1137"/>
      <c r="G5" s="1112"/>
      <c r="H5" s="1128"/>
      <c r="I5" s="1140"/>
      <c r="J5" s="1140"/>
      <c r="K5" s="1140"/>
      <c r="L5" s="1140"/>
      <c r="M5" s="1134"/>
      <c r="N5" s="142">
        <v>1</v>
      </c>
      <c r="O5" s="143" t="s">
        <v>78</v>
      </c>
      <c r="P5" s="144" t="s">
        <v>79</v>
      </c>
      <c r="Q5" s="142">
        <v>3</v>
      </c>
      <c r="R5" s="145"/>
      <c r="S5" s="146"/>
      <c r="T5" s="145"/>
      <c r="U5" s="142"/>
      <c r="V5" s="145"/>
    </row>
    <row r="6" spans="1:27" s="141" customFormat="1" ht="16.5" thickBot="1" x14ac:dyDescent="0.25">
      <c r="A6" s="1103"/>
      <c r="B6" s="1106"/>
      <c r="C6" s="1118"/>
      <c r="D6" s="1120"/>
      <c r="E6" s="1120"/>
      <c r="F6" s="1137"/>
      <c r="G6" s="1112"/>
      <c r="H6" s="1128"/>
      <c r="I6" s="1140"/>
      <c r="J6" s="1140"/>
      <c r="K6" s="1140"/>
      <c r="L6" s="1140"/>
      <c r="M6" s="1135"/>
      <c r="N6" s="1034" t="s">
        <v>197</v>
      </c>
      <c r="O6" s="1035"/>
      <c r="P6" s="1036"/>
      <c r="Q6" s="1036"/>
      <c r="R6" s="1036"/>
      <c r="S6" s="1036"/>
      <c r="T6" s="1036"/>
      <c r="U6" s="1036"/>
      <c r="V6" s="1037"/>
    </row>
    <row r="7" spans="1:27" s="141" customFormat="1" ht="16.5" thickBot="1" x14ac:dyDescent="0.25">
      <c r="A7" s="1104"/>
      <c r="B7" s="1107"/>
      <c r="C7" s="1119"/>
      <c r="D7" s="1121"/>
      <c r="E7" s="1121"/>
      <c r="F7" s="1138"/>
      <c r="G7" s="1113"/>
      <c r="H7" s="1129"/>
      <c r="I7" s="1141"/>
      <c r="J7" s="1141"/>
      <c r="K7" s="1141"/>
      <c r="L7" s="1141"/>
      <c r="M7" s="1136"/>
      <c r="N7" s="147">
        <v>15</v>
      </c>
      <c r="O7" s="148">
        <v>9</v>
      </c>
      <c r="P7" s="149">
        <v>9</v>
      </c>
      <c r="Q7" s="147">
        <v>17</v>
      </c>
      <c r="R7" s="149"/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125" t="s">
        <v>127</v>
      </c>
      <c r="B9" s="1012"/>
      <c r="C9" s="1126"/>
      <c r="D9" s="1126"/>
      <c r="E9" s="1126"/>
      <c r="F9" s="1126"/>
      <c r="G9" s="1126"/>
      <c r="H9" s="1126"/>
      <c r="I9" s="1126"/>
      <c r="J9" s="1126"/>
      <c r="K9" s="1126"/>
      <c r="L9" s="1126"/>
      <c r="M9" s="1126"/>
      <c r="N9" s="1012"/>
      <c r="O9" s="1012"/>
      <c r="P9" s="1012"/>
      <c r="Q9" s="1012"/>
      <c r="R9" s="1012"/>
      <c r="S9" s="1012"/>
      <c r="T9" s="1012"/>
      <c r="U9" s="1012"/>
      <c r="V9" s="1013"/>
    </row>
    <row r="10" spans="1:27" s="141" customFormat="1" ht="16.5" thickBot="1" x14ac:dyDescent="0.25">
      <c r="A10" s="1053" t="s">
        <v>128</v>
      </c>
      <c r="B10" s="1054"/>
      <c r="C10" s="1054"/>
      <c r="D10" s="1054"/>
      <c r="E10" s="1054"/>
      <c r="F10" s="1054"/>
      <c r="G10" s="1054"/>
      <c r="H10" s="1054"/>
      <c r="I10" s="1054"/>
      <c r="J10" s="1054"/>
      <c r="K10" s="1054"/>
      <c r="L10" s="1054"/>
      <c r="M10" s="1054"/>
      <c r="N10" s="1054"/>
      <c r="O10" s="1054"/>
      <c r="P10" s="1054"/>
      <c r="Q10" s="1054"/>
      <c r="R10" s="1054"/>
      <c r="S10" s="1054"/>
      <c r="T10" s="1054"/>
      <c r="U10" s="1054"/>
      <c r="V10" s="1055"/>
    </row>
    <row r="11" spans="1:27" s="171" customFormat="1" x14ac:dyDescent="0.2">
      <c r="A11" s="156" t="s">
        <v>72</v>
      </c>
      <c r="B11" s="157" t="s">
        <v>70</v>
      </c>
      <c r="C11" s="158"/>
      <c r="D11" s="159" t="s">
        <v>145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169</v>
      </c>
      <c r="B12" s="173" t="s">
        <v>119</v>
      </c>
      <c r="C12" s="174"/>
      <c r="D12" s="175" t="s">
        <v>170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>H12-I12</f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171</v>
      </c>
      <c r="B13" s="173" t="s">
        <v>157</v>
      </c>
      <c r="C13" s="174"/>
      <c r="D13" s="175" t="s">
        <v>172</v>
      </c>
      <c r="E13" s="175"/>
      <c r="F13" s="176"/>
      <c r="G13" s="177">
        <v>3</v>
      </c>
      <c r="H13" s="178">
        <f>G13*30</f>
        <v>90</v>
      </c>
      <c r="I13" s="179">
        <f>J13+K13+L13</f>
        <v>36</v>
      </c>
      <c r="J13" s="180">
        <v>18</v>
      </c>
      <c r="K13" s="180"/>
      <c r="L13" s="180">
        <v>18</v>
      </c>
      <c r="M13" s="181">
        <f>H13-I13</f>
        <v>54</v>
      </c>
      <c r="N13" s="182"/>
      <c r="O13" s="183">
        <v>2</v>
      </c>
      <c r="P13" s="184">
        <v>2</v>
      </c>
      <c r="Q13" s="185"/>
      <c r="R13" s="186"/>
      <c r="S13" s="182"/>
      <c r="T13" s="186"/>
      <c r="U13" s="182"/>
      <c r="V13" s="184"/>
    </row>
    <row r="14" spans="1:27" s="171" customFormat="1" ht="16.5" thickBot="1" x14ac:dyDescent="0.25">
      <c r="A14" s="328"/>
      <c r="B14" s="329" t="s">
        <v>198</v>
      </c>
      <c r="C14" s="330"/>
      <c r="D14" s="331"/>
      <c r="E14" s="331"/>
      <c r="F14" s="332"/>
      <c r="G14" s="333">
        <v>3</v>
      </c>
      <c r="H14" s="334">
        <v>90</v>
      </c>
      <c r="I14" s="335"/>
      <c r="J14" s="336"/>
      <c r="K14" s="336"/>
      <c r="L14" s="336"/>
      <c r="M14" s="337"/>
      <c r="N14" s="338"/>
      <c r="O14" s="339"/>
      <c r="P14" s="340"/>
      <c r="Q14" s="341"/>
      <c r="R14" s="342"/>
      <c r="S14" s="338"/>
      <c r="T14" s="342"/>
      <c r="U14" s="338"/>
      <c r="V14" s="340"/>
    </row>
    <row r="15" spans="1:27" s="141" customFormat="1" ht="16.5" thickBot="1" x14ac:dyDescent="0.25">
      <c r="A15" s="1062" t="s">
        <v>32</v>
      </c>
      <c r="B15" s="1064"/>
      <c r="C15" s="188"/>
      <c r="D15" s="189"/>
      <c r="E15" s="190"/>
      <c r="F15" s="190"/>
      <c r="G15" s="191">
        <f>SUM(G11:G14)</f>
        <v>12</v>
      </c>
      <c r="H15" s="192">
        <f t="shared" ref="H15:M15" si="0">SUM(H11:H14)</f>
        <v>360</v>
      </c>
      <c r="I15" s="192">
        <f t="shared" si="0"/>
        <v>96</v>
      </c>
      <c r="J15" s="192">
        <f t="shared" si="0"/>
        <v>33</v>
      </c>
      <c r="K15" s="192">
        <f t="shared" si="0"/>
        <v>0</v>
      </c>
      <c r="L15" s="192">
        <f t="shared" si="0"/>
        <v>63</v>
      </c>
      <c r="M15" s="192">
        <f t="shared" si="0"/>
        <v>174</v>
      </c>
      <c r="N15" s="192">
        <f t="shared" ref="N15:V15" si="1">SUM(N11:N14)</f>
        <v>4</v>
      </c>
      <c r="O15" s="192">
        <f t="shared" si="1"/>
        <v>2</v>
      </c>
      <c r="P15" s="192">
        <f t="shared" si="1"/>
        <v>2</v>
      </c>
      <c r="Q15" s="192">
        <f t="shared" si="1"/>
        <v>0</v>
      </c>
      <c r="R15" s="192">
        <f t="shared" si="1"/>
        <v>0</v>
      </c>
      <c r="S15" s="192">
        <f t="shared" si="1"/>
        <v>0</v>
      </c>
      <c r="T15" s="192">
        <f t="shared" si="1"/>
        <v>0</v>
      </c>
      <c r="U15" s="192">
        <f t="shared" si="1"/>
        <v>0</v>
      </c>
      <c r="V15" s="192">
        <f t="shared" si="1"/>
        <v>0</v>
      </c>
      <c r="W15" s="193" t="e">
        <f>SUM(#REF!)+#REF!+W11</f>
        <v>#REF!</v>
      </c>
      <c r="X15" s="194" t="e">
        <f>SUM(#REF!)+#REF!+X11</f>
        <v>#REF!</v>
      </c>
      <c r="Y15" s="194" t="e">
        <f>SUM(#REF!)+#REF!+Y11</f>
        <v>#REF!</v>
      </c>
      <c r="Z15" s="194" t="e">
        <f>SUM(#REF!)+#REF!+Z11</f>
        <v>#REF!</v>
      </c>
      <c r="AA15" s="194" t="e">
        <f>SUM(#REF!)+#REF!+AA11</f>
        <v>#REF!</v>
      </c>
    </row>
    <row r="16" spans="1:27" ht="16.5" customHeight="1" thickBot="1" x14ac:dyDescent="0.25">
      <c r="A16" s="1058" t="s">
        <v>129</v>
      </c>
      <c r="B16" s="1059"/>
      <c r="C16" s="1059"/>
      <c r="D16" s="1059"/>
      <c r="E16" s="1059"/>
      <c r="F16" s="1059"/>
      <c r="G16" s="1059"/>
      <c r="H16" s="1059"/>
      <c r="I16" s="1059"/>
      <c r="J16" s="1059"/>
      <c r="K16" s="1059"/>
      <c r="L16" s="1059"/>
      <c r="M16" s="1059"/>
      <c r="N16" s="1060"/>
      <c r="O16" s="1060"/>
      <c r="P16" s="1060"/>
      <c r="Q16" s="1060"/>
      <c r="R16" s="1060"/>
      <c r="S16" s="1060"/>
      <c r="T16" s="1060"/>
      <c r="U16" s="1060"/>
      <c r="V16" s="1061"/>
    </row>
    <row r="17" spans="1:28" x14ac:dyDescent="0.2">
      <c r="A17" s="196" t="s">
        <v>130</v>
      </c>
      <c r="B17" s="197" t="s">
        <v>160</v>
      </c>
      <c r="C17" s="198">
        <v>1</v>
      </c>
      <c r="D17" s="199"/>
      <c r="E17" s="200"/>
      <c r="F17" s="201"/>
      <c r="G17" s="202">
        <v>5</v>
      </c>
      <c r="H17" s="203">
        <f t="shared" ref="H17:H21" si="2">G17*30</f>
        <v>150</v>
      </c>
      <c r="I17" s="198">
        <f t="shared" ref="I17:I19" si="3">J17+L17</f>
        <v>60</v>
      </c>
      <c r="J17" s="199">
        <v>30</v>
      </c>
      <c r="K17" s="199"/>
      <c r="L17" s="199">
        <v>30</v>
      </c>
      <c r="M17" s="204">
        <f t="shared" ref="M17:M21" si="4">H17-I17</f>
        <v>90</v>
      </c>
      <c r="N17" s="169">
        <v>4</v>
      </c>
      <c r="O17" s="205"/>
      <c r="P17" s="206"/>
      <c r="Q17" s="166"/>
      <c r="R17" s="168"/>
      <c r="S17" s="166"/>
      <c r="T17" s="168"/>
      <c r="U17" s="166"/>
      <c r="V17" s="168"/>
    </row>
    <row r="18" spans="1:28" x14ac:dyDescent="0.2">
      <c r="A18" s="207" t="s">
        <v>131</v>
      </c>
      <c r="B18" s="208" t="s">
        <v>161</v>
      </c>
      <c r="C18" s="209">
        <v>1</v>
      </c>
      <c r="D18" s="210"/>
      <c r="E18" s="211"/>
      <c r="F18" s="212"/>
      <c r="G18" s="213">
        <v>4</v>
      </c>
      <c r="H18" s="214">
        <f t="shared" si="2"/>
        <v>120</v>
      </c>
      <c r="I18" s="209">
        <f t="shared" si="3"/>
        <v>45</v>
      </c>
      <c r="J18" s="210">
        <v>15</v>
      </c>
      <c r="K18" s="210"/>
      <c r="L18" s="210">
        <v>30</v>
      </c>
      <c r="M18" s="215">
        <f t="shared" si="4"/>
        <v>75</v>
      </c>
      <c r="N18" s="216">
        <v>3</v>
      </c>
      <c r="O18" s="217"/>
      <c r="P18" s="218"/>
      <c r="Q18" s="219"/>
      <c r="R18" s="220"/>
      <c r="S18" s="219"/>
      <c r="T18" s="220"/>
      <c r="U18" s="219"/>
      <c r="V18" s="220"/>
    </row>
    <row r="19" spans="1:28" x14ac:dyDescent="0.2">
      <c r="A19" s="207" t="s">
        <v>132</v>
      </c>
      <c r="B19" s="208" t="s">
        <v>164</v>
      </c>
      <c r="C19" s="209">
        <v>2</v>
      </c>
      <c r="D19" s="210"/>
      <c r="E19" s="211"/>
      <c r="F19" s="212"/>
      <c r="G19" s="213">
        <v>5</v>
      </c>
      <c r="H19" s="214">
        <f t="shared" si="2"/>
        <v>150</v>
      </c>
      <c r="I19" s="209">
        <f t="shared" si="3"/>
        <v>54</v>
      </c>
      <c r="J19" s="210">
        <v>18</v>
      </c>
      <c r="K19" s="210"/>
      <c r="L19" s="210">
        <v>36</v>
      </c>
      <c r="M19" s="215">
        <f t="shared" si="4"/>
        <v>96</v>
      </c>
      <c r="N19" s="185"/>
      <c r="O19" s="221">
        <v>3</v>
      </c>
      <c r="P19" s="222">
        <v>3</v>
      </c>
      <c r="Q19" s="182"/>
      <c r="R19" s="184"/>
      <c r="S19" s="182"/>
      <c r="T19" s="184"/>
      <c r="U19" s="182"/>
      <c r="V19" s="184"/>
    </row>
    <row r="20" spans="1:28" x14ac:dyDescent="0.2">
      <c r="A20" s="207" t="s">
        <v>133</v>
      </c>
      <c r="B20" s="223" t="s">
        <v>183</v>
      </c>
      <c r="C20" s="209">
        <v>2</v>
      </c>
      <c r="D20" s="210"/>
      <c r="E20" s="211"/>
      <c r="F20" s="212"/>
      <c r="G20" s="213">
        <v>4</v>
      </c>
      <c r="H20" s="214">
        <f t="shared" si="2"/>
        <v>120</v>
      </c>
      <c r="I20" s="209">
        <f t="shared" ref="I20:I21" si="5">J20+K20+L20</f>
        <v>54</v>
      </c>
      <c r="J20" s="210">
        <v>18</v>
      </c>
      <c r="K20" s="210"/>
      <c r="L20" s="210">
        <v>36</v>
      </c>
      <c r="M20" s="215">
        <f t="shared" si="4"/>
        <v>66</v>
      </c>
      <c r="N20" s="216"/>
      <c r="O20" s="217">
        <v>3</v>
      </c>
      <c r="P20" s="218">
        <v>3</v>
      </c>
      <c r="Q20" s="219"/>
      <c r="R20" s="220"/>
      <c r="S20" s="219"/>
      <c r="T20" s="220"/>
      <c r="U20" s="219"/>
      <c r="V20" s="220"/>
    </row>
    <row r="21" spans="1:28" ht="16.5" thickBot="1" x14ac:dyDescent="0.25">
      <c r="A21" s="224" t="s">
        <v>135</v>
      </c>
      <c r="B21" s="223" t="s">
        <v>184</v>
      </c>
      <c r="C21" s="225"/>
      <c r="D21" s="210"/>
      <c r="E21" s="211"/>
      <c r="F21" s="215" t="s">
        <v>134</v>
      </c>
      <c r="G21" s="213">
        <v>1</v>
      </c>
      <c r="H21" s="214">
        <f t="shared" si="2"/>
        <v>30</v>
      </c>
      <c r="I21" s="209">
        <f t="shared" si="5"/>
        <v>0</v>
      </c>
      <c r="J21" s="210"/>
      <c r="K21" s="210"/>
      <c r="L21" s="210"/>
      <c r="M21" s="215">
        <f t="shared" si="4"/>
        <v>30</v>
      </c>
      <c r="N21" s="216"/>
      <c r="O21" s="217"/>
      <c r="P21" s="220"/>
      <c r="Q21" s="219"/>
      <c r="R21" s="220"/>
      <c r="S21" s="219"/>
      <c r="T21" s="220"/>
      <c r="U21" s="219"/>
      <c r="V21" s="220"/>
    </row>
    <row r="22" spans="1:28" ht="26.25" customHeight="1" thickBot="1" x14ac:dyDescent="0.25">
      <c r="A22" s="1157" t="s">
        <v>136</v>
      </c>
      <c r="B22" s="1158"/>
      <c r="C22" s="1158"/>
      <c r="D22" s="1158"/>
      <c r="E22" s="1158"/>
      <c r="F22" s="1159"/>
      <c r="G22" s="226">
        <f>SUM(G17:G21)</f>
        <v>19</v>
      </c>
      <c r="H22" s="227">
        <f>SUM(H17:H21)</f>
        <v>570</v>
      </c>
      <c r="I22" s="227">
        <f t="shared" ref="I22:V22" si="6">SUM(I17:I21)</f>
        <v>213</v>
      </c>
      <c r="J22" s="227">
        <f t="shared" si="6"/>
        <v>81</v>
      </c>
      <c r="K22" s="227">
        <f t="shared" si="6"/>
        <v>0</v>
      </c>
      <c r="L22" s="227">
        <f t="shared" si="6"/>
        <v>132</v>
      </c>
      <c r="M22" s="227">
        <f t="shared" si="6"/>
        <v>357</v>
      </c>
      <c r="N22" s="227">
        <f t="shared" si="6"/>
        <v>7</v>
      </c>
      <c r="O22" s="227">
        <f t="shared" si="6"/>
        <v>6</v>
      </c>
      <c r="P22" s="227">
        <f t="shared" si="6"/>
        <v>6</v>
      </c>
      <c r="Q22" s="227">
        <f t="shared" si="6"/>
        <v>0</v>
      </c>
      <c r="R22" s="227">
        <f t="shared" si="6"/>
        <v>0</v>
      </c>
      <c r="S22" s="227">
        <f t="shared" si="6"/>
        <v>0</v>
      </c>
      <c r="T22" s="227">
        <f t="shared" si="6"/>
        <v>0</v>
      </c>
      <c r="U22" s="227">
        <f t="shared" si="6"/>
        <v>0</v>
      </c>
      <c r="V22" s="227">
        <f t="shared" si="6"/>
        <v>0</v>
      </c>
      <c r="W22" s="141">
        <f>30*G22</f>
        <v>570</v>
      </c>
      <c r="AB22" s="195">
        <f>30*G22</f>
        <v>570</v>
      </c>
    </row>
    <row r="23" spans="1:28" ht="21.75" customHeight="1" thickBot="1" x14ac:dyDescent="0.25">
      <c r="A23" s="1065" t="s">
        <v>137</v>
      </c>
      <c r="B23" s="1066"/>
      <c r="C23" s="1066"/>
      <c r="D23" s="1066"/>
      <c r="E23" s="1066"/>
      <c r="F23" s="1066"/>
      <c r="G23" s="1066"/>
      <c r="H23" s="1066"/>
      <c r="I23" s="1066"/>
      <c r="J23" s="1066"/>
      <c r="K23" s="1066"/>
      <c r="L23" s="1066"/>
      <c r="M23" s="1066"/>
      <c r="N23" s="1066"/>
      <c r="O23" s="1066"/>
      <c r="P23" s="1066"/>
      <c r="Q23" s="1066"/>
      <c r="R23" s="1066"/>
      <c r="S23" s="1066"/>
      <c r="T23" s="1066"/>
      <c r="U23" s="1066"/>
      <c r="V23" s="1068"/>
    </row>
    <row r="24" spans="1:28" s="141" customFormat="1" ht="18.75" customHeight="1" thickBot="1" x14ac:dyDescent="0.25">
      <c r="A24" s="156" t="s">
        <v>202</v>
      </c>
      <c r="B24" s="228" t="s">
        <v>118</v>
      </c>
      <c r="C24" s="229"/>
      <c r="D24" s="230" t="s">
        <v>134</v>
      </c>
      <c r="E24" s="230"/>
      <c r="F24" s="231"/>
      <c r="G24" s="232">
        <v>4.5</v>
      </c>
      <c r="H24" s="233">
        <f>G24*30</f>
        <v>135</v>
      </c>
      <c r="I24" s="198">
        <f>J24+K24+L24</f>
        <v>0</v>
      </c>
      <c r="J24" s="199"/>
      <c r="K24" s="199"/>
      <c r="L24" s="199"/>
      <c r="M24" s="200">
        <f t="shared" ref="M24:M25" si="7">H24-I24</f>
        <v>135</v>
      </c>
      <c r="N24" s="234"/>
      <c r="O24" s="235"/>
      <c r="P24" s="236"/>
      <c r="Q24" s="234"/>
      <c r="R24" s="236"/>
      <c r="S24" s="234"/>
      <c r="T24" s="236"/>
      <c r="U24" s="234"/>
      <c r="V24" s="165"/>
    </row>
    <row r="25" spans="1:28" s="141" customFormat="1" ht="18.75" customHeight="1" thickBot="1" x14ac:dyDescent="0.25">
      <c r="A25" s="156" t="s">
        <v>203</v>
      </c>
      <c r="B25" s="237" t="s">
        <v>26</v>
      </c>
      <c r="C25" s="238"/>
      <c r="D25" s="239" t="s">
        <v>173</v>
      </c>
      <c r="E25" s="239"/>
      <c r="F25" s="240"/>
      <c r="G25" s="241">
        <v>6</v>
      </c>
      <c r="H25" s="242">
        <f>G25*30</f>
        <v>180</v>
      </c>
      <c r="I25" s="243">
        <f>J25+K25+L25</f>
        <v>0</v>
      </c>
      <c r="J25" s="244"/>
      <c r="K25" s="244"/>
      <c r="L25" s="244"/>
      <c r="M25" s="245">
        <f t="shared" si="7"/>
        <v>180</v>
      </c>
      <c r="N25" s="246"/>
      <c r="O25" s="247"/>
      <c r="P25" s="248"/>
      <c r="Q25" s="246"/>
      <c r="R25" s="248"/>
      <c r="S25" s="246"/>
      <c r="T25" s="248"/>
      <c r="U25" s="246"/>
      <c r="V25" s="249"/>
    </row>
    <row r="26" spans="1:28" s="141" customFormat="1" ht="18" customHeight="1" thickBot="1" x14ac:dyDescent="0.25">
      <c r="A26" s="1143" t="s">
        <v>138</v>
      </c>
      <c r="B26" s="1144"/>
      <c r="C26" s="1144"/>
      <c r="D26" s="1144"/>
      <c r="E26" s="1144"/>
      <c r="F26" s="1145"/>
      <c r="G26" s="250">
        <f>SUM(G24:G25)</f>
        <v>10.5</v>
      </c>
      <c r="H26" s="251">
        <f>SUM(H24:H25)</f>
        <v>315</v>
      </c>
      <c r="I26" s="251">
        <f t="shared" ref="I26:V26" si="8">SUM(I24:I24)</f>
        <v>0</v>
      </c>
      <c r="J26" s="251">
        <f t="shared" si="8"/>
        <v>0</v>
      </c>
      <c r="K26" s="251">
        <f t="shared" si="8"/>
        <v>0</v>
      </c>
      <c r="L26" s="251">
        <f t="shared" si="8"/>
        <v>0</v>
      </c>
      <c r="M26" s="251">
        <f>SUM(M24:M25)</f>
        <v>315</v>
      </c>
      <c r="N26" s="251">
        <f t="shared" si="8"/>
        <v>0</v>
      </c>
      <c r="O26" s="251"/>
      <c r="P26" s="251">
        <f t="shared" si="8"/>
        <v>0</v>
      </c>
      <c r="Q26" s="251">
        <f t="shared" si="8"/>
        <v>0</v>
      </c>
      <c r="R26" s="251">
        <f t="shared" si="8"/>
        <v>0</v>
      </c>
      <c r="S26" s="251">
        <f t="shared" si="8"/>
        <v>0</v>
      </c>
      <c r="T26" s="251">
        <f t="shared" si="8"/>
        <v>0</v>
      </c>
      <c r="U26" s="251">
        <f t="shared" si="8"/>
        <v>0</v>
      </c>
      <c r="V26" s="251">
        <f t="shared" si="8"/>
        <v>0</v>
      </c>
    </row>
    <row r="27" spans="1:28" ht="32.25" customHeight="1" thickBot="1" x14ac:dyDescent="0.25">
      <c r="A27" s="1146" t="s">
        <v>200</v>
      </c>
      <c r="B27" s="1147"/>
      <c r="C27" s="1147"/>
      <c r="D27" s="1147"/>
      <c r="E27" s="1147"/>
      <c r="F27" s="1147"/>
      <c r="G27" s="1147"/>
      <c r="H27" s="1147"/>
      <c r="I27" s="1147"/>
      <c r="J27" s="1147"/>
      <c r="K27" s="1147"/>
      <c r="L27" s="1147"/>
      <c r="M27" s="1147"/>
      <c r="N27" s="1147"/>
      <c r="O27" s="1147"/>
      <c r="P27" s="1147"/>
      <c r="Q27" s="1147"/>
      <c r="R27" s="1147"/>
      <c r="S27" s="1147"/>
      <c r="T27" s="1147"/>
      <c r="U27" s="1147"/>
      <c r="V27" s="1148"/>
    </row>
    <row r="28" spans="1:28" s="141" customFormat="1" ht="16.5" thickBot="1" x14ac:dyDescent="0.25">
      <c r="A28" s="196" t="s">
        <v>204</v>
      </c>
      <c r="B28" s="352" t="s">
        <v>201</v>
      </c>
      <c r="C28" s="252"/>
      <c r="D28" s="253"/>
      <c r="E28" s="253"/>
      <c r="F28" s="254"/>
      <c r="G28" s="232">
        <v>24</v>
      </c>
      <c r="H28" s="255">
        <f>G28*30</f>
        <v>720</v>
      </c>
      <c r="I28" s="256"/>
      <c r="J28" s="257"/>
      <c r="K28" s="257"/>
      <c r="L28" s="257"/>
      <c r="M28" s="200">
        <f t="shared" ref="M28" si="9">H28-I28</f>
        <v>720</v>
      </c>
      <c r="N28" s="256"/>
      <c r="O28" s="258"/>
      <c r="P28" s="259"/>
      <c r="Q28" s="256"/>
      <c r="R28" s="259"/>
      <c r="S28" s="256"/>
      <c r="T28" s="259"/>
      <c r="U28" s="256"/>
      <c r="V28" s="260"/>
    </row>
    <row r="29" spans="1:28" s="141" customFormat="1" ht="16.5" thickBot="1" x14ac:dyDescent="0.25">
      <c r="A29" s="1149" t="s">
        <v>139</v>
      </c>
      <c r="B29" s="1150"/>
      <c r="C29" s="1150"/>
      <c r="D29" s="1150"/>
      <c r="E29" s="1150"/>
      <c r="F29" s="1151"/>
      <c r="G29" s="261">
        <f t="shared" ref="G29:N29" si="10">SUM(G28:G28)</f>
        <v>24</v>
      </c>
      <c r="H29" s="262">
        <f t="shared" si="10"/>
        <v>720</v>
      </c>
      <c r="I29" s="262">
        <f t="shared" si="10"/>
        <v>0</v>
      </c>
      <c r="J29" s="262">
        <f t="shared" si="10"/>
        <v>0</v>
      </c>
      <c r="K29" s="262">
        <f t="shared" si="10"/>
        <v>0</v>
      </c>
      <c r="L29" s="262">
        <f t="shared" si="10"/>
        <v>0</v>
      </c>
      <c r="M29" s="262">
        <f t="shared" si="10"/>
        <v>720</v>
      </c>
      <c r="N29" s="262">
        <f t="shared" si="10"/>
        <v>0</v>
      </c>
      <c r="O29" s="262"/>
      <c r="P29" s="262">
        <f t="shared" ref="P29:V29" si="11">SUM(P28:P28)</f>
        <v>0</v>
      </c>
      <c r="Q29" s="262">
        <f t="shared" si="11"/>
        <v>0</v>
      </c>
      <c r="R29" s="262">
        <f t="shared" si="11"/>
        <v>0</v>
      </c>
      <c r="S29" s="262">
        <f t="shared" si="11"/>
        <v>0</v>
      </c>
      <c r="T29" s="262">
        <f t="shared" si="11"/>
        <v>0</v>
      </c>
      <c r="U29" s="262">
        <f t="shared" si="11"/>
        <v>0</v>
      </c>
      <c r="V29" s="263">
        <f t="shared" si="11"/>
        <v>0</v>
      </c>
    </row>
    <row r="30" spans="1:28" ht="16.5" thickBot="1" x14ac:dyDescent="0.25">
      <c r="A30" s="1152" t="s">
        <v>140</v>
      </c>
      <c r="B30" s="1153"/>
      <c r="C30" s="1153"/>
      <c r="D30" s="1153"/>
      <c r="E30" s="1153"/>
      <c r="F30" s="1153"/>
      <c r="G30" s="264">
        <f>G29+G26+G22+G15</f>
        <v>65.5</v>
      </c>
      <c r="H30" s="264">
        <f>H29+H26+H22+H15</f>
        <v>1965</v>
      </c>
      <c r="I30" s="265">
        <f t="shared" ref="I30:AA30" si="12">I22+I15+I26+I29</f>
        <v>309</v>
      </c>
      <c r="J30" s="265">
        <f t="shared" si="12"/>
        <v>114</v>
      </c>
      <c r="K30" s="265">
        <f t="shared" si="12"/>
        <v>0</v>
      </c>
      <c r="L30" s="265">
        <f t="shared" si="12"/>
        <v>195</v>
      </c>
      <c r="M30" s="265">
        <f t="shared" si="12"/>
        <v>1566</v>
      </c>
      <c r="N30" s="265">
        <f t="shared" si="12"/>
        <v>11</v>
      </c>
      <c r="O30" s="265">
        <f t="shared" si="12"/>
        <v>8</v>
      </c>
      <c r="P30" s="265">
        <f t="shared" si="12"/>
        <v>8</v>
      </c>
      <c r="Q30" s="265">
        <f t="shared" si="12"/>
        <v>0</v>
      </c>
      <c r="R30" s="265">
        <f t="shared" si="12"/>
        <v>0</v>
      </c>
      <c r="S30" s="265">
        <f t="shared" si="12"/>
        <v>0</v>
      </c>
      <c r="T30" s="265">
        <f t="shared" si="12"/>
        <v>0</v>
      </c>
      <c r="U30" s="265">
        <f t="shared" si="12"/>
        <v>0</v>
      </c>
      <c r="V30" s="265">
        <f t="shared" si="12"/>
        <v>0</v>
      </c>
      <c r="W30" s="265" t="e">
        <f t="shared" si="12"/>
        <v>#REF!</v>
      </c>
      <c r="X30" s="265" t="e">
        <f t="shared" si="12"/>
        <v>#REF!</v>
      </c>
      <c r="Y30" s="265" t="e">
        <f t="shared" si="12"/>
        <v>#REF!</v>
      </c>
      <c r="Z30" s="265" t="e">
        <f t="shared" si="12"/>
        <v>#REF!</v>
      </c>
      <c r="AA30" s="265" t="e">
        <f t="shared" si="12"/>
        <v>#REF!</v>
      </c>
    </row>
    <row r="31" spans="1:28" x14ac:dyDescent="0.2">
      <c r="A31" s="1154" t="s">
        <v>141</v>
      </c>
      <c r="B31" s="1155"/>
      <c r="C31" s="1155"/>
      <c r="D31" s="1155"/>
      <c r="E31" s="1155"/>
      <c r="F31" s="1155"/>
      <c r="G31" s="1155"/>
      <c r="H31" s="1155"/>
      <c r="I31" s="1155"/>
      <c r="J31" s="1155"/>
      <c r="K31" s="1155"/>
      <c r="L31" s="1155"/>
      <c r="M31" s="1155"/>
      <c r="N31" s="1155"/>
      <c r="O31" s="1155"/>
      <c r="P31" s="1155"/>
      <c r="Q31" s="1155"/>
      <c r="R31" s="1155"/>
      <c r="S31" s="1155"/>
      <c r="T31" s="1155"/>
      <c r="U31" s="1155"/>
      <c r="V31" s="1156"/>
    </row>
    <row r="32" spans="1:28" ht="16.5" thickBot="1" x14ac:dyDescent="0.25">
      <c r="A32" s="1053" t="s">
        <v>142</v>
      </c>
      <c r="B32" s="1070"/>
      <c r="C32" s="1070"/>
      <c r="D32" s="1070"/>
      <c r="E32" s="1070"/>
      <c r="F32" s="1070"/>
      <c r="G32" s="1070"/>
      <c r="H32" s="1070"/>
      <c r="I32" s="1054"/>
      <c r="J32" s="1054"/>
      <c r="K32" s="1054"/>
      <c r="L32" s="1054"/>
      <c r="M32" s="1054"/>
      <c r="N32" s="1070"/>
      <c r="O32" s="1070"/>
      <c r="P32" s="1070"/>
      <c r="Q32" s="1070"/>
      <c r="R32" s="1070"/>
      <c r="S32" s="1070"/>
      <c r="T32" s="1070"/>
      <c r="U32" s="1070"/>
      <c r="V32" s="1071"/>
    </row>
    <row r="33" spans="1:27" ht="16.5" thickBot="1" x14ac:dyDescent="0.25">
      <c r="A33" s="1124" t="s">
        <v>83</v>
      </c>
      <c r="B33" s="266" t="s">
        <v>177</v>
      </c>
      <c r="C33" s="267"/>
      <c r="D33" s="268" t="s">
        <v>134</v>
      </c>
      <c r="E33" s="268"/>
      <c r="F33" s="269"/>
      <c r="G33" s="270">
        <v>4</v>
      </c>
      <c r="H33" s="346">
        <f>G33*30</f>
        <v>120</v>
      </c>
      <c r="I33" s="347">
        <f>J33+K33+L33</f>
        <v>54</v>
      </c>
      <c r="J33" s="348">
        <v>18</v>
      </c>
      <c r="K33" s="348"/>
      <c r="L33" s="348">
        <v>36</v>
      </c>
      <c r="M33" s="349">
        <f>H33-I33</f>
        <v>66</v>
      </c>
      <c r="N33" s="350"/>
      <c r="O33" s="351">
        <v>3</v>
      </c>
      <c r="P33" s="349">
        <v>3</v>
      </c>
      <c r="Q33" s="267"/>
      <c r="R33" s="269"/>
      <c r="S33" s="267"/>
      <c r="T33" s="269"/>
      <c r="U33" s="267"/>
      <c r="V33" s="269"/>
    </row>
    <row r="34" spans="1:27" ht="32.25" thickBot="1" x14ac:dyDescent="0.25">
      <c r="A34" s="1124"/>
      <c r="B34" s="271" t="s">
        <v>178</v>
      </c>
      <c r="C34" s="267"/>
      <c r="D34" s="268" t="s">
        <v>134</v>
      </c>
      <c r="E34" s="268"/>
      <c r="F34" s="269"/>
      <c r="G34" s="270">
        <v>4</v>
      </c>
      <c r="H34" s="346">
        <f>G34*30</f>
        <v>120</v>
      </c>
      <c r="I34" s="347">
        <f>J34+K34+L34</f>
        <v>54</v>
      </c>
      <c r="J34" s="348">
        <v>18</v>
      </c>
      <c r="K34" s="348"/>
      <c r="L34" s="348">
        <v>36</v>
      </c>
      <c r="M34" s="349">
        <f>H34-I34</f>
        <v>66</v>
      </c>
      <c r="N34" s="350"/>
      <c r="O34" s="351">
        <v>3</v>
      </c>
      <c r="P34" s="349">
        <v>3</v>
      </c>
      <c r="Q34" s="150"/>
      <c r="R34" s="343"/>
      <c r="S34" s="150"/>
      <c r="T34" s="343"/>
      <c r="U34" s="150"/>
      <c r="V34" s="343"/>
    </row>
    <row r="35" spans="1:27" x14ac:dyDescent="0.25">
      <c r="A35" s="1124"/>
      <c r="B35" s="345" t="s">
        <v>199</v>
      </c>
      <c r="C35" s="344"/>
      <c r="D35" s="344"/>
      <c r="E35" s="344"/>
      <c r="F35" s="344"/>
      <c r="G35" s="270">
        <v>4</v>
      </c>
      <c r="H35" s="346">
        <f>G35*30</f>
        <v>120</v>
      </c>
      <c r="I35" s="187"/>
      <c r="J35" s="187"/>
      <c r="K35" s="187"/>
      <c r="L35" s="187"/>
      <c r="M35" s="187"/>
      <c r="N35" s="187"/>
      <c r="O35" s="187"/>
      <c r="P35" s="187"/>
      <c r="Q35" s="344"/>
      <c r="R35" s="344"/>
      <c r="S35" s="344"/>
      <c r="T35" s="344"/>
      <c r="U35" s="344"/>
      <c r="V35" s="344"/>
    </row>
    <row r="36" spans="1:27" ht="16.5" thickBot="1" x14ac:dyDescent="0.25">
      <c r="A36" s="1157" t="s">
        <v>143</v>
      </c>
      <c r="B36" s="1161"/>
      <c r="C36" s="1161"/>
      <c r="D36" s="1161"/>
      <c r="E36" s="1161"/>
      <c r="F36" s="1162"/>
      <c r="G36" s="272">
        <f>G33</f>
        <v>4</v>
      </c>
      <c r="H36" s="273">
        <f t="shared" ref="H36:P36" si="13">H33</f>
        <v>120</v>
      </c>
      <c r="I36" s="273">
        <f t="shared" si="13"/>
        <v>54</v>
      </c>
      <c r="J36" s="273">
        <f t="shared" si="13"/>
        <v>18</v>
      </c>
      <c r="K36" s="273">
        <f t="shared" si="13"/>
        <v>0</v>
      </c>
      <c r="L36" s="273">
        <f t="shared" si="13"/>
        <v>36</v>
      </c>
      <c r="M36" s="273">
        <f t="shared" si="13"/>
        <v>66</v>
      </c>
      <c r="N36" s="273">
        <f t="shared" si="13"/>
        <v>0</v>
      </c>
      <c r="O36" s="273">
        <f t="shared" si="13"/>
        <v>3</v>
      </c>
      <c r="P36" s="273">
        <f t="shared" si="13"/>
        <v>3</v>
      </c>
      <c r="Q36" s="273">
        <f t="shared" ref="Q36:AA36" si="14">SUM(Q33:Q34)</f>
        <v>0</v>
      </c>
      <c r="R36" s="273">
        <f t="shared" si="14"/>
        <v>0</v>
      </c>
      <c r="S36" s="273">
        <f t="shared" si="14"/>
        <v>0</v>
      </c>
      <c r="T36" s="273">
        <f t="shared" si="14"/>
        <v>0</v>
      </c>
      <c r="U36" s="273">
        <f t="shared" si="14"/>
        <v>0</v>
      </c>
      <c r="V36" s="273">
        <f t="shared" si="14"/>
        <v>0</v>
      </c>
      <c r="W36" s="273">
        <f t="shared" si="14"/>
        <v>0</v>
      </c>
      <c r="X36" s="273">
        <f t="shared" si="14"/>
        <v>0</v>
      </c>
      <c r="Y36" s="273">
        <f t="shared" si="14"/>
        <v>0</v>
      </c>
      <c r="Z36" s="273">
        <f t="shared" si="14"/>
        <v>0</v>
      </c>
      <c r="AA36" s="273">
        <f t="shared" si="14"/>
        <v>0</v>
      </c>
    </row>
    <row r="37" spans="1:27" ht="16.5" thickBot="1" x14ac:dyDescent="0.25">
      <c r="A37" s="1163" t="s">
        <v>174</v>
      </c>
      <c r="B37" s="1070"/>
      <c r="C37" s="1070"/>
      <c r="D37" s="1070"/>
      <c r="E37" s="1070"/>
      <c r="F37" s="1070"/>
      <c r="G37" s="1070"/>
      <c r="H37" s="1070"/>
      <c r="I37" s="1070"/>
      <c r="J37" s="1070"/>
      <c r="K37" s="1070"/>
      <c r="L37" s="1070"/>
      <c r="M37" s="1070"/>
      <c r="N37" s="1054"/>
      <c r="O37" s="1054"/>
      <c r="P37" s="1054"/>
      <c r="Q37" s="1070"/>
      <c r="R37" s="1070"/>
      <c r="S37" s="1070"/>
      <c r="T37" s="1070"/>
      <c r="U37" s="1070"/>
      <c r="V37" s="1071"/>
    </row>
    <row r="38" spans="1:27" ht="16.5" thickBot="1" x14ac:dyDescent="0.25">
      <c r="A38" s="1164" t="s">
        <v>144</v>
      </c>
      <c r="B38" s="274" t="s">
        <v>185</v>
      </c>
      <c r="C38" s="275"/>
      <c r="D38" s="275">
        <v>1</v>
      </c>
      <c r="E38" s="275"/>
      <c r="F38" s="275"/>
      <c r="G38" s="276">
        <v>3</v>
      </c>
      <c r="H38" s="288">
        <f t="shared" ref="H38" si="15">G38*30</f>
        <v>90</v>
      </c>
      <c r="I38" s="40">
        <v>64</v>
      </c>
      <c r="J38" s="275">
        <v>15</v>
      </c>
      <c r="K38" s="275"/>
      <c r="L38" s="275">
        <v>15</v>
      </c>
      <c r="M38" s="277">
        <v>86</v>
      </c>
      <c r="N38" s="40">
        <v>2</v>
      </c>
      <c r="O38" s="41"/>
      <c r="P38" s="54"/>
      <c r="Q38" s="275"/>
      <c r="R38" s="140"/>
      <c r="S38" s="275"/>
      <c r="T38" s="140"/>
      <c r="U38" s="275"/>
      <c r="V38" s="140"/>
      <c r="W38" s="278"/>
      <c r="X38" s="278"/>
      <c r="Y38" s="278"/>
    </row>
    <row r="39" spans="1:27" x14ac:dyDescent="0.2">
      <c r="A39" s="1165"/>
      <c r="B39" s="279" t="s">
        <v>186</v>
      </c>
      <c r="C39" s="275"/>
      <c r="D39" s="275">
        <v>1</v>
      </c>
      <c r="E39" s="275"/>
      <c r="F39" s="275"/>
      <c r="G39" s="276">
        <v>3</v>
      </c>
      <c r="H39" s="288">
        <f t="shared" ref="H39" si="16">G39*30</f>
        <v>90</v>
      </c>
      <c r="I39" s="40">
        <v>64</v>
      </c>
      <c r="J39" s="275">
        <v>15</v>
      </c>
      <c r="K39" s="275"/>
      <c r="L39" s="275">
        <v>15</v>
      </c>
      <c r="M39" s="277">
        <v>86</v>
      </c>
      <c r="N39" s="40">
        <v>2</v>
      </c>
      <c r="O39" s="41"/>
      <c r="P39" s="54"/>
      <c r="Q39" s="280"/>
      <c r="R39" s="281"/>
      <c r="S39" s="280"/>
      <c r="T39" s="281"/>
      <c r="U39" s="280"/>
      <c r="V39" s="281"/>
      <c r="W39" s="278"/>
      <c r="X39" s="278"/>
      <c r="Y39" s="278"/>
    </row>
    <row r="40" spans="1:27" x14ac:dyDescent="0.2">
      <c r="A40" s="1166" t="s">
        <v>146</v>
      </c>
      <c r="B40" s="282" t="s">
        <v>179</v>
      </c>
      <c r="C40" s="283">
        <v>1</v>
      </c>
      <c r="D40" s="284"/>
      <c r="E40" s="285"/>
      <c r="F40" s="286"/>
      <c r="G40" s="287">
        <v>5</v>
      </c>
      <c r="H40" s="288">
        <f t="shared" ref="H40:H42" si="17">G40*30</f>
        <v>150</v>
      </c>
      <c r="I40" s="289">
        <f t="shared" ref="I40:I47" si="18">J40+L40+K40</f>
        <v>60</v>
      </c>
      <c r="J40" s="290">
        <v>30</v>
      </c>
      <c r="K40" s="291"/>
      <c r="L40" s="291">
        <v>30</v>
      </c>
      <c r="M40" s="292">
        <f t="shared" ref="M40" si="19">H40-I40</f>
        <v>90</v>
      </c>
      <c r="N40" s="293">
        <v>4</v>
      </c>
      <c r="O40" s="294"/>
      <c r="P40" s="295"/>
      <c r="Q40" s="296"/>
      <c r="R40" s="295"/>
      <c r="S40" s="293"/>
      <c r="T40" s="295"/>
      <c r="U40" s="293"/>
      <c r="V40" s="297"/>
    </row>
    <row r="41" spans="1:27" x14ac:dyDescent="0.2">
      <c r="A41" s="1167"/>
      <c r="B41" s="282" t="s">
        <v>187</v>
      </c>
      <c r="C41" s="283">
        <v>1</v>
      </c>
      <c r="D41" s="284"/>
      <c r="E41" s="285"/>
      <c r="F41" s="286"/>
      <c r="G41" s="287">
        <v>5</v>
      </c>
      <c r="H41" s="288">
        <f t="shared" ref="H41" si="20">G41*30</f>
        <v>150</v>
      </c>
      <c r="I41" s="289">
        <f t="shared" si="18"/>
        <v>60</v>
      </c>
      <c r="J41" s="290">
        <v>30</v>
      </c>
      <c r="K41" s="291"/>
      <c r="L41" s="291">
        <v>30</v>
      </c>
      <c r="M41" s="292">
        <f t="shared" ref="M41" si="21">H41-I41</f>
        <v>90</v>
      </c>
      <c r="N41" s="293">
        <v>4</v>
      </c>
      <c r="O41" s="294"/>
      <c r="P41" s="295"/>
      <c r="Q41" s="296"/>
      <c r="R41" s="295"/>
      <c r="S41" s="293"/>
      <c r="T41" s="295"/>
      <c r="U41" s="293"/>
      <c r="V41" s="297"/>
    </row>
    <row r="42" spans="1:27" ht="31.5" x14ac:dyDescent="0.2">
      <c r="A42" s="1166" t="s">
        <v>147</v>
      </c>
      <c r="B42" s="282" t="s">
        <v>188</v>
      </c>
      <c r="C42" s="283"/>
      <c r="D42" s="284" t="s">
        <v>145</v>
      </c>
      <c r="E42" s="285"/>
      <c r="F42" s="286"/>
      <c r="G42" s="287">
        <v>4</v>
      </c>
      <c r="H42" s="288">
        <f t="shared" si="17"/>
        <v>120</v>
      </c>
      <c r="I42" s="289">
        <f t="shared" si="18"/>
        <v>45</v>
      </c>
      <c r="J42" s="290">
        <v>15</v>
      </c>
      <c r="K42" s="291">
        <v>30</v>
      </c>
      <c r="L42" s="291"/>
      <c r="M42" s="292">
        <f t="shared" ref="M42" si="22">H42-I42</f>
        <v>75</v>
      </c>
      <c r="N42" s="293">
        <v>3</v>
      </c>
      <c r="O42" s="294"/>
      <c r="P42" s="295"/>
      <c r="Q42" s="296"/>
      <c r="R42" s="295"/>
      <c r="S42" s="293"/>
      <c r="T42" s="295"/>
      <c r="U42" s="293"/>
      <c r="V42" s="297"/>
    </row>
    <row r="43" spans="1:27" x14ac:dyDescent="0.2">
      <c r="A43" s="1167"/>
      <c r="B43" s="282" t="s">
        <v>189</v>
      </c>
      <c r="C43" s="283"/>
      <c r="D43" s="284" t="s">
        <v>145</v>
      </c>
      <c r="E43" s="285"/>
      <c r="F43" s="286"/>
      <c r="G43" s="287">
        <v>4</v>
      </c>
      <c r="H43" s="288">
        <f t="shared" ref="H43" si="23">G43*30</f>
        <v>120</v>
      </c>
      <c r="I43" s="289">
        <f t="shared" si="18"/>
        <v>45</v>
      </c>
      <c r="J43" s="290">
        <v>15</v>
      </c>
      <c r="K43" s="291">
        <v>30</v>
      </c>
      <c r="L43" s="291"/>
      <c r="M43" s="292">
        <f t="shared" ref="M43" si="24">H43-I43</f>
        <v>75</v>
      </c>
      <c r="N43" s="293">
        <v>3</v>
      </c>
      <c r="O43" s="294"/>
      <c r="P43" s="295"/>
      <c r="Q43" s="296"/>
      <c r="R43" s="295"/>
      <c r="S43" s="293"/>
      <c r="T43" s="295"/>
      <c r="U43" s="293"/>
      <c r="V43" s="297"/>
    </row>
    <row r="44" spans="1:27" x14ac:dyDescent="0.2">
      <c r="A44" s="1166" t="s">
        <v>175</v>
      </c>
      <c r="B44" s="282" t="s">
        <v>190</v>
      </c>
      <c r="C44" s="283">
        <v>2</v>
      </c>
      <c r="D44" s="284"/>
      <c r="E44" s="285"/>
      <c r="F44" s="286"/>
      <c r="G44" s="287">
        <v>4</v>
      </c>
      <c r="H44" s="288">
        <f t="shared" ref="H44" si="25">G44*30</f>
        <v>120</v>
      </c>
      <c r="I44" s="289">
        <f t="shared" si="18"/>
        <v>54</v>
      </c>
      <c r="J44" s="290">
        <v>18</v>
      </c>
      <c r="K44" s="291"/>
      <c r="L44" s="291">
        <v>36</v>
      </c>
      <c r="M44" s="292">
        <f t="shared" ref="M44" si="26">H44-I44</f>
        <v>66</v>
      </c>
      <c r="N44" s="293"/>
      <c r="O44" s="294">
        <v>3</v>
      </c>
      <c r="P44" s="295">
        <v>3</v>
      </c>
      <c r="Q44" s="296"/>
      <c r="R44" s="295"/>
      <c r="S44" s="293"/>
      <c r="T44" s="295"/>
      <c r="U44" s="293"/>
      <c r="V44" s="297"/>
    </row>
    <row r="45" spans="1:27" x14ac:dyDescent="0.2">
      <c r="A45" s="1167"/>
      <c r="B45" s="282" t="s">
        <v>191</v>
      </c>
      <c r="C45" s="283">
        <v>2</v>
      </c>
      <c r="D45" s="284"/>
      <c r="E45" s="285"/>
      <c r="F45" s="286"/>
      <c r="G45" s="287">
        <v>4</v>
      </c>
      <c r="H45" s="288">
        <f t="shared" ref="H45" si="27">G45*30</f>
        <v>120</v>
      </c>
      <c r="I45" s="289">
        <f t="shared" si="18"/>
        <v>54</v>
      </c>
      <c r="J45" s="290">
        <v>18</v>
      </c>
      <c r="K45" s="291"/>
      <c r="L45" s="291">
        <v>36</v>
      </c>
      <c r="M45" s="292">
        <f t="shared" ref="M45" si="28">H45-I45</f>
        <v>66</v>
      </c>
      <c r="N45" s="293"/>
      <c r="O45" s="294">
        <v>3</v>
      </c>
      <c r="P45" s="295">
        <v>3</v>
      </c>
      <c r="Q45" s="296"/>
      <c r="R45" s="295"/>
      <c r="S45" s="293"/>
      <c r="T45" s="295"/>
      <c r="U45" s="293"/>
      <c r="V45" s="297"/>
    </row>
    <row r="46" spans="1:27" x14ac:dyDescent="0.2">
      <c r="A46" s="1166" t="s">
        <v>147</v>
      </c>
      <c r="B46" s="282" t="s">
        <v>192</v>
      </c>
      <c r="C46" s="283">
        <v>2</v>
      </c>
      <c r="D46" s="284"/>
      <c r="E46" s="285"/>
      <c r="F46" s="286"/>
      <c r="G46" s="287">
        <v>4.5</v>
      </c>
      <c r="H46" s="288">
        <f t="shared" ref="H46" si="29">G46*30</f>
        <v>135</v>
      </c>
      <c r="I46" s="289">
        <f t="shared" si="18"/>
        <v>54</v>
      </c>
      <c r="J46" s="290">
        <v>18</v>
      </c>
      <c r="K46" s="291"/>
      <c r="L46" s="291">
        <v>36</v>
      </c>
      <c r="M46" s="292">
        <f t="shared" ref="M46" si="30">H46-I46</f>
        <v>81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7" ht="16.5" thickBot="1" x14ac:dyDescent="0.25">
      <c r="A47" s="1168"/>
      <c r="B47" s="298" t="s">
        <v>180</v>
      </c>
      <c r="C47" s="283">
        <v>2</v>
      </c>
      <c r="D47" s="284"/>
      <c r="E47" s="285"/>
      <c r="F47" s="286"/>
      <c r="G47" s="287">
        <v>4.5</v>
      </c>
      <c r="H47" s="288">
        <f t="shared" ref="H47" si="31">G47*30</f>
        <v>135</v>
      </c>
      <c r="I47" s="289">
        <f t="shared" si="18"/>
        <v>54</v>
      </c>
      <c r="J47" s="290">
        <v>18</v>
      </c>
      <c r="K47" s="291"/>
      <c r="L47" s="291">
        <v>36</v>
      </c>
      <c r="M47" s="292">
        <f t="shared" ref="M47" si="32">H47-I47</f>
        <v>81</v>
      </c>
      <c r="N47" s="293"/>
      <c r="O47" s="294">
        <v>3</v>
      </c>
      <c r="P47" s="295">
        <v>3</v>
      </c>
      <c r="Q47" s="301"/>
      <c r="R47" s="300"/>
      <c r="S47" s="299"/>
      <c r="T47" s="300"/>
      <c r="U47" s="299"/>
      <c r="V47" s="302"/>
    </row>
    <row r="48" spans="1:27" ht="16.5" thickBot="1" x14ac:dyDescent="0.25">
      <c r="A48" s="1169" t="s">
        <v>148</v>
      </c>
      <c r="B48" s="1158"/>
      <c r="C48" s="1158"/>
      <c r="D48" s="1158"/>
      <c r="E48" s="1158"/>
      <c r="F48" s="1159"/>
      <c r="G48" s="226">
        <f>G38+G40+G42+G44+G46</f>
        <v>20.5</v>
      </c>
      <c r="H48" s="227">
        <f t="shared" ref="H48:P48" si="33">H38+H40+H42+H44+H46</f>
        <v>615</v>
      </c>
      <c r="I48" s="227">
        <f t="shared" si="33"/>
        <v>277</v>
      </c>
      <c r="J48" s="227">
        <f t="shared" si="33"/>
        <v>96</v>
      </c>
      <c r="K48" s="227">
        <f t="shared" si="33"/>
        <v>30</v>
      </c>
      <c r="L48" s="227">
        <f t="shared" si="33"/>
        <v>117</v>
      </c>
      <c r="M48" s="227">
        <f t="shared" si="33"/>
        <v>398</v>
      </c>
      <c r="N48" s="227">
        <f t="shared" si="33"/>
        <v>9</v>
      </c>
      <c r="O48" s="227">
        <f t="shared" si="33"/>
        <v>6</v>
      </c>
      <c r="P48" s="227">
        <f t="shared" si="33"/>
        <v>6</v>
      </c>
      <c r="Q48" s="227">
        <f t="shared" ref="Q48:V48" si="34">SUM(Q38:Q47)</f>
        <v>0</v>
      </c>
      <c r="R48" s="227">
        <f t="shared" si="34"/>
        <v>0</v>
      </c>
      <c r="S48" s="227">
        <f t="shared" si="34"/>
        <v>0</v>
      </c>
      <c r="T48" s="227">
        <f t="shared" si="34"/>
        <v>0</v>
      </c>
      <c r="U48" s="227">
        <f t="shared" si="34"/>
        <v>0</v>
      </c>
      <c r="V48" s="227">
        <f t="shared" si="34"/>
        <v>0</v>
      </c>
    </row>
    <row r="49" spans="1:27" ht="16.5" thickBot="1" x14ac:dyDescent="0.25">
      <c r="A49" s="1170" t="s">
        <v>149</v>
      </c>
      <c r="B49" s="1171"/>
      <c r="C49" s="1171"/>
      <c r="D49" s="1171"/>
      <c r="E49" s="1171"/>
      <c r="F49" s="1172"/>
      <c r="G49" s="303">
        <f t="shared" ref="G49:V49" si="35">G48+G36</f>
        <v>24.5</v>
      </c>
      <c r="H49" s="304">
        <f t="shared" si="35"/>
        <v>735</v>
      </c>
      <c r="I49" s="304">
        <f t="shared" si="35"/>
        <v>331</v>
      </c>
      <c r="J49" s="304">
        <f t="shared" si="35"/>
        <v>114</v>
      </c>
      <c r="K49" s="304">
        <f t="shared" si="35"/>
        <v>30</v>
      </c>
      <c r="L49" s="304">
        <f t="shared" si="35"/>
        <v>153</v>
      </c>
      <c r="M49" s="304">
        <f t="shared" si="35"/>
        <v>464</v>
      </c>
      <c r="N49" s="227">
        <f t="shared" si="35"/>
        <v>9</v>
      </c>
      <c r="O49" s="227">
        <f t="shared" si="35"/>
        <v>9</v>
      </c>
      <c r="P49" s="227">
        <f t="shared" si="35"/>
        <v>9</v>
      </c>
      <c r="Q49" s="227">
        <f t="shared" si="35"/>
        <v>0</v>
      </c>
      <c r="R49" s="227">
        <f t="shared" si="35"/>
        <v>0</v>
      </c>
      <c r="S49" s="227">
        <f t="shared" si="35"/>
        <v>0</v>
      </c>
      <c r="T49" s="227">
        <f t="shared" si="35"/>
        <v>0</v>
      </c>
      <c r="U49" s="227">
        <f t="shared" si="35"/>
        <v>0</v>
      </c>
      <c r="V49" s="227">
        <f t="shared" si="35"/>
        <v>0</v>
      </c>
    </row>
    <row r="50" spans="1:27" s="141" customFormat="1" ht="16.5" thickBot="1" x14ac:dyDescent="0.25">
      <c r="A50" s="1173" t="s">
        <v>150</v>
      </c>
      <c r="B50" s="1173"/>
      <c r="C50" s="1173"/>
      <c r="D50" s="1173"/>
      <c r="E50" s="1173"/>
      <c r="F50" s="1173"/>
      <c r="G50" s="303">
        <f t="shared" ref="G50:M50" si="36">G49+G30</f>
        <v>90</v>
      </c>
      <c r="H50" s="304">
        <f t="shared" si="36"/>
        <v>2700</v>
      </c>
      <c r="I50" s="304">
        <f t="shared" si="36"/>
        <v>640</v>
      </c>
      <c r="J50" s="304">
        <f t="shared" si="36"/>
        <v>228</v>
      </c>
      <c r="K50" s="304">
        <f t="shared" si="36"/>
        <v>30</v>
      </c>
      <c r="L50" s="304">
        <f t="shared" si="36"/>
        <v>348</v>
      </c>
      <c r="M50" s="304">
        <f t="shared" si="36"/>
        <v>2030</v>
      </c>
      <c r="N50" s="227">
        <f t="shared" ref="N50:V50" si="37">N30+N49</f>
        <v>20</v>
      </c>
      <c r="O50" s="227">
        <f t="shared" si="37"/>
        <v>17</v>
      </c>
      <c r="P50" s="227">
        <f t="shared" si="37"/>
        <v>17</v>
      </c>
      <c r="Q50" s="227">
        <f t="shared" si="37"/>
        <v>0</v>
      </c>
      <c r="R50" s="227">
        <f t="shared" si="37"/>
        <v>0</v>
      </c>
      <c r="S50" s="227">
        <f t="shared" si="37"/>
        <v>0</v>
      </c>
      <c r="T50" s="227">
        <f t="shared" si="37"/>
        <v>0</v>
      </c>
      <c r="U50" s="227">
        <f t="shared" si="37"/>
        <v>0</v>
      </c>
      <c r="V50" s="227">
        <f t="shared" si="37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174" t="s">
        <v>34</v>
      </c>
      <c r="B51" s="1174"/>
      <c r="C51" s="1174"/>
      <c r="D51" s="1174"/>
      <c r="E51" s="1174"/>
      <c r="F51" s="1174"/>
      <c r="G51" s="1174"/>
      <c r="H51" s="1174"/>
      <c r="I51" s="1174"/>
      <c r="J51" s="1174"/>
      <c r="K51" s="1174"/>
      <c r="L51" s="1174"/>
      <c r="M51" s="1174"/>
      <c r="N51" s="227">
        <f>N50</f>
        <v>20</v>
      </c>
      <c r="O51" s="227">
        <f t="shared" ref="O51:V51" si="38">O50</f>
        <v>17</v>
      </c>
      <c r="P51" s="227">
        <f t="shared" si="38"/>
        <v>17</v>
      </c>
      <c r="Q51" s="227">
        <f t="shared" si="38"/>
        <v>0</v>
      </c>
      <c r="R51" s="227">
        <f t="shared" si="38"/>
        <v>0</v>
      </c>
      <c r="S51" s="227">
        <f t="shared" si="38"/>
        <v>0</v>
      </c>
      <c r="T51" s="227">
        <f t="shared" si="38"/>
        <v>0</v>
      </c>
      <c r="U51" s="227">
        <f t="shared" si="38"/>
        <v>0</v>
      </c>
      <c r="V51" s="227">
        <f t="shared" si="38"/>
        <v>0</v>
      </c>
      <c r="Y51" s="137">
        <f t="shared" ref="Y51:AA51" si="39">Y50</f>
        <v>22</v>
      </c>
      <c r="Z51" s="137">
        <f t="shared" si="39"/>
        <v>22</v>
      </c>
      <c r="AA51" s="137">
        <f t="shared" si="39"/>
        <v>22</v>
      </c>
    </row>
    <row r="52" spans="1:27" s="141" customFormat="1" ht="16.5" thickBot="1" x14ac:dyDescent="0.25">
      <c r="A52" s="1160" t="s">
        <v>33</v>
      </c>
      <c r="B52" s="1160"/>
      <c r="C52" s="1160"/>
      <c r="D52" s="1160"/>
      <c r="E52" s="1160"/>
      <c r="F52" s="1160"/>
      <c r="G52" s="1160"/>
      <c r="H52" s="1160"/>
      <c r="I52" s="1160"/>
      <c r="J52" s="1160"/>
      <c r="K52" s="1160"/>
      <c r="L52" s="1160"/>
      <c r="M52" s="1160"/>
      <c r="N52" s="227">
        <v>3</v>
      </c>
      <c r="O52" s="305"/>
      <c r="P52" s="306">
        <v>3</v>
      </c>
      <c r="Q52" s="306"/>
      <c r="R52" s="306"/>
      <c r="S52" s="306"/>
      <c r="T52" s="306"/>
      <c r="U52" s="306"/>
      <c r="V52" s="306"/>
    </row>
    <row r="53" spans="1:27" s="141" customFormat="1" ht="16.5" thickBot="1" x14ac:dyDescent="0.25">
      <c r="A53" s="1160" t="s">
        <v>151</v>
      </c>
      <c r="B53" s="1160"/>
      <c r="C53" s="1160"/>
      <c r="D53" s="1160"/>
      <c r="E53" s="1160"/>
      <c r="F53" s="1160"/>
      <c r="G53" s="1160"/>
      <c r="H53" s="1160"/>
      <c r="I53" s="1160"/>
      <c r="J53" s="1160"/>
      <c r="K53" s="1160"/>
      <c r="L53" s="1160"/>
      <c r="M53" s="1160"/>
      <c r="N53" s="227">
        <v>5</v>
      </c>
      <c r="O53" s="305"/>
      <c r="P53" s="306">
        <v>4</v>
      </c>
      <c r="Q53" s="306">
        <v>2</v>
      </c>
      <c r="R53" s="306"/>
      <c r="S53" s="306"/>
      <c r="T53" s="306"/>
      <c r="U53" s="306"/>
      <c r="V53" s="306"/>
    </row>
    <row r="54" spans="1:27" s="141" customFormat="1" ht="16.5" thickBot="1" x14ac:dyDescent="0.25">
      <c r="A54" s="1160" t="s">
        <v>152</v>
      </c>
      <c r="B54" s="1160"/>
      <c r="C54" s="1160"/>
      <c r="D54" s="1160"/>
      <c r="E54" s="1160"/>
      <c r="F54" s="1160"/>
      <c r="G54" s="1160"/>
      <c r="H54" s="1160"/>
      <c r="I54" s="1160"/>
      <c r="J54" s="1160"/>
      <c r="K54" s="1160"/>
      <c r="L54" s="1160"/>
      <c r="M54" s="1160"/>
      <c r="N54" s="307"/>
      <c r="O54" s="308"/>
      <c r="P54" s="309"/>
      <c r="Q54" s="307"/>
      <c r="R54" s="310"/>
      <c r="S54" s="310"/>
      <c r="T54" s="310"/>
      <c r="U54" s="310"/>
      <c r="V54" s="310"/>
    </row>
    <row r="55" spans="1:27" s="141" customFormat="1" ht="16.5" thickBot="1" x14ac:dyDescent="0.25">
      <c r="A55" s="1175" t="s">
        <v>35</v>
      </c>
      <c r="B55" s="1175"/>
      <c r="C55" s="1175"/>
      <c r="D55" s="1175"/>
      <c r="E55" s="1175"/>
      <c r="F55" s="1175"/>
      <c r="G55" s="1175"/>
      <c r="H55" s="1175"/>
      <c r="I55" s="1175"/>
      <c r="J55" s="1175"/>
      <c r="K55" s="1175"/>
      <c r="L55" s="1175"/>
      <c r="M55" s="1175"/>
      <c r="N55" s="311"/>
      <c r="O55" s="312"/>
      <c r="P55" s="313">
        <v>1</v>
      </c>
      <c r="Q55" s="314"/>
      <c r="R55" s="315"/>
      <c r="S55" s="311"/>
      <c r="T55" s="311"/>
      <c r="U55" s="311"/>
      <c r="V55" s="311"/>
    </row>
    <row r="56" spans="1:27" s="141" customFormat="1" ht="16.5" thickBot="1" x14ac:dyDescent="0.25">
      <c r="A56" s="1176" t="s">
        <v>153</v>
      </c>
      <c r="B56" s="1177"/>
      <c r="C56" s="1177"/>
      <c r="D56" s="1177"/>
      <c r="E56" s="1177"/>
      <c r="F56" s="1177"/>
      <c r="G56" s="1177"/>
      <c r="H56" s="1177"/>
      <c r="I56" s="1177"/>
      <c r="J56" s="1177"/>
      <c r="K56" s="1177"/>
      <c r="L56" s="1177"/>
      <c r="M56" s="1178"/>
      <c r="N56" s="1179" t="s">
        <v>154</v>
      </c>
      <c r="O56" s="1180"/>
      <c r="P56" s="1181"/>
      <c r="Q56" s="1187">
        <f>G30/$G$50*100</f>
        <v>72.777777777777771</v>
      </c>
      <c r="R56" s="1052"/>
      <c r="S56" s="1187" t="s">
        <v>93</v>
      </c>
      <c r="T56" s="1052"/>
      <c r="U56" s="1084">
        <f>G49/$G$50*100</f>
        <v>27.222222222222221</v>
      </c>
      <c r="V56" s="1085"/>
      <c r="W56" s="316">
        <f>SUM(N56:V56)</f>
        <v>100</v>
      </c>
    </row>
    <row r="57" spans="1:27" s="141" customFormat="1" x14ac:dyDescent="0.2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8"/>
      <c r="O57" s="318"/>
      <c r="P57" s="318"/>
      <c r="Q57" s="319"/>
      <c r="R57" s="319"/>
      <c r="S57" s="318"/>
      <c r="T57" s="318"/>
      <c r="U57" s="318"/>
      <c r="V57" s="318"/>
    </row>
    <row r="58" spans="1:27" s="141" customFormat="1" x14ac:dyDescent="0.2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</row>
    <row r="59" spans="1:27" s="141" customFormat="1" x14ac:dyDescent="0.2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</row>
    <row r="60" spans="1:27" s="141" customFormat="1" x14ac:dyDescent="0.2">
      <c r="A60" s="320"/>
      <c r="B60" s="321" t="s">
        <v>155</v>
      </c>
      <c r="C60" s="321"/>
      <c r="D60" s="1182"/>
      <c r="E60" s="1182"/>
      <c r="F60" s="1183"/>
      <c r="G60" s="1183"/>
      <c r="H60" s="321"/>
      <c r="I60" s="1184" t="s">
        <v>101</v>
      </c>
      <c r="J60" s="1188"/>
      <c r="K60" s="1188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</row>
    <row r="61" spans="1:27" s="141" customFormat="1" ht="15.75" customHeight="1" x14ac:dyDescent="0.2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</row>
    <row r="62" spans="1:27" s="141" customFormat="1" ht="15.75" customHeight="1" x14ac:dyDescent="0.2">
      <c r="A62" s="320"/>
      <c r="B62" s="321" t="s">
        <v>176</v>
      </c>
      <c r="C62" s="321"/>
      <c r="D62" s="1182"/>
      <c r="E62" s="1182"/>
      <c r="F62" s="1183"/>
      <c r="G62" s="1183"/>
      <c r="H62" s="321"/>
      <c r="I62" s="1184" t="s">
        <v>182</v>
      </c>
      <c r="J62" s="1185"/>
      <c r="K62" s="1185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</row>
    <row r="63" spans="1:27" s="141" customFormat="1" ht="15.75" customHeight="1" x14ac:dyDescent="0.2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</row>
    <row r="64" spans="1:27" s="141" customFormat="1" ht="15.75" customHeight="1" x14ac:dyDescent="0.2">
      <c r="A64" s="320"/>
      <c r="B64" s="321" t="s">
        <v>156</v>
      </c>
      <c r="C64" s="321"/>
      <c r="D64" s="1182"/>
      <c r="E64" s="1182"/>
      <c r="F64" s="1183"/>
      <c r="G64" s="1183"/>
      <c r="H64" s="321"/>
      <c r="I64" s="1184" t="s">
        <v>193</v>
      </c>
      <c r="J64" s="1185"/>
      <c r="K64" s="1185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</row>
    <row r="65" spans="1:22" s="141" customFormat="1" ht="15.75" customHeight="1" x14ac:dyDescent="0.25">
      <c r="A65" s="152"/>
      <c r="B65" s="322"/>
      <c r="C65" s="1186" t="s">
        <v>109</v>
      </c>
      <c r="D65" s="1186"/>
      <c r="E65" s="1186"/>
      <c r="F65" s="1186"/>
      <c r="G65" s="1186"/>
      <c r="H65" s="1186"/>
      <c r="I65" s="1186"/>
      <c r="J65" s="1186"/>
      <c r="K65" s="1186"/>
      <c r="L65" s="323"/>
      <c r="M65" s="323"/>
      <c r="N65" s="320"/>
      <c r="O65" s="320"/>
      <c r="P65" s="320"/>
      <c r="Q65" s="320"/>
      <c r="R65" s="320"/>
      <c r="S65" s="320"/>
      <c r="T65" s="320"/>
      <c r="U65" s="320"/>
      <c r="V65" s="320"/>
    </row>
    <row r="66" spans="1:22" ht="15" customHeight="1" x14ac:dyDescent="0.2"/>
    <row r="75" spans="1:22" ht="15.75" customHeight="1" x14ac:dyDescent="0.2"/>
    <row r="77" spans="1:22" ht="15" x14ac:dyDescent="0.2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</row>
    <row r="78" spans="1:22" ht="15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</row>
    <row r="79" spans="1:22" ht="15" x14ac:dyDescent="0.2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</row>
    <row r="80" spans="1:22" ht="15" x14ac:dyDescent="0.2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</row>
    <row r="81" spans="1:22" ht="15" x14ac:dyDescent="0.2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</row>
    <row r="82" spans="1:22" ht="15" x14ac:dyDescent="0.2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</row>
    <row r="83" spans="1:22" ht="15" x14ac:dyDescent="0.2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</row>
    <row r="84" spans="1:22" ht="15" x14ac:dyDescent="0.2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</row>
    <row r="85" spans="1:22" ht="15" x14ac:dyDescent="0.2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</row>
    <row r="86" spans="1:22" ht="15" x14ac:dyDescent="0.2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</row>
    <row r="87" spans="1:22" ht="15" x14ac:dyDescent="0.2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</row>
    <row r="88" spans="1:22" ht="15" x14ac:dyDescent="0.2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</row>
    <row r="89" spans="1:22" ht="15" x14ac:dyDescent="0.2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</row>
    <row r="90" spans="1:22" ht="15" x14ac:dyDescent="0.2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</row>
    <row r="91" spans="1:22" ht="15" x14ac:dyDescent="0.2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</row>
    <row r="92" spans="1:22" ht="15" x14ac:dyDescent="0.2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</row>
    <row r="93" spans="1:22" ht="15" x14ac:dyDescent="0.2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</row>
    <row r="94" spans="1:22" ht="15" x14ac:dyDescent="0.2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</row>
    <row r="95" spans="1:22" ht="15" x14ac:dyDescent="0.2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</row>
    <row r="96" spans="1:22" ht="15" x14ac:dyDescent="0.2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</row>
    <row r="97" spans="1:22" ht="15" x14ac:dyDescent="0.2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</row>
    <row r="98" spans="1:22" ht="15" x14ac:dyDescent="0.2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</row>
    <row r="99" spans="1:22" ht="15" x14ac:dyDescent="0.2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</row>
    <row r="100" spans="1:22" ht="15" x14ac:dyDescent="0.2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</row>
    <row r="101" spans="1:22" ht="15" x14ac:dyDescent="0.2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</row>
    <row r="102" spans="1:22" ht="15" x14ac:dyDescent="0.2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</row>
    <row r="103" spans="1:22" ht="15" x14ac:dyDescent="0.2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</row>
    <row r="104" spans="1:22" ht="15" x14ac:dyDescent="0.2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</row>
    <row r="105" spans="1:22" ht="15" x14ac:dyDescent="0.2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</row>
    <row r="106" spans="1:22" ht="15" x14ac:dyDescent="0.2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</row>
    <row r="107" spans="1:22" ht="15" x14ac:dyDescent="0.2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</row>
    <row r="108" spans="1:22" ht="15" x14ac:dyDescent="0.2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</row>
    <row r="109" spans="1:22" ht="15" x14ac:dyDescent="0.2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</row>
    <row r="110" spans="1:22" ht="15" x14ac:dyDescent="0.2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spans="1:22" ht="15" x14ac:dyDescent="0.2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  <row r="112" spans="1:22" ht="15" x14ac:dyDescent="0.2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</row>
    <row r="113" spans="1:22" ht="15" x14ac:dyDescent="0.2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</row>
    <row r="114" spans="1:22" ht="15" x14ac:dyDescent="0.2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</row>
    <row r="115" spans="1:22" ht="15" x14ac:dyDescent="0.2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</row>
    <row r="116" spans="1:22" ht="15" x14ac:dyDescent="0.2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</row>
    <row r="117" spans="1:22" ht="15" x14ac:dyDescent="0.2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</row>
    <row r="118" spans="1:22" ht="15" x14ac:dyDescent="0.2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</row>
    <row r="119" spans="1:22" ht="15" x14ac:dyDescent="0.2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</row>
    <row r="120" spans="1:22" ht="15" x14ac:dyDescent="0.2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</row>
    <row r="121" spans="1:22" ht="15" x14ac:dyDescent="0.2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</row>
    <row r="122" spans="1:22" ht="15" x14ac:dyDescent="0.2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</row>
    <row r="123" spans="1:22" ht="15" x14ac:dyDescent="0.2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</row>
    <row r="124" spans="1:22" ht="15" x14ac:dyDescent="0.2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</row>
    <row r="125" spans="1:22" ht="15" x14ac:dyDescent="0.2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</row>
    <row r="126" spans="1:22" ht="15" x14ac:dyDescent="0.2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</row>
    <row r="127" spans="1:22" ht="15" x14ac:dyDescent="0.2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</row>
    <row r="128" spans="1:22" ht="15" x14ac:dyDescent="0.2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</row>
    <row r="129" spans="1:22" ht="15" x14ac:dyDescent="0.2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</row>
    <row r="130" spans="1:22" ht="15" x14ac:dyDescent="0.2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</row>
    <row r="131" spans="1:22" ht="15" x14ac:dyDescent="0.2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2" ht="15" x14ac:dyDescent="0.2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</row>
    <row r="133" spans="1:22" ht="15" x14ac:dyDescent="0.2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</row>
    <row r="134" spans="1:22" ht="15" x14ac:dyDescent="0.2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</row>
    <row r="135" spans="1:22" ht="15" x14ac:dyDescent="0.2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</row>
    <row r="136" spans="1:22" ht="15" x14ac:dyDescent="0.2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</row>
    <row r="137" spans="1:22" ht="15" x14ac:dyDescent="0.2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</row>
    <row r="138" spans="1:22" ht="15" x14ac:dyDescent="0.2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</row>
    <row r="139" spans="1:22" ht="15" x14ac:dyDescent="0.2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</row>
    <row r="140" spans="1:22" ht="15" x14ac:dyDescent="0.2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</row>
    <row r="141" spans="1:22" ht="15" x14ac:dyDescent="0.2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</row>
    <row r="142" spans="1:22" ht="15" x14ac:dyDescent="0.2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</row>
    <row r="143" spans="1:22" ht="15" x14ac:dyDescent="0.2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</row>
    <row r="144" spans="1:22" ht="15" x14ac:dyDescent="0.2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</row>
    <row r="145" spans="1:22" ht="15" x14ac:dyDescent="0.2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</row>
    <row r="146" spans="1:22" ht="15" x14ac:dyDescent="0.2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</row>
    <row r="147" spans="1:22" ht="15" x14ac:dyDescent="0.2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</row>
    <row r="148" spans="1:22" ht="15" x14ac:dyDescent="0.2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</row>
    <row r="149" spans="1:22" ht="15" x14ac:dyDescent="0.2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</row>
    <row r="150" spans="1:22" ht="15" x14ac:dyDescent="0.2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</row>
    <row r="151" spans="1:22" ht="15" x14ac:dyDescent="0.2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</row>
    <row r="152" spans="1:22" ht="15" x14ac:dyDescent="0.2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</row>
    <row r="153" spans="1:22" ht="15" x14ac:dyDescent="0.2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</row>
    <row r="154" spans="1:22" ht="15" x14ac:dyDescent="0.2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</row>
    <row r="155" spans="1:22" ht="15" x14ac:dyDescent="0.2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</row>
    <row r="156" spans="1:22" ht="15" x14ac:dyDescent="0.2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</row>
    <row r="157" spans="1:22" ht="15" x14ac:dyDescent="0.2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</row>
    <row r="158" spans="1:22" ht="15" x14ac:dyDescent="0.2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2" ht="15" x14ac:dyDescent="0.2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</row>
    <row r="160" spans="1:22" ht="15" x14ac:dyDescent="0.2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</row>
    <row r="161" spans="1:22" ht="15" x14ac:dyDescent="0.2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</row>
    <row r="162" spans="1:22" ht="15" x14ac:dyDescent="0.2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</row>
    <row r="163" spans="1:22" ht="15" x14ac:dyDescent="0.2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</row>
    <row r="164" spans="1:22" ht="15" x14ac:dyDescent="0.2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</row>
    <row r="165" spans="1:22" ht="15" x14ac:dyDescent="0.2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</row>
    <row r="166" spans="1:22" ht="15" x14ac:dyDescent="0.2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</row>
    <row r="167" spans="1:22" ht="15" x14ac:dyDescent="0.2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 ht="15" x14ac:dyDescent="0.2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</row>
    <row r="169" spans="1:22" ht="15" x14ac:dyDescent="0.2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</row>
    <row r="170" spans="1:22" ht="15" x14ac:dyDescent="0.2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</row>
    <row r="171" spans="1:22" ht="15" x14ac:dyDescent="0.2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</row>
    <row r="172" spans="1:22" ht="15" x14ac:dyDescent="0.2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</row>
    <row r="173" spans="1:22" ht="15" x14ac:dyDescent="0.2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</row>
    <row r="174" spans="1:22" ht="15" x14ac:dyDescent="0.2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</row>
    <row r="175" spans="1:22" ht="15" x14ac:dyDescent="0.2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</row>
    <row r="176" spans="1:22" ht="15" x14ac:dyDescent="0.2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</row>
    <row r="177" spans="1:22" ht="15" x14ac:dyDescent="0.2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</row>
    <row r="178" spans="1:22" ht="15" x14ac:dyDescent="0.2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</row>
    <row r="180" spans="1:22" ht="15" x14ac:dyDescent="0.2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</row>
    <row r="181" spans="1:22" ht="15" x14ac:dyDescent="0.2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</row>
    <row r="182" spans="1:22" ht="15" x14ac:dyDescent="0.2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</row>
    <row r="183" spans="1:22" ht="15" x14ac:dyDescent="0.2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</row>
    <row r="184" spans="1:22" ht="15" x14ac:dyDescent="0.2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</row>
  </sheetData>
  <sheetProtection selectLockedCells="1" selectUnlockedCells="1"/>
  <mergeCells count="64"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10:V10"/>
    <mergeCell ref="A15:B15"/>
    <mergeCell ref="A16:V16"/>
    <mergeCell ref="A22:F22"/>
    <mergeCell ref="A23:V23"/>
    <mergeCell ref="A26:F26"/>
    <mergeCell ref="A27:V27"/>
    <mergeCell ref="A29:F29"/>
    <mergeCell ref="A30:F30"/>
    <mergeCell ref="A31:V31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53" customWidth="1"/>
    <col min="3" max="3" width="5.85546875" style="1" customWidth="1"/>
    <col min="4" max="4" width="71.7109375" style="70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209</v>
      </c>
      <c r="D1" s="1189" t="s">
        <v>159</v>
      </c>
      <c r="E1" s="1189"/>
      <c r="F1" s="1189"/>
      <c r="G1" s="1189"/>
      <c r="H1" s="1189"/>
      <c r="I1" s="1189"/>
      <c r="J1" s="1189"/>
      <c r="K1" s="1189"/>
      <c r="L1" s="1189"/>
      <c r="M1" s="1189"/>
      <c r="N1" s="1189"/>
    </row>
    <row r="2" spans="1:29" ht="16.5" thickBot="1" x14ac:dyDescent="0.3">
      <c r="D2" s="70" t="s">
        <v>85</v>
      </c>
    </row>
    <row r="3" spans="1:29" ht="16.5" thickBot="1" x14ac:dyDescent="0.3">
      <c r="D3" s="1190" t="s">
        <v>84</v>
      </c>
      <c r="E3" s="1193" t="s">
        <v>74</v>
      </c>
      <c r="F3" s="1046" t="s">
        <v>56</v>
      </c>
      <c r="G3" s="1046"/>
      <c r="H3" s="1046"/>
      <c r="I3" s="1046"/>
      <c r="J3" s="1046"/>
      <c r="K3" s="1197"/>
      <c r="L3" s="1193" t="s">
        <v>86</v>
      </c>
      <c r="M3" s="1193" t="s">
        <v>87</v>
      </c>
      <c r="N3" s="1193" t="s">
        <v>97</v>
      </c>
    </row>
    <row r="4" spans="1:29" x14ac:dyDescent="0.25">
      <c r="D4" s="1191"/>
      <c r="E4" s="1194"/>
      <c r="F4" s="1198" t="s">
        <v>28</v>
      </c>
      <c r="G4" s="1200" t="s">
        <v>57</v>
      </c>
      <c r="H4" s="1201"/>
      <c r="I4" s="1201"/>
      <c r="J4" s="1202"/>
      <c r="K4" s="1203" t="s">
        <v>117</v>
      </c>
      <c r="L4" s="1194"/>
      <c r="M4" s="1194"/>
      <c r="N4" s="1194"/>
    </row>
    <row r="5" spans="1:29" x14ac:dyDescent="0.25">
      <c r="D5" s="1191"/>
      <c r="E5" s="1195"/>
      <c r="F5" s="1199"/>
      <c r="G5" s="1205" t="s">
        <v>58</v>
      </c>
      <c r="H5" s="1207" t="s">
        <v>62</v>
      </c>
      <c r="I5" s="1208"/>
      <c r="J5" s="1209"/>
      <c r="K5" s="1204"/>
      <c r="L5" s="1195"/>
      <c r="M5" s="1195"/>
      <c r="N5" s="1195"/>
    </row>
    <row r="6" spans="1:29" ht="8.25" customHeight="1" x14ac:dyDescent="0.25">
      <c r="D6" s="1191"/>
      <c r="E6" s="1195"/>
      <c r="F6" s="1199"/>
      <c r="G6" s="1206"/>
      <c r="H6" s="1210" t="s">
        <v>114</v>
      </c>
      <c r="I6" s="1212" t="s">
        <v>115</v>
      </c>
      <c r="J6" s="1212" t="s">
        <v>116</v>
      </c>
      <c r="K6" s="1204"/>
      <c r="L6" s="1195"/>
      <c r="M6" s="1195"/>
      <c r="N6" s="1195"/>
    </row>
    <row r="7" spans="1:29" ht="8.25" customHeight="1" x14ac:dyDescent="0.25">
      <c r="D7" s="1191"/>
      <c r="E7" s="1195"/>
      <c r="F7" s="1199"/>
      <c r="G7" s="1206"/>
      <c r="H7" s="1210"/>
      <c r="I7" s="1212"/>
      <c r="J7" s="1212"/>
      <c r="K7" s="1204"/>
      <c r="L7" s="1195"/>
      <c r="M7" s="1195"/>
      <c r="N7" s="1195"/>
    </row>
    <row r="8" spans="1:29" ht="8.25" customHeight="1" x14ac:dyDescent="0.25">
      <c r="D8" s="1191"/>
      <c r="E8" s="1195"/>
      <c r="F8" s="1199"/>
      <c r="G8" s="1206"/>
      <c r="H8" s="1210"/>
      <c r="I8" s="1212"/>
      <c r="J8" s="1212"/>
      <c r="K8" s="1204"/>
      <c r="L8" s="1195"/>
      <c r="M8" s="1195"/>
      <c r="N8" s="1195"/>
    </row>
    <row r="9" spans="1:29" ht="8.25" customHeight="1" thickBot="1" x14ac:dyDescent="0.3">
      <c r="D9" s="1192"/>
      <c r="E9" s="1196"/>
      <c r="F9" s="1199"/>
      <c r="G9" s="1206"/>
      <c r="H9" s="1211"/>
      <c r="I9" s="1205"/>
      <c r="J9" s="1205"/>
      <c r="K9" s="1204"/>
      <c r="L9" s="1196"/>
      <c r="M9" s="1196"/>
      <c r="N9" s="1196"/>
    </row>
    <row r="10" spans="1:29" s="369" customFormat="1" ht="38.25" customHeight="1" x14ac:dyDescent="0.25">
      <c r="A10" s="360" t="s">
        <v>98</v>
      </c>
      <c r="B10" s="361"/>
      <c r="C10" s="360" t="s">
        <v>92</v>
      </c>
      <c r="D10" s="377" t="s">
        <v>225</v>
      </c>
      <c r="E10" s="378">
        <v>3</v>
      </c>
      <c r="F10" s="379">
        <f>E10*30</f>
        <v>90</v>
      </c>
      <c r="G10" s="380">
        <f>H10+I10+J10</f>
        <v>30</v>
      </c>
      <c r="H10" s="380">
        <v>15</v>
      </c>
      <c r="I10" s="380"/>
      <c r="J10" s="380">
        <v>15</v>
      </c>
      <c r="K10" s="381">
        <f>F10-G10</f>
        <v>60</v>
      </c>
      <c r="L10" s="382">
        <f>G10/15</f>
        <v>2</v>
      </c>
      <c r="M10" s="383" t="s">
        <v>95</v>
      </c>
      <c r="N10" s="384">
        <f>G10/F10*100</f>
        <v>33.333333333333329</v>
      </c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</row>
    <row r="11" spans="1:29" s="369" customFormat="1" ht="18" customHeight="1" x14ac:dyDescent="0.25">
      <c r="A11" s="360" t="s">
        <v>98</v>
      </c>
      <c r="B11" s="361" t="s">
        <v>212</v>
      </c>
      <c r="C11" s="360" t="s">
        <v>91</v>
      </c>
      <c r="D11" s="362" t="s">
        <v>119</v>
      </c>
      <c r="E11" s="363">
        <v>3</v>
      </c>
      <c r="F11" s="364">
        <f t="shared" ref="F11:F20" si="0">E11*30</f>
        <v>90</v>
      </c>
      <c r="G11" s="361">
        <f t="shared" ref="G11:G20" si="1">H11+I11+J11</f>
        <v>30</v>
      </c>
      <c r="H11" s="361"/>
      <c r="I11" s="361"/>
      <c r="J11" s="361">
        <v>30</v>
      </c>
      <c r="K11" s="365">
        <f t="shared" ref="K11:K20" si="2">F11-G11</f>
        <v>60</v>
      </c>
      <c r="L11" s="366">
        <f t="shared" ref="L11:L20" si="3">G11/15</f>
        <v>2</v>
      </c>
      <c r="M11" s="367" t="s">
        <v>98</v>
      </c>
      <c r="N11" s="368">
        <f t="shared" ref="N11:N20" si="4">G11/F11*100</f>
        <v>33.333333333333329</v>
      </c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</row>
    <row r="12" spans="1:29" s="369" customFormat="1" x14ac:dyDescent="0.25">
      <c r="A12" s="360" t="s">
        <v>98</v>
      </c>
      <c r="B12" s="361" t="s">
        <v>213</v>
      </c>
      <c r="C12" s="360" t="s">
        <v>91</v>
      </c>
      <c r="D12" s="362" t="s">
        <v>219</v>
      </c>
      <c r="E12" s="363">
        <v>3</v>
      </c>
      <c r="F12" s="364">
        <f t="shared" si="0"/>
        <v>90</v>
      </c>
      <c r="G12" s="361">
        <f t="shared" si="1"/>
        <v>45</v>
      </c>
      <c r="H12" s="361">
        <v>15</v>
      </c>
      <c r="I12" s="361"/>
      <c r="J12" s="361">
        <v>30</v>
      </c>
      <c r="K12" s="365">
        <f t="shared" si="2"/>
        <v>45</v>
      </c>
      <c r="L12" s="366">
        <v>3</v>
      </c>
      <c r="M12" s="367" t="s">
        <v>98</v>
      </c>
      <c r="N12" s="368">
        <f t="shared" si="4"/>
        <v>50</v>
      </c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</row>
    <row r="13" spans="1:29" s="369" customFormat="1" ht="18" customHeight="1" x14ac:dyDescent="0.25">
      <c r="A13" s="360" t="s">
        <v>17</v>
      </c>
      <c r="B13" s="361" t="s">
        <v>215</v>
      </c>
      <c r="C13" s="360" t="s">
        <v>91</v>
      </c>
      <c r="D13" s="362" t="s">
        <v>160</v>
      </c>
      <c r="E13" s="363">
        <v>5</v>
      </c>
      <c r="F13" s="364">
        <f t="shared" si="0"/>
        <v>150</v>
      </c>
      <c r="G13" s="361">
        <f t="shared" si="1"/>
        <v>60</v>
      </c>
      <c r="H13" s="361">
        <v>30</v>
      </c>
      <c r="I13" s="361"/>
      <c r="J13" s="361">
        <v>30</v>
      </c>
      <c r="K13" s="365">
        <f t="shared" si="2"/>
        <v>90</v>
      </c>
      <c r="L13" s="366">
        <f t="shared" si="3"/>
        <v>4</v>
      </c>
      <c r="M13" s="367" t="s">
        <v>96</v>
      </c>
      <c r="N13" s="368">
        <f t="shared" si="4"/>
        <v>40</v>
      </c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</row>
    <row r="14" spans="1:29" s="369" customFormat="1" x14ac:dyDescent="0.25">
      <c r="A14" s="360" t="s">
        <v>17</v>
      </c>
      <c r="B14" s="361" t="s">
        <v>216</v>
      </c>
      <c r="C14" s="360" t="s">
        <v>91</v>
      </c>
      <c r="D14" s="376" t="s">
        <v>161</v>
      </c>
      <c r="E14" s="363">
        <v>4</v>
      </c>
      <c r="F14" s="364">
        <f t="shared" si="0"/>
        <v>120</v>
      </c>
      <c r="G14" s="361">
        <f t="shared" si="1"/>
        <v>45</v>
      </c>
      <c r="H14" s="361">
        <v>15</v>
      </c>
      <c r="I14" s="361"/>
      <c r="J14" s="361">
        <v>30</v>
      </c>
      <c r="K14" s="365">
        <f t="shared" si="2"/>
        <v>75</v>
      </c>
      <c r="L14" s="366">
        <f t="shared" si="3"/>
        <v>3</v>
      </c>
      <c r="M14" s="367" t="s">
        <v>96</v>
      </c>
      <c r="N14" s="368">
        <f t="shared" si="4"/>
        <v>37.5</v>
      </c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</row>
    <row r="15" spans="1:29" s="369" customFormat="1" x14ac:dyDescent="0.25">
      <c r="A15" s="360" t="s">
        <v>98</v>
      </c>
      <c r="B15" s="361"/>
      <c r="C15" s="360" t="s">
        <v>92</v>
      </c>
      <c r="D15" s="362" t="s">
        <v>165</v>
      </c>
      <c r="E15" s="363">
        <v>3</v>
      </c>
      <c r="F15" s="364">
        <f t="shared" si="0"/>
        <v>90</v>
      </c>
      <c r="G15" s="361">
        <f t="shared" si="1"/>
        <v>30</v>
      </c>
      <c r="H15" s="361">
        <v>15</v>
      </c>
      <c r="I15" s="361"/>
      <c r="J15" s="361">
        <v>15</v>
      </c>
      <c r="K15" s="365">
        <f t="shared" si="2"/>
        <v>60</v>
      </c>
      <c r="L15" s="366">
        <f t="shared" si="3"/>
        <v>2</v>
      </c>
      <c r="M15" s="367" t="s">
        <v>98</v>
      </c>
      <c r="N15" s="368">
        <f t="shared" si="4"/>
        <v>33.333333333333329</v>
      </c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</row>
    <row r="16" spans="1:29" s="369" customFormat="1" ht="18.75" customHeight="1" x14ac:dyDescent="0.25">
      <c r="A16" s="360" t="s">
        <v>17</v>
      </c>
      <c r="B16" s="361"/>
      <c r="C16" s="360" t="s">
        <v>92</v>
      </c>
      <c r="D16" s="362" t="s">
        <v>223</v>
      </c>
      <c r="E16" s="363">
        <v>5</v>
      </c>
      <c r="F16" s="364">
        <f t="shared" si="0"/>
        <v>150</v>
      </c>
      <c r="G16" s="361">
        <f t="shared" si="1"/>
        <v>60</v>
      </c>
      <c r="H16" s="361">
        <v>30</v>
      </c>
      <c r="I16" s="361"/>
      <c r="J16" s="361">
        <v>30</v>
      </c>
      <c r="K16" s="365">
        <f t="shared" si="2"/>
        <v>90</v>
      </c>
      <c r="L16" s="366">
        <f t="shared" si="3"/>
        <v>4</v>
      </c>
      <c r="M16" s="367" t="s">
        <v>96</v>
      </c>
      <c r="N16" s="368">
        <f t="shared" si="4"/>
        <v>40</v>
      </c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</row>
    <row r="17" spans="1:29" s="369" customFormat="1" ht="28.5" customHeight="1" x14ac:dyDescent="0.25">
      <c r="A17" s="360" t="s">
        <v>17</v>
      </c>
      <c r="B17" s="361" t="s">
        <v>218</v>
      </c>
      <c r="C17" s="360" t="s">
        <v>91</v>
      </c>
      <c r="D17" s="362" t="s">
        <v>224</v>
      </c>
      <c r="E17" s="363">
        <v>4</v>
      </c>
      <c r="F17" s="364">
        <f t="shared" si="0"/>
        <v>120</v>
      </c>
      <c r="G17" s="361">
        <f t="shared" si="1"/>
        <v>45</v>
      </c>
      <c r="H17" s="361">
        <v>15</v>
      </c>
      <c r="I17" s="361">
        <v>30</v>
      </c>
      <c r="J17" s="361"/>
      <c r="K17" s="365">
        <f t="shared" si="2"/>
        <v>75</v>
      </c>
      <c r="L17" s="392">
        <f t="shared" si="3"/>
        <v>3</v>
      </c>
      <c r="M17" s="367" t="s">
        <v>233</v>
      </c>
      <c r="N17" s="368">
        <f t="shared" si="4"/>
        <v>37.5</v>
      </c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</row>
    <row r="18" spans="1:29" x14ac:dyDescent="0.25">
      <c r="A18" s="62"/>
      <c r="B18" s="354"/>
      <c r="C18" s="62"/>
      <c r="D18" s="33"/>
      <c r="E18" s="43"/>
      <c r="F18" s="44">
        <f t="shared" si="0"/>
        <v>0</v>
      </c>
      <c r="G18" s="45">
        <f t="shared" si="1"/>
        <v>0</v>
      </c>
      <c r="H18" s="45"/>
      <c r="I18" s="45"/>
      <c r="J18" s="45"/>
      <c r="K18" s="57">
        <f t="shared" si="2"/>
        <v>0</v>
      </c>
      <c r="L18" s="128">
        <f t="shared" si="3"/>
        <v>0</v>
      </c>
      <c r="M18" s="58"/>
      <c r="N18" s="59" t="e">
        <f t="shared" si="4"/>
        <v>#DIV/0!</v>
      </c>
    </row>
    <row r="19" spans="1:29" x14ac:dyDescent="0.25">
      <c r="D19" s="33"/>
      <c r="E19" s="43"/>
      <c r="F19" s="44">
        <f t="shared" si="0"/>
        <v>0</v>
      </c>
      <c r="G19" s="45">
        <f t="shared" si="1"/>
        <v>0</v>
      </c>
      <c r="H19" s="45"/>
      <c r="I19" s="45"/>
      <c r="J19" s="45"/>
      <c r="K19" s="57">
        <f t="shared" si="2"/>
        <v>0</v>
      </c>
      <c r="L19" s="132">
        <f t="shared" si="3"/>
        <v>0</v>
      </c>
      <c r="M19" s="58"/>
      <c r="N19" s="59" t="e">
        <f t="shared" si="4"/>
        <v>#DIV/0!</v>
      </c>
    </row>
    <row r="20" spans="1:29" ht="16.5" thickBot="1" x14ac:dyDescent="0.3">
      <c r="D20" s="122"/>
      <c r="E20" s="123"/>
      <c r="F20" s="48">
        <f t="shared" si="0"/>
        <v>0</v>
      </c>
      <c r="G20" s="49">
        <f t="shared" si="1"/>
        <v>0</v>
      </c>
      <c r="H20" s="49"/>
      <c r="I20" s="49"/>
      <c r="J20" s="49"/>
      <c r="K20" s="60">
        <f t="shared" si="2"/>
        <v>0</v>
      </c>
      <c r="L20" s="133">
        <f t="shared" si="3"/>
        <v>0</v>
      </c>
      <c r="M20" s="124"/>
      <c r="N20" s="59" t="e">
        <f t="shared" si="4"/>
        <v>#DIV/0!</v>
      </c>
    </row>
    <row r="21" spans="1:29" ht="16.5" thickBot="1" x14ac:dyDescent="0.3">
      <c r="D21" s="30" t="s">
        <v>24</v>
      </c>
      <c r="E21" s="126">
        <f t="shared" ref="E21:L21" si="5">SUM(E10:E20)</f>
        <v>30</v>
      </c>
      <c r="F21" s="32">
        <f t="shared" si="5"/>
        <v>900</v>
      </c>
      <c r="G21" s="32">
        <f t="shared" si="5"/>
        <v>345</v>
      </c>
      <c r="H21" s="32">
        <f t="shared" si="5"/>
        <v>135</v>
      </c>
      <c r="I21" s="32">
        <f t="shared" si="5"/>
        <v>30</v>
      </c>
      <c r="J21" s="32">
        <f t="shared" si="5"/>
        <v>180</v>
      </c>
      <c r="K21" s="32">
        <f t="shared" si="5"/>
        <v>555</v>
      </c>
      <c r="L21" s="125">
        <f t="shared" si="5"/>
        <v>23</v>
      </c>
      <c r="M21" s="23"/>
      <c r="N21" s="23"/>
    </row>
    <row r="22" spans="1:29" x14ac:dyDescent="0.25">
      <c r="D22" s="31" t="s">
        <v>88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29" ht="16.5" thickBot="1" x14ac:dyDescent="0.3">
      <c r="D24" s="70" t="s">
        <v>113</v>
      </c>
    </row>
    <row r="25" spans="1:29" ht="16.5" thickBot="1" x14ac:dyDescent="0.3">
      <c r="D25" s="1190" t="s">
        <v>84</v>
      </c>
      <c r="E25" s="1193" t="s">
        <v>74</v>
      </c>
      <c r="F25" s="1046" t="s">
        <v>56</v>
      </c>
      <c r="G25" s="1046"/>
      <c r="H25" s="1046"/>
      <c r="I25" s="1046"/>
      <c r="J25" s="1046"/>
      <c r="K25" s="1197"/>
      <c r="L25" s="1193" t="s">
        <v>86</v>
      </c>
      <c r="M25" s="1193" t="s">
        <v>87</v>
      </c>
      <c r="N25" s="1193" t="s">
        <v>97</v>
      </c>
    </row>
    <row r="26" spans="1:29" x14ac:dyDescent="0.25">
      <c r="D26" s="1191"/>
      <c r="E26" s="1194"/>
      <c r="F26" s="1198" t="s">
        <v>28</v>
      </c>
      <c r="G26" s="1200" t="s">
        <v>57</v>
      </c>
      <c r="H26" s="1201"/>
      <c r="I26" s="1201"/>
      <c r="J26" s="1202"/>
      <c r="K26" s="1203" t="s">
        <v>117</v>
      </c>
      <c r="L26" s="1194"/>
      <c r="M26" s="1194"/>
      <c r="N26" s="1194"/>
    </row>
    <row r="27" spans="1:29" x14ac:dyDescent="0.25">
      <c r="D27" s="1191"/>
      <c r="E27" s="1195"/>
      <c r="F27" s="1199"/>
      <c r="G27" s="1205" t="s">
        <v>58</v>
      </c>
      <c r="H27" s="1207" t="s">
        <v>62</v>
      </c>
      <c r="I27" s="1208"/>
      <c r="J27" s="1209"/>
      <c r="K27" s="1204"/>
      <c r="L27" s="1195"/>
      <c r="M27" s="1195"/>
      <c r="N27" s="1195"/>
    </row>
    <row r="28" spans="1:29" ht="8.25" customHeight="1" x14ac:dyDescent="0.25">
      <c r="D28" s="1191"/>
      <c r="E28" s="1195"/>
      <c r="F28" s="1199"/>
      <c r="G28" s="1206"/>
      <c r="H28" s="1210" t="s">
        <v>114</v>
      </c>
      <c r="I28" s="1212" t="s">
        <v>115</v>
      </c>
      <c r="J28" s="1212" t="s">
        <v>116</v>
      </c>
      <c r="K28" s="1204"/>
      <c r="L28" s="1195"/>
      <c r="M28" s="1195"/>
      <c r="N28" s="1195"/>
    </row>
    <row r="29" spans="1:29" ht="8.25" customHeight="1" x14ac:dyDescent="0.25">
      <c r="D29" s="1191"/>
      <c r="E29" s="1195"/>
      <c r="F29" s="1199"/>
      <c r="G29" s="1206"/>
      <c r="H29" s="1210"/>
      <c r="I29" s="1212"/>
      <c r="J29" s="1212"/>
      <c r="K29" s="1204"/>
      <c r="L29" s="1195"/>
      <c r="M29" s="1195"/>
      <c r="N29" s="1195"/>
    </row>
    <row r="30" spans="1:29" ht="8.25" customHeight="1" x14ac:dyDescent="0.25">
      <c r="D30" s="1191"/>
      <c r="E30" s="1195"/>
      <c r="F30" s="1199"/>
      <c r="G30" s="1206"/>
      <c r="H30" s="1210"/>
      <c r="I30" s="1212"/>
      <c r="J30" s="1212"/>
      <c r="K30" s="1204"/>
      <c r="L30" s="1195"/>
      <c r="M30" s="1195"/>
      <c r="N30" s="1195"/>
    </row>
    <row r="31" spans="1:29" ht="8.25" customHeight="1" thickBot="1" x14ac:dyDescent="0.3">
      <c r="D31" s="1191"/>
      <c r="E31" s="1213"/>
      <c r="F31" s="1199"/>
      <c r="G31" s="1206"/>
      <c r="H31" s="1211"/>
      <c r="I31" s="1205"/>
      <c r="J31" s="1205"/>
      <c r="K31" s="1204"/>
      <c r="L31" s="1213"/>
      <c r="M31" s="1213"/>
      <c r="N31" s="1213"/>
    </row>
    <row r="32" spans="1:29" s="369" customFormat="1" x14ac:dyDescent="0.25">
      <c r="A32" s="360" t="s">
        <v>17</v>
      </c>
      <c r="B32" s="361" t="s">
        <v>211</v>
      </c>
      <c r="C32" s="360" t="s">
        <v>91</v>
      </c>
      <c r="D32" s="393" t="s">
        <v>164</v>
      </c>
      <c r="E32" s="378">
        <v>4</v>
      </c>
      <c r="F32" s="379">
        <f t="shared" ref="F32:F42" si="6">E32*30</f>
        <v>120</v>
      </c>
      <c r="G32" s="380">
        <f t="shared" ref="G32:G42" si="7">H32+I32+J32</f>
        <v>54</v>
      </c>
      <c r="H32" s="380">
        <v>18</v>
      </c>
      <c r="I32" s="380"/>
      <c r="J32" s="380">
        <v>36</v>
      </c>
      <c r="K32" s="394">
        <f t="shared" ref="K32:K42" si="8">F32-G32</f>
        <v>66</v>
      </c>
      <c r="L32" s="395">
        <f t="shared" ref="L32:L39" si="9">G32/18</f>
        <v>3</v>
      </c>
      <c r="M32" s="396" t="s">
        <v>96</v>
      </c>
      <c r="N32" s="384">
        <f t="shared" ref="N32:N36" si="10">G32/F32*100</f>
        <v>45</v>
      </c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</row>
    <row r="33" spans="1:29" s="406" customFormat="1" x14ac:dyDescent="0.25">
      <c r="A33" s="397" t="s">
        <v>98</v>
      </c>
      <c r="B33" s="398" t="s">
        <v>210</v>
      </c>
      <c r="C33" s="397" t="s">
        <v>91</v>
      </c>
      <c r="D33" s="399" t="s">
        <v>158</v>
      </c>
      <c r="E33" s="400">
        <v>3</v>
      </c>
      <c r="F33" s="401">
        <f t="shared" si="6"/>
        <v>90</v>
      </c>
      <c r="G33" s="398">
        <f t="shared" si="7"/>
        <v>36</v>
      </c>
      <c r="H33" s="398">
        <v>18</v>
      </c>
      <c r="I33" s="398"/>
      <c r="J33" s="398">
        <v>18</v>
      </c>
      <c r="K33" s="402">
        <f t="shared" si="8"/>
        <v>54</v>
      </c>
      <c r="L33" s="403">
        <f t="shared" si="9"/>
        <v>2</v>
      </c>
      <c r="M33" s="404" t="s">
        <v>98</v>
      </c>
      <c r="N33" s="405">
        <f t="shared" si="10"/>
        <v>40</v>
      </c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</row>
    <row r="34" spans="1:29" s="369" customFormat="1" ht="18" customHeight="1" x14ac:dyDescent="0.25">
      <c r="A34" s="360" t="s">
        <v>17</v>
      </c>
      <c r="B34" s="361"/>
      <c r="C34" s="360" t="s">
        <v>91</v>
      </c>
      <c r="D34" s="362" t="s">
        <v>118</v>
      </c>
      <c r="E34" s="363">
        <v>4.5</v>
      </c>
      <c r="F34" s="364">
        <f>E34*30</f>
        <v>135</v>
      </c>
      <c r="G34" s="361">
        <f>H34+I34+J34</f>
        <v>0</v>
      </c>
      <c r="H34" s="361"/>
      <c r="I34" s="361"/>
      <c r="J34" s="361"/>
      <c r="K34" s="408">
        <f>F34-G34</f>
        <v>135</v>
      </c>
      <c r="L34" s="409">
        <f t="shared" si="9"/>
        <v>0</v>
      </c>
      <c r="M34" s="410" t="s">
        <v>95</v>
      </c>
      <c r="N34" s="368">
        <f>G34/F34*100</f>
        <v>0</v>
      </c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1:29" s="369" customFormat="1" ht="18" customHeight="1" x14ac:dyDescent="0.25">
      <c r="A35" s="360" t="s">
        <v>17</v>
      </c>
      <c r="B35" s="361"/>
      <c r="C35" s="360" t="s">
        <v>91</v>
      </c>
      <c r="D35" s="362" t="s">
        <v>162</v>
      </c>
      <c r="E35" s="363">
        <v>2</v>
      </c>
      <c r="F35" s="364">
        <f>E35*30</f>
        <v>60</v>
      </c>
      <c r="G35" s="361">
        <f>H35+I35+J35</f>
        <v>0</v>
      </c>
      <c r="H35" s="361"/>
      <c r="I35" s="361"/>
      <c r="J35" s="361"/>
      <c r="K35" s="408">
        <f>F35-G35</f>
        <v>60</v>
      </c>
      <c r="L35" s="409">
        <f t="shared" si="9"/>
        <v>0</v>
      </c>
      <c r="M35" s="410" t="s">
        <v>95</v>
      </c>
      <c r="N35" s="368">
        <f>G35/F35*100</f>
        <v>0</v>
      </c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</row>
    <row r="36" spans="1:29" s="369" customFormat="1" ht="18" customHeight="1" x14ac:dyDescent="0.25">
      <c r="A36" s="360" t="s">
        <v>17</v>
      </c>
      <c r="B36" s="361" t="s">
        <v>214</v>
      </c>
      <c r="C36" s="360" t="s">
        <v>91</v>
      </c>
      <c r="D36" s="411" t="s">
        <v>163</v>
      </c>
      <c r="E36" s="412">
        <v>4</v>
      </c>
      <c r="F36" s="364">
        <f t="shared" si="6"/>
        <v>120</v>
      </c>
      <c r="G36" s="361">
        <f t="shared" si="7"/>
        <v>54</v>
      </c>
      <c r="H36" s="361">
        <v>18</v>
      </c>
      <c r="I36" s="361"/>
      <c r="J36" s="361">
        <v>36</v>
      </c>
      <c r="K36" s="408">
        <f t="shared" si="8"/>
        <v>66</v>
      </c>
      <c r="L36" s="409">
        <f t="shared" si="9"/>
        <v>3</v>
      </c>
      <c r="M36" s="410" t="s">
        <v>96</v>
      </c>
      <c r="N36" s="368">
        <f t="shared" si="10"/>
        <v>45</v>
      </c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</row>
    <row r="37" spans="1:29" ht="30.75" customHeight="1" x14ac:dyDescent="0.25">
      <c r="A37" s="62" t="s">
        <v>17</v>
      </c>
      <c r="C37" s="62" t="s">
        <v>92</v>
      </c>
      <c r="D37" s="355" t="s">
        <v>220</v>
      </c>
      <c r="E37" s="43">
        <v>4</v>
      </c>
      <c r="F37" s="44">
        <f>E37*30</f>
        <v>120</v>
      </c>
      <c r="G37" s="45">
        <f>H37+I37+J37</f>
        <v>54</v>
      </c>
      <c r="H37" s="45">
        <v>18</v>
      </c>
      <c r="I37" s="45"/>
      <c r="J37" s="45">
        <v>36</v>
      </c>
      <c r="K37" s="46">
        <f>F37-G37</f>
        <v>66</v>
      </c>
      <c r="L37" s="129">
        <f>G37/18</f>
        <v>3</v>
      </c>
      <c r="M37" s="130" t="s">
        <v>95</v>
      </c>
      <c r="N37" s="59">
        <f>G37/F37*100</f>
        <v>45</v>
      </c>
    </row>
    <row r="38" spans="1:29" s="369" customFormat="1" x14ac:dyDescent="0.25">
      <c r="A38" s="360" t="s">
        <v>17</v>
      </c>
      <c r="B38" s="361" t="s">
        <v>217</v>
      </c>
      <c r="C38" s="360" t="s">
        <v>92</v>
      </c>
      <c r="D38" s="362" t="s">
        <v>221</v>
      </c>
      <c r="E38" s="363">
        <v>4</v>
      </c>
      <c r="F38" s="364">
        <f>E38*30</f>
        <v>120</v>
      </c>
      <c r="G38" s="361">
        <f>H38+I38+J38</f>
        <v>54</v>
      </c>
      <c r="H38" s="361">
        <v>18</v>
      </c>
      <c r="I38" s="361"/>
      <c r="J38" s="361">
        <v>36</v>
      </c>
      <c r="K38" s="408">
        <f>F38-G38</f>
        <v>66</v>
      </c>
      <c r="L38" s="409">
        <f>G38/18</f>
        <v>3</v>
      </c>
      <c r="M38" s="410" t="s">
        <v>96</v>
      </c>
      <c r="N38" s="368">
        <f>G38/F38*100</f>
        <v>45</v>
      </c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</row>
    <row r="39" spans="1:29" s="369" customFormat="1" ht="21" customHeight="1" x14ac:dyDescent="0.25">
      <c r="A39" s="360" t="s">
        <v>17</v>
      </c>
      <c r="B39" s="361"/>
      <c r="C39" s="360" t="s">
        <v>92</v>
      </c>
      <c r="D39" s="362" t="s">
        <v>222</v>
      </c>
      <c r="E39" s="363">
        <v>4.5</v>
      </c>
      <c r="F39" s="364">
        <f t="shared" si="6"/>
        <v>135</v>
      </c>
      <c r="G39" s="361">
        <f t="shared" si="7"/>
        <v>54</v>
      </c>
      <c r="H39" s="361">
        <v>18</v>
      </c>
      <c r="I39" s="361"/>
      <c r="J39" s="361">
        <v>36</v>
      </c>
      <c r="K39" s="408">
        <f t="shared" si="8"/>
        <v>81</v>
      </c>
      <c r="L39" s="409">
        <f t="shared" si="9"/>
        <v>3</v>
      </c>
      <c r="M39" s="410" t="s">
        <v>95</v>
      </c>
      <c r="N39" s="368">
        <f t="shared" ref="N39:N42" si="11">G39/F39*100</f>
        <v>40</v>
      </c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ht="18" customHeight="1" x14ac:dyDescent="0.25">
      <c r="A40" s="62"/>
      <c r="B40" s="354"/>
      <c r="C40" s="62"/>
      <c r="D40" s="33"/>
      <c r="E40" s="43"/>
      <c r="F40" s="44">
        <f t="shared" si="6"/>
        <v>0</v>
      </c>
      <c r="G40" s="45">
        <f t="shared" si="7"/>
        <v>0</v>
      </c>
      <c r="H40" s="45"/>
      <c r="I40" s="45"/>
      <c r="J40" s="45"/>
      <c r="K40" s="46">
        <f t="shared" si="8"/>
        <v>0</v>
      </c>
      <c r="L40" s="129">
        <f>G40/18</f>
        <v>0</v>
      </c>
      <c r="M40" s="130"/>
      <c r="N40" s="59" t="e">
        <f t="shared" si="11"/>
        <v>#DIV/0!</v>
      </c>
    </row>
    <row r="41" spans="1:29" ht="18" customHeight="1" x14ac:dyDescent="0.25">
      <c r="D41" s="33"/>
      <c r="E41" s="43"/>
      <c r="F41" s="44">
        <f t="shared" si="6"/>
        <v>0</v>
      </c>
      <c r="G41" s="45">
        <f t="shared" si="7"/>
        <v>0</v>
      </c>
      <c r="H41" s="45"/>
      <c r="I41" s="45"/>
      <c r="J41" s="45"/>
      <c r="K41" s="46">
        <f t="shared" si="8"/>
        <v>0</v>
      </c>
      <c r="L41" s="43">
        <f t="shared" ref="L41:L42" si="12">G41/19</f>
        <v>0</v>
      </c>
      <c r="M41" s="130"/>
      <c r="N41" s="59" t="e">
        <f t="shared" si="11"/>
        <v>#DIV/0!</v>
      </c>
    </row>
    <row r="42" spans="1:29" ht="18" customHeight="1" thickBot="1" x14ac:dyDescent="0.3">
      <c r="D42" s="34"/>
      <c r="E42" s="47"/>
      <c r="F42" s="48">
        <f t="shared" si="6"/>
        <v>0</v>
      </c>
      <c r="G42" s="49">
        <f t="shared" si="7"/>
        <v>0</v>
      </c>
      <c r="H42" s="49"/>
      <c r="I42" s="49"/>
      <c r="J42" s="49"/>
      <c r="K42" s="50">
        <f t="shared" si="8"/>
        <v>0</v>
      </c>
      <c r="L42" s="47">
        <f t="shared" si="12"/>
        <v>0</v>
      </c>
      <c r="M42" s="131"/>
      <c r="N42" s="61" t="e">
        <f t="shared" si="11"/>
        <v>#DIV/0!</v>
      </c>
    </row>
    <row r="43" spans="1:29" ht="16.5" thickBot="1" x14ac:dyDescent="0.3">
      <c r="D43" s="135" t="s">
        <v>24</v>
      </c>
      <c r="E43" s="127">
        <f t="shared" ref="E43:L43" si="13">SUM(E32:E42)</f>
        <v>30</v>
      </c>
      <c r="F43" s="32">
        <f t="shared" si="13"/>
        <v>900</v>
      </c>
      <c r="G43" s="32">
        <f t="shared" si="13"/>
        <v>306</v>
      </c>
      <c r="H43" s="32">
        <f t="shared" si="13"/>
        <v>108</v>
      </c>
      <c r="I43" s="32">
        <f t="shared" si="13"/>
        <v>0</v>
      </c>
      <c r="J43" s="32">
        <f t="shared" si="13"/>
        <v>198</v>
      </c>
      <c r="K43" s="32">
        <f t="shared" si="13"/>
        <v>594</v>
      </c>
      <c r="L43" s="32">
        <f t="shared" si="13"/>
        <v>17</v>
      </c>
      <c r="M43" s="53"/>
      <c r="N43" s="134"/>
    </row>
    <row r="44" spans="1:29" x14ac:dyDescent="0.25">
      <c r="D44" s="31" t="s">
        <v>88</v>
      </c>
      <c r="E44" s="12">
        <f>30-E43</f>
        <v>0</v>
      </c>
    </row>
    <row r="45" spans="1:29" x14ac:dyDescent="0.25">
      <c r="D45" s="31"/>
      <c r="E45" s="12"/>
    </row>
    <row r="46" spans="1:29" ht="16.5" thickBot="1" x14ac:dyDescent="0.3">
      <c r="D46" s="70" t="s">
        <v>89</v>
      </c>
    </row>
    <row r="47" spans="1:29" ht="16.5" thickBot="1" x14ac:dyDescent="0.3">
      <c r="D47" s="1190" t="s">
        <v>84</v>
      </c>
      <c r="E47" s="1193" t="s">
        <v>74</v>
      </c>
      <c r="F47" s="1046" t="s">
        <v>56</v>
      </c>
      <c r="G47" s="1046"/>
      <c r="H47" s="1046"/>
      <c r="I47" s="1046"/>
      <c r="J47" s="1046"/>
      <c r="K47" s="1197"/>
      <c r="L47" s="1193" t="s">
        <v>86</v>
      </c>
      <c r="M47" s="1193" t="s">
        <v>87</v>
      </c>
      <c r="N47" s="1193" t="s">
        <v>97</v>
      </c>
    </row>
    <row r="48" spans="1:29" x14ac:dyDescent="0.25">
      <c r="D48" s="1191"/>
      <c r="E48" s="1194"/>
      <c r="F48" s="1198" t="s">
        <v>28</v>
      </c>
      <c r="G48" s="1200" t="s">
        <v>57</v>
      </c>
      <c r="H48" s="1201"/>
      <c r="I48" s="1201"/>
      <c r="J48" s="1202"/>
      <c r="K48" s="1203" t="s">
        <v>59</v>
      </c>
      <c r="L48" s="1194"/>
      <c r="M48" s="1194"/>
      <c r="N48" s="1194"/>
    </row>
    <row r="49" spans="1:14" x14ac:dyDescent="0.25">
      <c r="D49" s="1191"/>
      <c r="E49" s="1195"/>
      <c r="F49" s="1199"/>
      <c r="G49" s="1205" t="s">
        <v>58</v>
      </c>
      <c r="H49" s="1207" t="s">
        <v>62</v>
      </c>
      <c r="I49" s="1208"/>
      <c r="J49" s="1209"/>
      <c r="K49" s="1204"/>
      <c r="L49" s="1195"/>
      <c r="M49" s="1195"/>
      <c r="N49" s="1195"/>
    </row>
    <row r="50" spans="1:14" x14ac:dyDescent="0.25">
      <c r="D50" s="1191"/>
      <c r="E50" s="1195"/>
      <c r="F50" s="1199"/>
      <c r="G50" s="1206"/>
      <c r="H50" s="1210" t="s">
        <v>31</v>
      </c>
      <c r="I50" s="1212" t="s">
        <v>61</v>
      </c>
      <c r="J50" s="1212" t="s">
        <v>60</v>
      </c>
      <c r="K50" s="1204"/>
      <c r="L50" s="1195"/>
      <c r="M50" s="1195"/>
      <c r="N50" s="1195"/>
    </row>
    <row r="51" spans="1:14" x14ac:dyDescent="0.25">
      <c r="D51" s="1191"/>
      <c r="E51" s="1195"/>
      <c r="F51" s="1199"/>
      <c r="G51" s="1206"/>
      <c r="H51" s="1210"/>
      <c r="I51" s="1212"/>
      <c r="J51" s="1212"/>
      <c r="K51" s="1204"/>
      <c r="L51" s="1195"/>
      <c r="M51" s="1195"/>
      <c r="N51" s="1195"/>
    </row>
    <row r="52" spans="1:14" x14ac:dyDescent="0.25">
      <c r="D52" s="1191"/>
      <c r="E52" s="1195"/>
      <c r="F52" s="1199"/>
      <c r="G52" s="1206"/>
      <c r="H52" s="1210"/>
      <c r="I52" s="1212"/>
      <c r="J52" s="1212"/>
      <c r="K52" s="1204"/>
      <c r="L52" s="1195"/>
      <c r="M52" s="1195"/>
      <c r="N52" s="1195"/>
    </row>
    <row r="53" spans="1:14" ht="27.75" customHeight="1" thickBot="1" x14ac:dyDescent="0.3">
      <c r="D53" s="1192"/>
      <c r="E53" s="1196"/>
      <c r="F53" s="1215"/>
      <c r="G53" s="1217"/>
      <c r="H53" s="1218"/>
      <c r="I53" s="1214"/>
      <c r="J53" s="1214"/>
      <c r="K53" s="1216"/>
      <c r="L53" s="1196"/>
      <c r="M53" s="1196"/>
      <c r="N53" s="1196"/>
    </row>
    <row r="54" spans="1:14" ht="16.5" thickBot="1" x14ac:dyDescent="0.3">
      <c r="D54" s="29">
        <v>1</v>
      </c>
      <c r="E54" s="24">
        <v>2</v>
      </c>
      <c r="F54" s="25">
        <v>3</v>
      </c>
      <c r="G54" s="26">
        <v>4</v>
      </c>
      <c r="H54" s="26">
        <v>5</v>
      </c>
      <c r="I54" s="26">
        <v>6</v>
      </c>
      <c r="J54" s="26">
        <v>7</v>
      </c>
      <c r="K54" s="27">
        <v>8</v>
      </c>
      <c r="L54" s="26">
        <v>9</v>
      </c>
      <c r="M54" s="27">
        <v>10</v>
      </c>
      <c r="N54" s="26">
        <v>11</v>
      </c>
    </row>
    <row r="55" spans="1:14" x14ac:dyDescent="0.25">
      <c r="A55" s="62" t="s">
        <v>17</v>
      </c>
      <c r="B55" s="354"/>
      <c r="C55" s="62" t="s">
        <v>91</v>
      </c>
      <c r="D55" s="139" t="s">
        <v>26</v>
      </c>
      <c r="E55" s="39">
        <f>F55/30</f>
        <v>6</v>
      </c>
      <c r="F55" s="40">
        <f>G55+K55</f>
        <v>180</v>
      </c>
      <c r="G55" s="41">
        <f>H55+I55+J55</f>
        <v>0</v>
      </c>
      <c r="H55" s="41"/>
      <c r="I55" s="41"/>
      <c r="J55" s="41"/>
      <c r="K55" s="42">
        <v>180</v>
      </c>
      <c r="L55" s="55">
        <f>G55/15</f>
        <v>0</v>
      </c>
      <c r="M55" s="82" t="s">
        <v>95</v>
      </c>
      <c r="N55" s="56">
        <f>G55/F55*100</f>
        <v>0</v>
      </c>
    </row>
    <row r="56" spans="1:14" x14ac:dyDescent="0.25">
      <c r="A56" s="62" t="s">
        <v>17</v>
      </c>
      <c r="B56" s="354"/>
      <c r="C56" s="62" t="s">
        <v>91</v>
      </c>
      <c r="D56" s="138" t="s">
        <v>43</v>
      </c>
      <c r="E56" s="43">
        <v>21</v>
      </c>
      <c r="F56" s="44">
        <f t="shared" ref="F56:F65" si="14">G56+K56</f>
        <v>660</v>
      </c>
      <c r="G56" s="45">
        <f t="shared" ref="G56:G65" si="15">H56+I56+J56</f>
        <v>0</v>
      </c>
      <c r="H56" s="45"/>
      <c r="I56" s="45"/>
      <c r="J56" s="45"/>
      <c r="K56" s="46">
        <v>660</v>
      </c>
      <c r="L56" s="37">
        <f t="shared" ref="L56:L65" si="16">G56/15</f>
        <v>0</v>
      </c>
      <c r="M56" s="35"/>
      <c r="N56" s="51"/>
    </row>
    <row r="57" spans="1:14" ht="16.5" customHeight="1" x14ac:dyDescent="0.25">
      <c r="A57" s="62" t="s">
        <v>17</v>
      </c>
      <c r="B57" s="354"/>
      <c r="C57" s="62" t="s">
        <v>91</v>
      </c>
      <c r="D57" s="138" t="s">
        <v>94</v>
      </c>
      <c r="E57" s="43">
        <v>3</v>
      </c>
      <c r="F57" s="44">
        <f t="shared" si="14"/>
        <v>60</v>
      </c>
      <c r="G57" s="45">
        <f t="shared" si="15"/>
        <v>0</v>
      </c>
      <c r="H57" s="45"/>
      <c r="I57" s="45"/>
      <c r="J57" s="45"/>
      <c r="K57" s="46">
        <v>60</v>
      </c>
      <c r="L57" s="37">
        <f t="shared" si="16"/>
        <v>0</v>
      </c>
      <c r="M57" s="35"/>
      <c r="N57" s="51"/>
    </row>
    <row r="58" spans="1:14" x14ac:dyDescent="0.25">
      <c r="D58" s="33"/>
      <c r="E58" s="43">
        <f t="shared" ref="E58:E65" si="17">F58/30</f>
        <v>0</v>
      </c>
      <c r="F58" s="44">
        <f t="shared" si="14"/>
        <v>0</v>
      </c>
      <c r="G58" s="45">
        <f t="shared" si="15"/>
        <v>0</v>
      </c>
      <c r="H58" s="45"/>
      <c r="I58" s="45"/>
      <c r="J58" s="45"/>
      <c r="K58" s="46"/>
      <c r="L58" s="37">
        <f t="shared" si="16"/>
        <v>0</v>
      </c>
      <c r="M58" s="35"/>
      <c r="N58" s="51"/>
    </row>
    <row r="59" spans="1:14" x14ac:dyDescent="0.25">
      <c r="D59" s="33"/>
      <c r="E59" s="43">
        <f t="shared" si="17"/>
        <v>0</v>
      </c>
      <c r="F59" s="44">
        <f t="shared" si="14"/>
        <v>0</v>
      </c>
      <c r="G59" s="45">
        <f t="shared" si="15"/>
        <v>0</v>
      </c>
      <c r="H59" s="45"/>
      <c r="I59" s="45"/>
      <c r="J59" s="45"/>
      <c r="K59" s="46"/>
      <c r="L59" s="37">
        <f t="shared" si="16"/>
        <v>0</v>
      </c>
      <c r="M59" s="35"/>
      <c r="N59" s="51"/>
    </row>
    <row r="60" spans="1:14" x14ac:dyDescent="0.25">
      <c r="D60" s="33"/>
      <c r="E60" s="43">
        <f t="shared" si="17"/>
        <v>0</v>
      </c>
      <c r="F60" s="44">
        <f t="shared" si="14"/>
        <v>0</v>
      </c>
      <c r="G60" s="45">
        <f t="shared" si="15"/>
        <v>0</v>
      </c>
      <c r="H60" s="45"/>
      <c r="I60" s="45"/>
      <c r="J60" s="45"/>
      <c r="K60" s="46"/>
      <c r="L60" s="37">
        <f t="shared" si="16"/>
        <v>0</v>
      </c>
      <c r="M60" s="35"/>
      <c r="N60" s="51"/>
    </row>
    <row r="61" spans="1:14" x14ac:dyDescent="0.25">
      <c r="D61" s="33"/>
      <c r="E61" s="43">
        <f t="shared" si="17"/>
        <v>0</v>
      </c>
      <c r="F61" s="44">
        <f t="shared" si="14"/>
        <v>0</v>
      </c>
      <c r="G61" s="45">
        <f t="shared" si="15"/>
        <v>0</v>
      </c>
      <c r="H61" s="45"/>
      <c r="I61" s="45"/>
      <c r="J61" s="45"/>
      <c r="K61" s="46"/>
      <c r="L61" s="37">
        <f t="shared" si="16"/>
        <v>0</v>
      </c>
      <c r="M61" s="35"/>
      <c r="N61" s="51"/>
    </row>
    <row r="62" spans="1:14" x14ac:dyDescent="0.25">
      <c r="D62" s="33"/>
      <c r="E62" s="43">
        <f t="shared" si="17"/>
        <v>0</v>
      </c>
      <c r="F62" s="44">
        <f t="shared" si="14"/>
        <v>0</v>
      </c>
      <c r="G62" s="45">
        <f t="shared" si="15"/>
        <v>0</v>
      </c>
      <c r="H62" s="45"/>
      <c r="I62" s="45"/>
      <c r="J62" s="45"/>
      <c r="K62" s="46"/>
      <c r="L62" s="37">
        <f t="shared" si="16"/>
        <v>0</v>
      </c>
      <c r="M62" s="35"/>
      <c r="N62" s="51"/>
    </row>
    <row r="63" spans="1:14" x14ac:dyDescent="0.25">
      <c r="D63" s="33"/>
      <c r="E63" s="43">
        <f t="shared" si="17"/>
        <v>0</v>
      </c>
      <c r="F63" s="44">
        <f t="shared" si="14"/>
        <v>0</v>
      </c>
      <c r="G63" s="45">
        <f t="shared" si="15"/>
        <v>0</v>
      </c>
      <c r="H63" s="45"/>
      <c r="I63" s="45"/>
      <c r="J63" s="45"/>
      <c r="K63" s="46"/>
      <c r="L63" s="37">
        <f t="shared" si="16"/>
        <v>0</v>
      </c>
      <c r="M63" s="35"/>
      <c r="N63" s="51"/>
    </row>
    <row r="64" spans="1:14" x14ac:dyDescent="0.25">
      <c r="D64" s="33"/>
      <c r="E64" s="43">
        <f t="shared" si="17"/>
        <v>0</v>
      </c>
      <c r="F64" s="44">
        <f t="shared" si="14"/>
        <v>0</v>
      </c>
      <c r="G64" s="45">
        <f t="shared" si="15"/>
        <v>0</v>
      </c>
      <c r="H64" s="45"/>
      <c r="I64" s="45"/>
      <c r="J64" s="45"/>
      <c r="K64" s="46"/>
      <c r="L64" s="37">
        <f t="shared" si="16"/>
        <v>0</v>
      </c>
      <c r="M64" s="35"/>
      <c r="N64" s="51"/>
    </row>
    <row r="65" spans="1:14" ht="16.5" thickBot="1" x14ac:dyDescent="0.3">
      <c r="D65" s="34"/>
      <c r="E65" s="47">
        <f t="shared" si="17"/>
        <v>0</v>
      </c>
      <c r="F65" s="48">
        <f t="shared" si="14"/>
        <v>0</v>
      </c>
      <c r="G65" s="49">
        <f t="shared" si="15"/>
        <v>0</v>
      </c>
      <c r="H65" s="49"/>
      <c r="I65" s="49"/>
      <c r="J65" s="49"/>
      <c r="K65" s="50"/>
      <c r="L65" s="38">
        <f t="shared" si="16"/>
        <v>0</v>
      </c>
      <c r="M65" s="36"/>
      <c r="N65" s="52"/>
    </row>
    <row r="66" spans="1:14" ht="16.5" thickBot="1" x14ac:dyDescent="0.3">
      <c r="D66" s="30" t="s">
        <v>24</v>
      </c>
      <c r="E66" s="32">
        <f>SUM(E55:E65)</f>
        <v>30</v>
      </c>
      <c r="F66" s="32">
        <f>SUM(F55:F65)</f>
        <v>900</v>
      </c>
      <c r="G66" s="32">
        <f>SUM(G55:G65)</f>
        <v>0</v>
      </c>
      <c r="H66" s="32">
        <f t="shared" ref="H66:L66" si="18">SUM(H55:H65)</f>
        <v>0</v>
      </c>
      <c r="I66" s="32">
        <f t="shared" si="18"/>
        <v>0</v>
      </c>
      <c r="J66" s="32">
        <f t="shared" si="18"/>
        <v>0</v>
      </c>
      <c r="K66" s="32">
        <f t="shared" si="18"/>
        <v>900</v>
      </c>
      <c r="L66" s="32">
        <f t="shared" si="18"/>
        <v>0</v>
      </c>
      <c r="M66" s="23"/>
      <c r="N66" s="23"/>
    </row>
    <row r="67" spans="1:14" x14ac:dyDescent="0.25">
      <c r="D67" s="31" t="s">
        <v>88</v>
      </c>
      <c r="E67" s="12">
        <f>30-E66</f>
        <v>0</v>
      </c>
    </row>
    <row r="69" spans="1:14" x14ac:dyDescent="0.25">
      <c r="D69" s="70" t="s">
        <v>24</v>
      </c>
      <c r="E69" s="66">
        <f>E66+E43+E21</f>
        <v>90</v>
      </c>
      <c r="F69" s="66">
        <f>F66+F43+F21</f>
        <v>2700</v>
      </c>
      <c r="G69" s="63"/>
      <c r="H69" s="63"/>
      <c r="I69" s="28"/>
      <c r="J69" s="28"/>
      <c r="K69" s="28"/>
      <c r="L69" s="28"/>
      <c r="M69" s="28">
        <f>M66+M43+M21</f>
        <v>0</v>
      </c>
    </row>
    <row r="70" spans="1:14" x14ac:dyDescent="0.25">
      <c r="A70" s="62"/>
      <c r="B70" s="354"/>
      <c r="C70" s="62" t="s">
        <v>91</v>
      </c>
      <c r="D70" s="70" t="s">
        <v>90</v>
      </c>
      <c r="E70" s="64">
        <f>SUMIF($C$10:$C$66,C70,$E$10:$E$66)</f>
        <v>66.5</v>
      </c>
      <c r="F70" s="62">
        <f>E70*30</f>
        <v>1995</v>
      </c>
      <c r="G70" s="65">
        <f>F70/$F$69*100</f>
        <v>73.888888888888886</v>
      </c>
      <c r="H70" s="62"/>
    </row>
    <row r="71" spans="1:14" x14ac:dyDescent="0.25">
      <c r="A71" s="62"/>
      <c r="B71" s="354"/>
      <c r="C71" s="62" t="s">
        <v>92</v>
      </c>
      <c r="D71" s="70" t="s">
        <v>93</v>
      </c>
      <c r="E71" s="64">
        <f>SUMIF($C$10:$C$66,C71,$E$10:$E$66)</f>
        <v>23.5</v>
      </c>
      <c r="F71" s="62">
        <f t="shared" ref="F71:F78" si="19">E71*30</f>
        <v>705</v>
      </c>
      <c r="G71" s="65">
        <f t="shared" ref="G71:G77" si="20">F71/$F$69*100</f>
        <v>26.111111111111114</v>
      </c>
      <c r="H71" s="62"/>
    </row>
    <row r="72" spans="1:14" x14ac:dyDescent="0.25">
      <c r="A72" s="62"/>
      <c r="B72" s="354"/>
      <c r="C72" s="62"/>
      <c r="E72" s="62"/>
      <c r="F72" s="62"/>
      <c r="G72" s="62"/>
      <c r="H72" s="62"/>
    </row>
    <row r="73" spans="1:14" x14ac:dyDescent="0.25">
      <c r="A73" s="62"/>
      <c r="B73" s="354"/>
      <c r="C73" s="62"/>
      <c r="D73" s="70" t="s">
        <v>99</v>
      </c>
      <c r="E73" s="67">
        <f>E74+E75</f>
        <v>15</v>
      </c>
      <c r="F73" s="62"/>
      <c r="G73" s="62"/>
      <c r="H73" s="62"/>
    </row>
    <row r="74" spans="1:14" x14ac:dyDescent="0.25">
      <c r="A74" s="62" t="s">
        <v>98</v>
      </c>
      <c r="B74" s="354"/>
      <c r="C74" s="62" t="s">
        <v>91</v>
      </c>
      <c r="D74" s="70" t="s">
        <v>90</v>
      </c>
      <c r="E74" s="62">
        <f>SUMIFS($E$3:$E$66,$A$3:$A$66,A74,$C$3:$C$66,C74)</f>
        <v>9</v>
      </c>
      <c r="F74" s="62">
        <f t="shared" si="19"/>
        <v>270</v>
      </c>
      <c r="G74" s="65">
        <f t="shared" si="20"/>
        <v>10</v>
      </c>
      <c r="H74" s="62"/>
    </row>
    <row r="75" spans="1:14" x14ac:dyDescent="0.25">
      <c r="A75" s="62" t="s">
        <v>98</v>
      </c>
      <c r="B75" s="354"/>
      <c r="C75" s="62" t="s">
        <v>92</v>
      </c>
      <c r="D75" s="70" t="s">
        <v>93</v>
      </c>
      <c r="E75" s="62">
        <f>SUMIFS($E$3:$E$66,$A$3:$A$66,A75,$C$3:$C$66,C75)</f>
        <v>6</v>
      </c>
      <c r="F75" s="62">
        <f t="shared" si="19"/>
        <v>180</v>
      </c>
      <c r="G75" s="65">
        <f>F75/$F$69*100</f>
        <v>6.666666666666667</v>
      </c>
      <c r="H75" s="62">
        <f>E75/E73*100</f>
        <v>40</v>
      </c>
    </row>
    <row r="76" spans="1:14" x14ac:dyDescent="0.25">
      <c r="A76" s="62"/>
      <c r="B76" s="354"/>
      <c r="C76" s="62"/>
      <c r="D76" s="70" t="s">
        <v>100</v>
      </c>
      <c r="E76" s="67">
        <f>E77+E78</f>
        <v>75</v>
      </c>
      <c r="F76" s="62"/>
      <c r="G76" s="62"/>
      <c r="H76" s="62"/>
    </row>
    <row r="77" spans="1:14" x14ac:dyDescent="0.25">
      <c r="A77" s="62" t="s">
        <v>17</v>
      </c>
      <c r="B77" s="354"/>
      <c r="C77" s="62" t="s">
        <v>91</v>
      </c>
      <c r="D77" s="70" t="s">
        <v>90</v>
      </c>
      <c r="E77" s="62">
        <f>SUMIFS($E$3:$E$66,$A$3:$A$66,A77,$C$3:$C$66,C77)</f>
        <v>57.5</v>
      </c>
      <c r="F77" s="62">
        <f t="shared" si="19"/>
        <v>1725</v>
      </c>
      <c r="G77" s="65">
        <f t="shared" si="20"/>
        <v>63.888888888888886</v>
      </c>
      <c r="H77" s="62"/>
    </row>
    <row r="78" spans="1:14" x14ac:dyDescent="0.25">
      <c r="A78" s="62" t="s">
        <v>17</v>
      </c>
      <c r="B78" s="354"/>
      <c r="C78" s="62" t="s">
        <v>92</v>
      </c>
      <c r="D78" s="70" t="s">
        <v>93</v>
      </c>
      <c r="E78" s="62">
        <f>SUMIFS($E$3:$E$66,$A$3:$A$66,A78,$C$3:$C$66,C78)</f>
        <v>17.5</v>
      </c>
      <c r="F78" s="62">
        <f t="shared" si="19"/>
        <v>525</v>
      </c>
      <c r="G78" s="65">
        <f>F78/$F$69*100</f>
        <v>19.444444444444446</v>
      </c>
      <c r="H78" s="62">
        <f>E78/E76*100</f>
        <v>23.333333333333332</v>
      </c>
    </row>
  </sheetData>
  <mergeCells count="43"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589"/>
      <c r="B1" s="590"/>
      <c r="C1" s="591" t="s">
        <v>242</v>
      </c>
      <c r="D1" s="592" t="s">
        <v>243</v>
      </c>
      <c r="E1" s="592" t="s">
        <v>244</v>
      </c>
      <c r="F1" s="592" t="s">
        <v>245</v>
      </c>
      <c r="G1" s="1220" t="s">
        <v>246</v>
      </c>
      <c r="H1" s="1220"/>
      <c r="I1" s="1220"/>
    </row>
    <row r="2" spans="1:9" x14ac:dyDescent="0.2">
      <c r="A2" s="1219" t="str">
        <f>'семестровка дисп'!D10</f>
        <v>Охорона праці в галузі та цивільний захист/ Охорона інтелектуальної власності</v>
      </c>
      <c r="B2" s="1219"/>
      <c r="C2" s="1219"/>
      <c r="D2" s="1219"/>
      <c r="E2" s="1219"/>
      <c r="F2" s="1219"/>
      <c r="G2" s="1219"/>
      <c r="H2" s="1219"/>
      <c r="I2" s="1219"/>
    </row>
    <row r="3" spans="1:9" x14ac:dyDescent="0.2">
      <c r="A3" t="s">
        <v>247</v>
      </c>
      <c r="C3">
        <f>'семестровка дисп'!L10</f>
        <v>2</v>
      </c>
      <c r="D3">
        <f>'семестровка дисп'!H10</f>
        <v>15</v>
      </c>
      <c r="E3">
        <f>'семестровка дисп'!I10</f>
        <v>0</v>
      </c>
      <c r="F3">
        <f>'семестровка дисп'!J10</f>
        <v>15</v>
      </c>
      <c r="I3" t="str">
        <f>'семестровка дисп'!O10</f>
        <v>диф. залік</v>
      </c>
    </row>
    <row r="4" spans="1:9" x14ac:dyDescent="0.2">
      <c r="A4" t="s">
        <v>250</v>
      </c>
    </row>
    <row r="5" spans="1:9" x14ac:dyDescent="0.2">
      <c r="A5" s="1219" t="str">
        <f>'семестровка дисп'!D12</f>
        <v>Ділове та академічне письмо іноземною мовою</v>
      </c>
      <c r="B5" s="1219"/>
      <c r="C5" s="1219"/>
      <c r="D5" s="1219"/>
      <c r="E5" s="1219"/>
      <c r="F5" s="1219"/>
      <c r="G5" s="1219"/>
      <c r="H5" s="1219"/>
      <c r="I5" s="1219"/>
    </row>
    <row r="6" spans="1:9" x14ac:dyDescent="0.2">
      <c r="A6" t="s">
        <v>247</v>
      </c>
      <c r="C6">
        <f>'семестровка дисп'!L12</f>
        <v>2</v>
      </c>
      <c r="D6">
        <f>'семестровка дисп'!H12</f>
        <v>0</v>
      </c>
      <c r="E6">
        <f>'семестровка дисп'!I12</f>
        <v>0</v>
      </c>
      <c r="F6">
        <f>'семестровка дисп'!J12</f>
        <v>30</v>
      </c>
      <c r="I6" t="str">
        <f>'семестровка дисп'!O12</f>
        <v>залік</v>
      </c>
    </row>
    <row r="7" spans="1:9" x14ac:dyDescent="0.2">
      <c r="A7" t="s">
        <v>250</v>
      </c>
    </row>
    <row r="8" spans="1:9" x14ac:dyDescent="0.2">
      <c r="A8" s="1219" t="str">
        <f>'семестровка дисп'!D14</f>
        <v>Психологія лідерства та професійної успішності</v>
      </c>
      <c r="B8" s="1219"/>
      <c r="C8" s="1219"/>
      <c r="D8" s="1219"/>
      <c r="E8" s="1219"/>
      <c r="F8" s="1219"/>
      <c r="G8" s="1219"/>
      <c r="H8" s="1219"/>
      <c r="I8" s="1219"/>
    </row>
    <row r="9" spans="1:9" x14ac:dyDescent="0.2">
      <c r="A9" t="s">
        <v>247</v>
      </c>
      <c r="C9">
        <f>'семестровка дисп'!L14</f>
        <v>3</v>
      </c>
      <c r="D9">
        <f>'семестровка дисп'!H14</f>
        <v>15</v>
      </c>
      <c r="E9">
        <f>'семестровка дисп'!I14</f>
        <v>0</v>
      </c>
      <c r="F9">
        <f>'семестровка дисп'!J14</f>
        <v>30</v>
      </c>
      <c r="I9" t="str">
        <f>'семестровка дисп'!O14</f>
        <v>залік</v>
      </c>
    </row>
    <row r="10" spans="1:9" x14ac:dyDescent="0.2">
      <c r="A10" t="s">
        <v>250</v>
      </c>
    </row>
    <row r="11" spans="1:9" x14ac:dyDescent="0.2">
      <c r="A11" s="1219" t="str">
        <f>'семестровка дисп'!D16</f>
        <v>Стратегічний маркетинг</v>
      </c>
      <c r="B11" s="1219"/>
      <c r="C11" s="1219"/>
      <c r="D11" s="1219"/>
      <c r="E11" s="1219"/>
      <c r="F11" s="1219"/>
      <c r="G11" s="1219"/>
      <c r="H11" s="1219"/>
      <c r="I11" s="1219"/>
    </row>
    <row r="12" spans="1:9" x14ac:dyDescent="0.2">
      <c r="A12" t="s">
        <v>247</v>
      </c>
      <c r="C12">
        <f>'семестровка дисп'!L16</f>
        <v>4</v>
      </c>
      <c r="D12">
        <f>'семестровка дисп'!H16</f>
        <v>30</v>
      </c>
      <c r="E12">
        <f>'семестровка дисп'!I16</f>
        <v>0</v>
      </c>
      <c r="F12">
        <f>'семестровка дисп'!J16</f>
        <v>30</v>
      </c>
      <c r="I12" t="str">
        <f>'семестровка дисп'!O16</f>
        <v>іспит</v>
      </c>
    </row>
    <row r="13" spans="1:9" x14ac:dyDescent="0.2">
      <c r="A13" t="s">
        <v>250</v>
      </c>
    </row>
    <row r="14" spans="1:9" x14ac:dyDescent="0.2">
      <c r="A14" s="1219" t="str">
        <f>'семестровка дисп'!D18</f>
        <v>Маркетинговий менеджмент</v>
      </c>
      <c r="B14" s="1219"/>
      <c r="C14" s="1219"/>
      <c r="D14" s="1219"/>
      <c r="E14" s="1219"/>
      <c r="F14" s="1219"/>
      <c r="G14" s="1219"/>
      <c r="H14" s="1219"/>
      <c r="I14" s="1219"/>
    </row>
    <row r="15" spans="1:9" x14ac:dyDescent="0.2">
      <c r="A15" t="s">
        <v>247</v>
      </c>
      <c r="C15">
        <f>'семестровка дисп'!L18</f>
        <v>3</v>
      </c>
      <c r="D15">
        <f>'семестровка дисп'!H18</f>
        <v>15</v>
      </c>
      <c r="E15">
        <f>'семестровка дисп'!I18</f>
        <v>0</v>
      </c>
      <c r="F15">
        <f>'семестровка дисп'!J18</f>
        <v>30</v>
      </c>
      <c r="I15" t="str">
        <f>'семестровка дисп'!O18</f>
        <v>іспит</v>
      </c>
    </row>
    <row r="16" spans="1:9" x14ac:dyDescent="0.2">
      <c r="A16" t="s">
        <v>250</v>
      </c>
    </row>
    <row r="17" spans="1:9" x14ac:dyDescent="0.2">
      <c r="A17" s="1219" t="str">
        <f>'семестровка дисп'!D20</f>
        <v>Рекламний менеджмент / Бренд-менеджмент</v>
      </c>
      <c r="B17" s="1219"/>
      <c r="C17" s="1219"/>
      <c r="D17" s="1219"/>
      <c r="E17" s="1219"/>
      <c r="F17" s="1219"/>
      <c r="G17" s="1219"/>
      <c r="H17" s="1219"/>
      <c r="I17" s="1219"/>
    </row>
    <row r="18" spans="1:9" x14ac:dyDescent="0.2">
      <c r="A18" t="s">
        <v>247</v>
      </c>
      <c r="C18">
        <f>'семестровка дисп'!L20</f>
        <v>2</v>
      </c>
      <c r="D18">
        <f>'семестровка дисп'!H20</f>
        <v>15</v>
      </c>
      <c r="E18">
        <f>'семестровка дисп'!I20</f>
        <v>0</v>
      </c>
      <c r="F18">
        <f>'семестровка дисп'!J20</f>
        <v>15</v>
      </c>
      <c r="I18" t="str">
        <f>'семестровка дисп'!O20</f>
        <v>залік</v>
      </c>
    </row>
    <row r="19" spans="1:9" x14ac:dyDescent="0.2">
      <c r="A19" t="s">
        <v>250</v>
      </c>
    </row>
    <row r="20" spans="1:9" x14ac:dyDescent="0.2">
      <c r="A20" s="1219" t="str">
        <f>'семестровка дисп'!D22</f>
        <v>Фінансовий менеджмент / Інвестиційний менеджмент</v>
      </c>
      <c r="B20" s="1219"/>
      <c r="C20" s="1219"/>
      <c r="D20" s="1219"/>
      <c r="E20" s="1219"/>
      <c r="F20" s="1219"/>
      <c r="G20" s="1219"/>
      <c r="H20" s="1219"/>
      <c r="I20" s="1219"/>
    </row>
    <row r="21" spans="1:9" x14ac:dyDescent="0.2">
      <c r="A21" t="s">
        <v>247</v>
      </c>
      <c r="C21">
        <f>'семестровка дисп'!L22</f>
        <v>4</v>
      </c>
      <c r="D21">
        <f>'семестровка дисп'!H22</f>
        <v>30</v>
      </c>
      <c r="E21">
        <f>'семестровка дисп'!I22</f>
        <v>0</v>
      </c>
      <c r="F21">
        <f>'семестровка дисп'!J22</f>
        <v>30</v>
      </c>
      <c r="I21" t="str">
        <f>'семестровка дисп'!O22</f>
        <v>іспит</v>
      </c>
    </row>
    <row r="22" spans="1:9" x14ac:dyDescent="0.2">
      <c r="A22" t="s">
        <v>250</v>
      </c>
    </row>
    <row r="23" spans="1:9" x14ac:dyDescent="0.2">
      <c r="A23" s="1219" t="str">
        <f>'семестровка дисп'!D24</f>
        <v xml:space="preserve">Інформаційні технології в маркетингу та інтернет-маркетинг </v>
      </c>
      <c r="B23" s="1219"/>
      <c r="C23" s="1219"/>
      <c r="D23" s="1219"/>
      <c r="E23" s="1219"/>
      <c r="F23" s="1219"/>
      <c r="G23" s="1219"/>
      <c r="H23" s="1219"/>
      <c r="I23" s="1219"/>
    </row>
    <row r="24" spans="1:9" x14ac:dyDescent="0.2">
      <c r="A24" t="s">
        <v>247</v>
      </c>
      <c r="C24">
        <f>'семестровка дисп'!L24</f>
        <v>3</v>
      </c>
      <c r="D24">
        <f>'семестровка дисп'!H24</f>
        <v>15</v>
      </c>
      <c r="E24">
        <f>'семестровка дисп'!I24</f>
        <v>30</v>
      </c>
      <c r="F24">
        <f>'семестровка дисп'!J24</f>
        <v>0</v>
      </c>
      <c r="I24" t="str">
        <f>'семестровка дисп'!O24</f>
        <v>залік</v>
      </c>
    </row>
    <row r="25" spans="1:9" x14ac:dyDescent="0.2">
      <c r="A25" t="s">
        <v>250</v>
      </c>
    </row>
    <row r="26" spans="1:9" x14ac:dyDescent="0.2">
      <c r="A26" s="1219" t="str">
        <f>'семестровка дисп'!D39</f>
        <v>Маркетинговий аудит</v>
      </c>
      <c r="B26" s="1219"/>
      <c r="C26" s="1219"/>
      <c r="D26" s="1219"/>
      <c r="E26" s="1219"/>
      <c r="F26" s="1219"/>
      <c r="G26" s="1219"/>
      <c r="H26" s="1219"/>
      <c r="I26" s="1219"/>
    </row>
    <row r="27" spans="1:9" x14ac:dyDescent="0.2">
      <c r="A27" t="s">
        <v>248</v>
      </c>
      <c r="C27" s="593">
        <f>'семестровка дисп'!L39</f>
        <v>3</v>
      </c>
      <c r="D27">
        <f>'семестровка дисп'!H39</f>
        <v>9</v>
      </c>
      <c r="E27">
        <f>'семестровка дисп'!I39</f>
        <v>0</v>
      </c>
      <c r="F27">
        <f>'семестровка дисп'!J39</f>
        <v>18</v>
      </c>
    </row>
    <row r="28" spans="1:9" x14ac:dyDescent="0.2">
      <c r="A28" t="s">
        <v>249</v>
      </c>
      <c r="C28" s="593">
        <f>'семестровка дисп'!L70</f>
        <v>3</v>
      </c>
      <c r="D28">
        <f>'семестровка дисп'!H70</f>
        <v>9</v>
      </c>
      <c r="E28">
        <f>'семестровка дисп'!I70</f>
        <v>0</v>
      </c>
      <c r="F28">
        <f>'семестровка дисп'!J70</f>
        <v>18</v>
      </c>
      <c r="I28" t="str">
        <f>'семестровка дисп'!O70</f>
        <v>іспит</v>
      </c>
    </row>
    <row r="29" spans="1:9" x14ac:dyDescent="0.2">
      <c r="A29" t="s">
        <v>250</v>
      </c>
      <c r="C29" s="593"/>
    </row>
    <row r="30" spans="1:9" x14ac:dyDescent="0.2">
      <c r="A30" s="1219" t="str">
        <f>'семестровка дисп'!D41</f>
        <v>Основи наукових досліджень у професійній сфері</v>
      </c>
      <c r="B30" s="1219"/>
      <c r="C30" s="1219"/>
      <c r="D30" s="1219"/>
      <c r="E30" s="1219"/>
      <c r="F30" s="1219"/>
      <c r="G30" s="1219"/>
      <c r="H30" s="1219"/>
      <c r="I30" s="1219"/>
    </row>
    <row r="31" spans="1:9" x14ac:dyDescent="0.2">
      <c r="A31" t="s">
        <v>248</v>
      </c>
      <c r="C31" s="593">
        <f>'семестровка дисп'!L41</f>
        <v>2</v>
      </c>
      <c r="D31">
        <f>'семестровка дисп'!H41</f>
        <v>9</v>
      </c>
      <c r="E31">
        <f>'семестровка дисп'!I41</f>
        <v>0</v>
      </c>
      <c r="F31">
        <f>'семестровка дисп'!J41</f>
        <v>9</v>
      </c>
    </row>
    <row r="32" spans="1:9" x14ac:dyDescent="0.2">
      <c r="A32" t="s">
        <v>249</v>
      </c>
      <c r="C32" s="593">
        <f>'семестровка дисп'!L72</f>
        <v>2</v>
      </c>
      <c r="D32">
        <f>'семестровка дисп'!H72</f>
        <v>9</v>
      </c>
      <c r="E32">
        <f>'семестровка дисп'!I72</f>
        <v>0</v>
      </c>
      <c r="F32">
        <f>'семестровка дисп'!J72</f>
        <v>9</v>
      </c>
      <c r="I32" t="str">
        <f>'семестровка дисп'!O72</f>
        <v>залік</v>
      </c>
    </row>
    <row r="33" spans="1:9" x14ac:dyDescent="0.2">
      <c r="A33" t="s">
        <v>250</v>
      </c>
      <c r="C33" s="593"/>
    </row>
    <row r="34" spans="1:9" x14ac:dyDescent="0.2">
      <c r="A34" s="1219" t="str">
        <f>'семестровка дисп'!D45</f>
        <v xml:space="preserve">Стратегічний маркетинг  курсова робота </v>
      </c>
      <c r="B34" s="1219"/>
      <c r="C34" s="1219"/>
      <c r="D34" s="1219"/>
      <c r="E34" s="1219"/>
      <c r="F34" s="1219"/>
      <c r="G34" s="1219"/>
      <c r="H34" s="1219"/>
      <c r="I34" s="1219"/>
    </row>
    <row r="35" spans="1:9" x14ac:dyDescent="0.2">
      <c r="A35" t="s">
        <v>248</v>
      </c>
      <c r="C35" s="593">
        <f>'семестровка дисп'!L45</f>
        <v>1</v>
      </c>
      <c r="D35">
        <f>'семестровка дисп'!H45</f>
        <v>0</v>
      </c>
      <c r="E35">
        <f>'семестровка дисп'!I45</f>
        <v>0</v>
      </c>
      <c r="F35">
        <f>'семестровка дисп'!J45</f>
        <v>9</v>
      </c>
    </row>
    <row r="36" spans="1:9" x14ac:dyDescent="0.2">
      <c r="A36" t="s">
        <v>249</v>
      </c>
      <c r="C36" s="593">
        <f>'семестровка дисп'!L76</f>
        <v>1</v>
      </c>
      <c r="D36">
        <f>'семестровка дисп'!H76</f>
        <v>0</v>
      </c>
      <c r="E36">
        <f>'семестровка дисп'!I76</f>
        <v>0</v>
      </c>
      <c r="F36">
        <f>'семестровка дисп'!J76</f>
        <v>9</v>
      </c>
      <c r="I36" t="str">
        <f>'семестровка дисп'!O76</f>
        <v>диф. залік</v>
      </c>
    </row>
    <row r="37" spans="1:9" x14ac:dyDescent="0.2">
      <c r="A37" t="s">
        <v>250</v>
      </c>
      <c r="C37" s="593"/>
    </row>
    <row r="38" spans="1:9" x14ac:dyDescent="0.2">
      <c r="A38" s="1219" t="str">
        <f>'семестровка дисп'!D47</f>
        <v xml:space="preserve">Управління маркетинговими проектами </v>
      </c>
      <c r="B38" s="1219"/>
      <c r="C38" s="1219"/>
      <c r="D38" s="1219"/>
      <c r="E38" s="1219"/>
      <c r="F38" s="1219"/>
      <c r="G38" s="1219"/>
      <c r="H38" s="1219"/>
      <c r="I38" s="1219"/>
    </row>
    <row r="39" spans="1:9" x14ac:dyDescent="0.2">
      <c r="A39" t="s">
        <v>248</v>
      </c>
      <c r="C39" s="593">
        <f>'семестровка дисп'!L47</f>
        <v>3</v>
      </c>
      <c r="D39">
        <f>'семестровка дисп'!H47</f>
        <v>9</v>
      </c>
      <c r="E39">
        <f>'семестровка дисп'!I47</f>
        <v>0</v>
      </c>
      <c r="F39">
        <f>'семестровка дисп'!J47</f>
        <v>18</v>
      </c>
    </row>
    <row r="40" spans="1:9" x14ac:dyDescent="0.2">
      <c r="A40" t="s">
        <v>249</v>
      </c>
      <c r="C40" s="593">
        <f>'семестровка дисп'!L78</f>
        <v>3</v>
      </c>
      <c r="D40">
        <f>'семестровка дисп'!H78</f>
        <v>9</v>
      </c>
      <c r="E40">
        <f>'семестровка дисп'!I78</f>
        <v>0</v>
      </c>
      <c r="F40">
        <f>'семестровка дисп'!J78</f>
        <v>18</v>
      </c>
      <c r="I40" t="str">
        <f>'семестровка дисп'!O78</f>
        <v>іспит</v>
      </c>
    </row>
    <row r="41" spans="1:9" x14ac:dyDescent="0.2">
      <c r="A41" t="s">
        <v>250</v>
      </c>
      <c r="C41" s="593"/>
    </row>
    <row r="42" spans="1:9" x14ac:dyDescent="0.2">
      <c r="A42" s="1219" t="str">
        <f>'семестровка дисп'!D49</f>
        <v xml:space="preserve">Психологічні технології роботи з персоналом /  Інформаційно-комунікаційні техгології </v>
      </c>
      <c r="B42" s="1219"/>
      <c r="C42" s="1219"/>
      <c r="D42" s="1219"/>
      <c r="E42" s="1219"/>
      <c r="F42" s="1219"/>
      <c r="G42" s="1219"/>
      <c r="H42" s="1219"/>
      <c r="I42" s="1219"/>
    </row>
    <row r="43" spans="1:9" x14ac:dyDescent="0.2">
      <c r="A43" t="s">
        <v>248</v>
      </c>
      <c r="C43" s="593">
        <f>'семестровка дисп'!L49</f>
        <v>3</v>
      </c>
      <c r="D43">
        <f>'семестровка дисп'!H49</f>
        <v>9</v>
      </c>
      <c r="E43">
        <f>'семестровка дисп'!I49</f>
        <v>0</v>
      </c>
      <c r="F43">
        <f>'семестровка дисп'!J49</f>
        <v>18</v>
      </c>
    </row>
    <row r="44" spans="1:9" x14ac:dyDescent="0.2">
      <c r="A44" t="s">
        <v>249</v>
      </c>
      <c r="C44" s="593">
        <f>'семестровка дисп'!L80</f>
        <v>3</v>
      </c>
      <c r="D44">
        <f>'семестровка дисп'!H80</f>
        <v>9</v>
      </c>
      <c r="E44">
        <f>'семестровка дисп'!I80</f>
        <v>0</v>
      </c>
      <c r="F44">
        <f>'семестровка дисп'!J80</f>
        <v>18</v>
      </c>
      <c r="I44" t="str">
        <f>'семестровка дисп'!O80</f>
        <v>диф. залік</v>
      </c>
    </row>
    <row r="45" spans="1:9" x14ac:dyDescent="0.2">
      <c r="A45" t="s">
        <v>250</v>
      </c>
      <c r="C45" s="593"/>
    </row>
    <row r="46" spans="1:9" x14ac:dyDescent="0.2">
      <c r="A46" s="1219" t="str">
        <f>'семестровка дисп'!D51</f>
        <v>Управління конкурентоспроможністю /Міжнародний маркетинг</v>
      </c>
      <c r="B46" s="1219"/>
      <c r="C46" s="1219"/>
      <c r="D46" s="1219"/>
      <c r="E46" s="1219"/>
      <c r="F46" s="1219"/>
      <c r="G46" s="1219"/>
      <c r="H46" s="1219"/>
      <c r="I46" s="1219"/>
    </row>
    <row r="47" spans="1:9" x14ac:dyDescent="0.2">
      <c r="A47" t="s">
        <v>248</v>
      </c>
      <c r="C47" s="593">
        <f>'семестровка дисп'!L51</f>
        <v>3</v>
      </c>
      <c r="D47">
        <f>'семестровка дисп'!H51</f>
        <v>9</v>
      </c>
      <c r="E47">
        <f>'семестровка дисп'!I51</f>
        <v>0</v>
      </c>
      <c r="F47">
        <f>'семестровка дисп'!J51</f>
        <v>18</v>
      </c>
    </row>
    <row r="48" spans="1:9" x14ac:dyDescent="0.2">
      <c r="A48" t="s">
        <v>249</v>
      </c>
      <c r="C48" s="593">
        <f>'семестровка дисп'!L82</f>
        <v>3</v>
      </c>
      <c r="D48">
        <f>'семестровка дисп'!H82</f>
        <v>9</v>
      </c>
      <c r="E48">
        <f>'семестровка дисп'!I82</f>
        <v>0</v>
      </c>
      <c r="F48">
        <f>'семестровка дисп'!J82</f>
        <v>18</v>
      </c>
      <c r="I48" t="str">
        <f>'семестровка дисп'!O82</f>
        <v>іспит</v>
      </c>
    </row>
    <row r="49" spans="1:9" x14ac:dyDescent="0.2">
      <c r="A49" t="s">
        <v>250</v>
      </c>
      <c r="C49" s="593"/>
    </row>
    <row r="50" spans="1:9" x14ac:dyDescent="0.2">
      <c r="A50" s="1219" t="str">
        <f>'семестровка дисп'!D53</f>
        <v>Медіапланування / Цифровий маркетинг</v>
      </c>
      <c r="B50" s="1219"/>
      <c r="C50" s="1219"/>
      <c r="D50" s="1219"/>
      <c r="E50" s="1219"/>
      <c r="F50" s="1219"/>
      <c r="G50" s="1219"/>
      <c r="H50" s="1219"/>
      <c r="I50" s="1219"/>
    </row>
    <row r="51" spans="1:9" x14ac:dyDescent="0.2">
      <c r="A51" t="s">
        <v>248</v>
      </c>
      <c r="C51" s="593">
        <f>'семестровка дисп'!L53</f>
        <v>3</v>
      </c>
      <c r="D51">
        <f>'семестровка дисп'!H53</f>
        <v>9</v>
      </c>
      <c r="E51">
        <f>'семестровка дисп'!I53</f>
        <v>0</v>
      </c>
      <c r="F51">
        <f>'семестровка дисп'!J53</f>
        <v>18</v>
      </c>
    </row>
    <row r="52" spans="1:9" x14ac:dyDescent="0.2">
      <c r="A52" t="s">
        <v>249</v>
      </c>
      <c r="C52" s="593">
        <f>'семестровка дисп'!L84</f>
        <v>3</v>
      </c>
      <c r="D52">
        <f>'семестровка дисп'!H84</f>
        <v>9</v>
      </c>
      <c r="E52">
        <f>'семестровка дисп'!I84</f>
        <v>0</v>
      </c>
      <c r="F52">
        <f>'семестровка дисп'!J84</f>
        <v>18</v>
      </c>
      <c r="I52" t="str">
        <f>'семестровка дисп'!O84</f>
        <v>диф. залік</v>
      </c>
    </row>
    <row r="53" spans="1:9" x14ac:dyDescent="0.2">
      <c r="A53" t="s">
        <v>250</v>
      </c>
    </row>
    <row r="55" spans="1:9" x14ac:dyDescent="0.2">
      <c r="A55" s="1219" t="str">
        <f>'семестровка дисп'!D74</f>
        <v>Виробнича практика</v>
      </c>
      <c r="B55" s="1219"/>
      <c r="C55" s="1219"/>
      <c r="D55" s="1219"/>
      <c r="E55" s="1219"/>
      <c r="F55" s="1219"/>
      <c r="G55" s="1219"/>
      <c r="H55" s="1219"/>
      <c r="I55" s="1219"/>
    </row>
    <row r="56" spans="1:9" x14ac:dyDescent="0.2">
      <c r="A56" t="s">
        <v>249</v>
      </c>
      <c r="C56" s="593">
        <f>'семестровка дисп'!L74</f>
        <v>0</v>
      </c>
      <c r="D56">
        <f>'семестровка дисп'!H74</f>
        <v>0</v>
      </c>
      <c r="E56">
        <f>'семестровка дисп'!I74</f>
        <v>0</v>
      </c>
      <c r="F56">
        <f>'семестровка дисп'!J74</f>
        <v>0</v>
      </c>
      <c r="I56" t="str">
        <f>'семестровка дисп'!O74</f>
        <v>диф. залік</v>
      </c>
    </row>
    <row r="57" spans="1:9" x14ac:dyDescent="0.2">
      <c r="A57" t="s">
        <v>250</v>
      </c>
    </row>
    <row r="58" spans="1:9" x14ac:dyDescent="0.2">
      <c r="A58" s="1219"/>
      <c r="B58" s="1219"/>
      <c r="C58" s="1219"/>
      <c r="D58" s="1219"/>
      <c r="E58" s="1219"/>
      <c r="F58" s="1219"/>
      <c r="G58" s="1219"/>
      <c r="H58" s="1219"/>
      <c r="I58" s="1219"/>
    </row>
    <row r="60" spans="1:9" x14ac:dyDescent="0.2">
      <c r="A60" s="1219"/>
      <c r="B60" s="1219"/>
      <c r="C60" s="1219"/>
      <c r="D60" s="1219"/>
      <c r="E60" s="1219"/>
      <c r="F60" s="1219"/>
      <c r="G60" s="1219"/>
      <c r="H60" s="1219"/>
      <c r="I60" s="1219"/>
    </row>
  </sheetData>
  <mergeCells count="19">
    <mergeCell ref="A14:I14"/>
    <mergeCell ref="G1:I1"/>
    <mergeCell ref="A2:I2"/>
    <mergeCell ref="A5:I5"/>
    <mergeCell ref="A8:I8"/>
    <mergeCell ref="A11:I11"/>
    <mergeCell ref="A17:I17"/>
    <mergeCell ref="A20:I20"/>
    <mergeCell ref="A23:I23"/>
    <mergeCell ref="A26:I26"/>
    <mergeCell ref="A30:I30"/>
    <mergeCell ref="A55:I55"/>
    <mergeCell ref="A58:I58"/>
    <mergeCell ref="A60:I60"/>
    <mergeCell ref="A34:I34"/>
    <mergeCell ref="A38:I38"/>
    <mergeCell ref="A42:I42"/>
    <mergeCell ref="A46:I46"/>
    <mergeCell ref="A50:I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view="pageBreakPreview" zoomScale="75" zoomScaleNormal="50" zoomScaleSheetLayoutView="75" workbookViewId="0">
      <selection activeCell="D52" sqref="D52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977" t="s">
        <v>195</v>
      </c>
      <c r="B1" s="978"/>
      <c r="C1" s="978"/>
      <c r="D1" s="978"/>
      <c r="E1" s="978"/>
      <c r="F1" s="978"/>
      <c r="G1" s="978"/>
      <c r="H1" s="978"/>
      <c r="I1" s="978"/>
      <c r="J1" s="978"/>
      <c r="K1" s="978"/>
      <c r="L1" s="978"/>
      <c r="M1" s="978"/>
      <c r="N1" s="978"/>
      <c r="O1" s="978"/>
      <c r="P1" s="978"/>
      <c r="Q1" s="978"/>
      <c r="R1" s="978"/>
      <c r="S1" s="978"/>
      <c r="T1" s="978"/>
      <c r="U1" s="978"/>
      <c r="V1" s="979"/>
    </row>
    <row r="2" spans="1:27" s="141" customFormat="1" x14ac:dyDescent="0.2">
      <c r="A2" s="980" t="s">
        <v>120</v>
      </c>
      <c r="B2" s="983" t="s">
        <v>181</v>
      </c>
      <c r="C2" s="986" t="s">
        <v>80</v>
      </c>
      <c r="D2" s="987"/>
      <c r="E2" s="987"/>
      <c r="F2" s="988"/>
      <c r="G2" s="989" t="s">
        <v>121</v>
      </c>
      <c r="H2" s="992" t="s">
        <v>122</v>
      </c>
      <c r="I2" s="993"/>
      <c r="J2" s="993"/>
      <c r="K2" s="993"/>
      <c r="L2" s="993"/>
      <c r="M2" s="994"/>
      <c r="N2" s="995" t="s">
        <v>232</v>
      </c>
      <c r="O2" s="996"/>
      <c r="P2" s="996"/>
      <c r="Q2" s="996"/>
      <c r="R2" s="996"/>
      <c r="S2" s="996"/>
      <c r="T2" s="996"/>
      <c r="U2" s="996"/>
      <c r="V2" s="997"/>
    </row>
    <row r="3" spans="1:27" s="141" customFormat="1" ht="16.5" thickBot="1" x14ac:dyDescent="0.25">
      <c r="A3" s="981"/>
      <c r="B3" s="984"/>
      <c r="C3" s="1001" t="s">
        <v>29</v>
      </c>
      <c r="D3" s="1003" t="s">
        <v>30</v>
      </c>
      <c r="E3" s="1005" t="s">
        <v>53</v>
      </c>
      <c r="F3" s="1006"/>
      <c r="G3" s="990"/>
      <c r="H3" s="1014" t="s">
        <v>28</v>
      </c>
      <c r="I3" s="1017" t="s">
        <v>123</v>
      </c>
      <c r="J3" s="1018"/>
      <c r="K3" s="1018"/>
      <c r="L3" s="1019"/>
      <c r="M3" s="1020" t="s">
        <v>124</v>
      </c>
      <c r="N3" s="998"/>
      <c r="O3" s="999"/>
      <c r="P3" s="999"/>
      <c r="Q3" s="999"/>
      <c r="R3" s="999"/>
      <c r="S3" s="999"/>
      <c r="T3" s="999"/>
      <c r="U3" s="999"/>
      <c r="V3" s="1000"/>
    </row>
    <row r="4" spans="1:27" s="141" customFormat="1" x14ac:dyDescent="0.2">
      <c r="A4" s="981"/>
      <c r="B4" s="984"/>
      <c r="C4" s="1001"/>
      <c r="D4" s="1003"/>
      <c r="E4" s="1003" t="s">
        <v>54</v>
      </c>
      <c r="F4" s="1024" t="s">
        <v>55</v>
      </c>
      <c r="G4" s="990"/>
      <c r="H4" s="1015"/>
      <c r="I4" s="1026" t="s">
        <v>24</v>
      </c>
      <c r="J4" s="1026" t="s">
        <v>31</v>
      </c>
      <c r="K4" s="1026" t="s">
        <v>125</v>
      </c>
      <c r="L4" s="1026" t="s">
        <v>126</v>
      </c>
      <c r="M4" s="1021"/>
      <c r="N4" s="1029" t="s">
        <v>63</v>
      </c>
      <c r="O4" s="1030"/>
      <c r="P4" s="1031"/>
      <c r="Q4" s="1029" t="s">
        <v>71</v>
      </c>
      <c r="R4" s="1031"/>
      <c r="S4" s="1032"/>
      <c r="T4" s="1033"/>
      <c r="U4" s="1032"/>
      <c r="V4" s="1033"/>
    </row>
    <row r="5" spans="1:27" s="141" customFormat="1" ht="16.5" thickBot="1" x14ac:dyDescent="0.25">
      <c r="A5" s="981"/>
      <c r="B5" s="984"/>
      <c r="C5" s="1001"/>
      <c r="D5" s="1003"/>
      <c r="E5" s="1003"/>
      <c r="F5" s="1024"/>
      <c r="G5" s="990"/>
      <c r="H5" s="1015"/>
      <c r="I5" s="1027"/>
      <c r="J5" s="1027"/>
      <c r="K5" s="1027"/>
      <c r="L5" s="1027"/>
      <c r="M5" s="1021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981"/>
      <c r="B6" s="984"/>
      <c r="C6" s="1001"/>
      <c r="D6" s="1003"/>
      <c r="E6" s="1003"/>
      <c r="F6" s="1024"/>
      <c r="G6" s="990"/>
      <c r="H6" s="1015"/>
      <c r="I6" s="1027"/>
      <c r="J6" s="1027"/>
      <c r="K6" s="1027"/>
      <c r="L6" s="1027"/>
      <c r="M6" s="1022"/>
      <c r="N6" s="1034" t="s">
        <v>197</v>
      </c>
      <c r="O6" s="1035"/>
      <c r="P6" s="1036"/>
      <c r="Q6" s="1036"/>
      <c r="R6" s="1036"/>
      <c r="S6" s="1036"/>
      <c r="T6" s="1036"/>
      <c r="U6" s="1036"/>
      <c r="V6" s="1037"/>
    </row>
    <row r="7" spans="1:27" s="141" customFormat="1" ht="16.5" thickBot="1" x14ac:dyDescent="0.25">
      <c r="A7" s="982"/>
      <c r="B7" s="985"/>
      <c r="C7" s="1002"/>
      <c r="D7" s="1004"/>
      <c r="E7" s="1004"/>
      <c r="F7" s="1025"/>
      <c r="G7" s="991"/>
      <c r="H7" s="1016"/>
      <c r="I7" s="1028"/>
      <c r="J7" s="1028"/>
      <c r="K7" s="1028"/>
      <c r="L7" s="1028"/>
      <c r="M7" s="1023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81">
        <v>1</v>
      </c>
      <c r="B8" s="789">
        <v>2</v>
      </c>
      <c r="C8" s="788">
        <v>3</v>
      </c>
      <c r="D8" s="481">
        <v>4</v>
      </c>
      <c r="E8" s="481">
        <v>5</v>
      </c>
      <c r="F8" s="481">
        <v>6</v>
      </c>
      <c r="G8" s="481">
        <v>7</v>
      </c>
      <c r="H8" s="481">
        <v>8</v>
      </c>
      <c r="I8" s="481">
        <v>9</v>
      </c>
      <c r="J8" s="481">
        <v>10</v>
      </c>
      <c r="K8" s="481">
        <v>11</v>
      </c>
      <c r="L8" s="481">
        <v>12</v>
      </c>
      <c r="M8" s="789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11" t="s">
        <v>127</v>
      </c>
      <c r="B9" s="1012"/>
      <c r="C9" s="1012"/>
      <c r="D9" s="1012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2"/>
      <c r="R9" s="1012"/>
      <c r="S9" s="1012"/>
      <c r="T9" s="1012"/>
      <c r="U9" s="1012"/>
      <c r="V9" s="1013"/>
    </row>
    <row r="10" spans="1:27" s="141" customFormat="1" ht="16.5" thickBot="1" x14ac:dyDescent="0.25">
      <c r="A10" s="1053" t="s">
        <v>128</v>
      </c>
      <c r="B10" s="1054"/>
      <c r="C10" s="1054"/>
      <c r="D10" s="1054"/>
      <c r="E10" s="1054"/>
      <c r="F10" s="1054"/>
      <c r="G10" s="1054"/>
      <c r="H10" s="1054"/>
      <c r="I10" s="1054"/>
      <c r="J10" s="1054"/>
      <c r="K10" s="1054"/>
      <c r="L10" s="1054"/>
      <c r="M10" s="1054"/>
      <c r="N10" s="1054"/>
      <c r="O10" s="1054"/>
      <c r="P10" s="1054"/>
      <c r="Q10" s="1054"/>
      <c r="R10" s="1054"/>
      <c r="S10" s="1054"/>
      <c r="T10" s="1054"/>
      <c r="U10" s="1054"/>
      <c r="V10" s="1055"/>
    </row>
    <row r="11" spans="1:27" s="171" customFormat="1" ht="31.5" x14ac:dyDescent="0.2">
      <c r="A11" s="446" t="s">
        <v>72</v>
      </c>
      <c r="B11" s="669" t="s">
        <v>219</v>
      </c>
      <c r="C11" s="447"/>
      <c r="D11" s="427" t="s">
        <v>170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169</v>
      </c>
      <c r="B12" s="670" t="s">
        <v>119</v>
      </c>
      <c r="C12" s="456"/>
      <c r="D12" s="437" t="s">
        <v>170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171</v>
      </c>
      <c r="B13" s="436" t="s">
        <v>271</v>
      </c>
      <c r="C13" s="479"/>
      <c r="D13" s="652" t="s">
        <v>172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56" t="s">
        <v>32</v>
      </c>
      <c r="B14" s="1057"/>
      <c r="C14" s="189"/>
      <c r="D14" s="785"/>
      <c r="E14" s="784"/>
      <c r="F14" s="784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58" t="s">
        <v>129</v>
      </c>
      <c r="B15" s="1059"/>
      <c r="C15" s="1059"/>
      <c r="D15" s="1059"/>
      <c r="E15" s="1059"/>
      <c r="F15" s="1059"/>
      <c r="G15" s="1059"/>
      <c r="H15" s="1059"/>
      <c r="I15" s="1060"/>
      <c r="J15" s="1060"/>
      <c r="K15" s="1060"/>
      <c r="L15" s="1060"/>
      <c r="M15" s="1060"/>
      <c r="N15" s="1060"/>
      <c r="O15" s="1060"/>
      <c r="P15" s="1060"/>
      <c r="Q15" s="1060"/>
      <c r="R15" s="1060"/>
      <c r="S15" s="1060"/>
      <c r="T15" s="1060"/>
      <c r="U15" s="1060"/>
      <c r="V15" s="1061"/>
    </row>
    <row r="16" spans="1:27" s="373" customFormat="1" x14ac:dyDescent="0.2">
      <c r="A16" s="671" t="s">
        <v>130</v>
      </c>
      <c r="B16" s="681" t="s">
        <v>160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8" s="373" customFormat="1" x14ac:dyDescent="0.2">
      <c r="A17" s="672" t="s">
        <v>131</v>
      </c>
      <c r="B17" s="682" t="s">
        <v>161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8" s="373" customFormat="1" x14ac:dyDescent="0.2">
      <c r="A18" s="672" t="s">
        <v>132</v>
      </c>
      <c r="B18" s="682" t="s">
        <v>164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8" s="373" customFormat="1" x14ac:dyDescent="0.2">
      <c r="A19" s="672" t="s">
        <v>133</v>
      </c>
      <c r="B19" s="683" t="s">
        <v>183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8" s="373" customFormat="1" ht="16.5" thickBot="1" x14ac:dyDescent="0.25">
      <c r="A20" s="673" t="s">
        <v>135</v>
      </c>
      <c r="B20" s="684" t="s">
        <v>184</v>
      </c>
      <c r="C20" s="642"/>
      <c r="D20" s="787"/>
      <c r="E20" s="787"/>
      <c r="F20" s="644" t="s">
        <v>134</v>
      </c>
      <c r="G20" s="687">
        <v>2</v>
      </c>
      <c r="H20" s="645">
        <f t="shared" si="2"/>
        <v>60</v>
      </c>
      <c r="I20" s="786">
        <f t="shared" si="5"/>
        <v>0</v>
      </c>
      <c r="J20" s="787"/>
      <c r="K20" s="787"/>
      <c r="L20" s="787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8" s="171" customFormat="1" ht="32.25" thickBot="1" x14ac:dyDescent="0.25">
      <c r="A21" s="633" t="s">
        <v>272</v>
      </c>
      <c r="B21" s="690" t="s">
        <v>269</v>
      </c>
      <c r="C21" s="691"/>
      <c r="D21" s="650" t="s">
        <v>170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8" ht="26.25" customHeight="1" thickBot="1" x14ac:dyDescent="0.25">
      <c r="A22" s="1062" t="s">
        <v>136</v>
      </c>
      <c r="B22" s="1063"/>
      <c r="C22" s="1063"/>
      <c r="D22" s="1063"/>
      <c r="E22" s="1063"/>
      <c r="F22" s="1064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  <c r="AB22" s="195">
        <f>30*G22</f>
        <v>750</v>
      </c>
    </row>
    <row r="23" spans="1:28" ht="21.75" customHeight="1" thickBot="1" x14ac:dyDescent="0.25">
      <c r="A23" s="1065" t="s">
        <v>137</v>
      </c>
      <c r="B23" s="1066"/>
      <c r="C23" s="1066"/>
      <c r="D23" s="1066"/>
      <c r="E23" s="1066"/>
      <c r="F23" s="1066"/>
      <c r="G23" s="1066"/>
      <c r="H23" s="1066"/>
      <c r="I23" s="1067"/>
      <c r="J23" s="1067"/>
      <c r="K23" s="1067"/>
      <c r="L23" s="1067"/>
      <c r="M23" s="1067"/>
      <c r="N23" s="1067"/>
      <c r="O23" s="1067"/>
      <c r="P23" s="1067"/>
      <c r="Q23" s="1067"/>
      <c r="R23" s="1067"/>
      <c r="S23" s="1066"/>
      <c r="T23" s="1066"/>
      <c r="U23" s="1066"/>
      <c r="V23" s="1068"/>
    </row>
    <row r="24" spans="1:28" s="141" customFormat="1" ht="18.75" customHeight="1" x14ac:dyDescent="0.2">
      <c r="A24" s="446" t="s">
        <v>202</v>
      </c>
      <c r="B24" s="688" t="s">
        <v>118</v>
      </c>
      <c r="C24" s="88"/>
      <c r="D24" s="89" t="s">
        <v>134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8" s="141" customFormat="1" ht="18.75" customHeight="1" thickBot="1" x14ac:dyDescent="0.25">
      <c r="A25" s="468" t="s">
        <v>203</v>
      </c>
      <c r="B25" s="689" t="s">
        <v>26</v>
      </c>
      <c r="C25" s="103"/>
      <c r="D25" s="104" t="s">
        <v>173</v>
      </c>
      <c r="E25" s="104"/>
      <c r="F25" s="476"/>
      <c r="G25" s="477">
        <v>6</v>
      </c>
      <c r="H25" s="478">
        <f>G25*30</f>
        <v>180</v>
      </c>
      <c r="I25" s="786">
        <f>J25+K25+L25</f>
        <v>0</v>
      </c>
      <c r="J25" s="787"/>
      <c r="K25" s="787"/>
      <c r="L25" s="787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8" s="141" customFormat="1" ht="18" customHeight="1" thickBot="1" x14ac:dyDescent="0.25">
      <c r="A26" s="1038" t="s">
        <v>138</v>
      </c>
      <c r="B26" s="1039"/>
      <c r="C26" s="1039"/>
      <c r="D26" s="1039"/>
      <c r="E26" s="1039"/>
      <c r="F26" s="1040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25">
      <c r="A27" s="1041" t="s">
        <v>200</v>
      </c>
      <c r="B27" s="1042"/>
      <c r="C27" s="1042"/>
      <c r="D27" s="1042"/>
      <c r="E27" s="1042"/>
      <c r="F27" s="1042"/>
      <c r="G27" s="1042"/>
      <c r="H27" s="1042"/>
      <c r="I27" s="1043"/>
      <c r="J27" s="1043"/>
      <c r="K27" s="1043"/>
      <c r="L27" s="1043"/>
      <c r="M27" s="1043"/>
      <c r="N27" s="1043"/>
      <c r="O27" s="1043"/>
      <c r="P27" s="1043"/>
      <c r="Q27" s="1043"/>
      <c r="R27" s="1043"/>
      <c r="S27" s="1042"/>
      <c r="T27" s="1042"/>
      <c r="U27" s="1042"/>
      <c r="V27" s="1044"/>
    </row>
    <row r="28" spans="1:28" s="141" customFormat="1" ht="16.5" thickBot="1" x14ac:dyDescent="0.25">
      <c r="A28" s="720" t="s">
        <v>204</v>
      </c>
      <c r="B28" s="721" t="s">
        <v>201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8" s="141" customFormat="1" ht="16.5" thickBot="1" x14ac:dyDescent="0.25">
      <c r="A29" s="1045" t="s">
        <v>139</v>
      </c>
      <c r="B29" s="1046"/>
      <c r="C29" s="1046"/>
      <c r="D29" s="1046"/>
      <c r="E29" s="1046"/>
      <c r="F29" s="1047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5" thickBot="1" x14ac:dyDescent="0.25">
      <c r="A30" s="1048" t="s">
        <v>140</v>
      </c>
      <c r="B30" s="1049"/>
      <c r="C30" s="1049"/>
      <c r="D30" s="1049"/>
      <c r="E30" s="1049"/>
      <c r="F30" s="1049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ht="16.5" thickBot="1" x14ac:dyDescent="0.25">
      <c r="A31" s="1050" t="s">
        <v>141</v>
      </c>
      <c r="B31" s="1051"/>
      <c r="C31" s="1051"/>
      <c r="D31" s="1051"/>
      <c r="E31" s="1051"/>
      <c r="F31" s="1051"/>
      <c r="G31" s="1051"/>
      <c r="H31" s="1051"/>
      <c r="I31" s="1051"/>
      <c r="J31" s="1051"/>
      <c r="K31" s="1051"/>
      <c r="L31" s="1051"/>
      <c r="M31" s="1051"/>
      <c r="N31" s="1051"/>
      <c r="O31" s="1051"/>
      <c r="P31" s="1051"/>
      <c r="Q31" s="1051"/>
      <c r="R31" s="1051"/>
      <c r="S31" s="1051"/>
      <c r="T31" s="1051"/>
      <c r="U31" s="1051"/>
      <c r="V31" s="1052"/>
    </row>
    <row r="32" spans="1:28" ht="16.5" thickBot="1" x14ac:dyDescent="0.25">
      <c r="A32" s="1007" t="s">
        <v>142</v>
      </c>
      <c r="B32" s="1008"/>
      <c r="C32" s="1008"/>
      <c r="D32" s="1008"/>
      <c r="E32" s="1008"/>
      <c r="F32" s="1008"/>
      <c r="G32" s="1008"/>
      <c r="H32" s="1008"/>
      <c r="I32" s="1008"/>
      <c r="J32" s="1008"/>
      <c r="K32" s="1008"/>
      <c r="L32" s="1008"/>
      <c r="M32" s="1008"/>
      <c r="N32" s="1008"/>
      <c r="O32" s="1008"/>
      <c r="P32" s="1008"/>
      <c r="Q32" s="1008"/>
      <c r="R32" s="1008"/>
      <c r="S32" s="1009"/>
      <c r="T32" s="1009"/>
      <c r="U32" s="1009"/>
      <c r="V32" s="1010"/>
    </row>
    <row r="33" spans="1:28" ht="32.25" thickBot="1" x14ac:dyDescent="0.25">
      <c r="A33" s="806"/>
      <c r="B33" s="807" t="s">
        <v>273</v>
      </c>
      <c r="C33" s="806"/>
      <c r="D33" s="806">
        <v>1</v>
      </c>
      <c r="E33" s="806"/>
      <c r="F33" s="806"/>
      <c r="G33" s="808">
        <v>3</v>
      </c>
      <c r="H33" s="440">
        <f>G33*30</f>
        <v>90</v>
      </c>
      <c r="I33" s="809">
        <f>J33+K33+L33</f>
        <v>30</v>
      </c>
      <c r="J33" s="809">
        <v>15</v>
      </c>
      <c r="K33" s="809"/>
      <c r="L33" s="809">
        <v>15</v>
      </c>
      <c r="M33" s="809">
        <f>H33-I33</f>
        <v>60</v>
      </c>
      <c r="N33" s="810">
        <v>2</v>
      </c>
      <c r="O33" s="806"/>
      <c r="P33" s="806"/>
      <c r="Q33" s="806"/>
      <c r="R33" s="806"/>
      <c r="S33" s="791"/>
      <c r="T33" s="792"/>
      <c r="U33" s="791"/>
      <c r="V33" s="793"/>
    </row>
    <row r="34" spans="1:28" x14ac:dyDescent="0.2">
      <c r="A34" s="794" t="s">
        <v>83</v>
      </c>
      <c r="B34" s="795" t="s">
        <v>226</v>
      </c>
      <c r="C34" s="796"/>
      <c r="D34" s="797">
        <v>1</v>
      </c>
      <c r="E34" s="797"/>
      <c r="F34" s="798"/>
      <c r="G34" s="799">
        <v>3</v>
      </c>
      <c r="H34" s="800">
        <f>G34*30</f>
        <v>90</v>
      </c>
      <c r="I34" s="801">
        <f>J34+K34+L34</f>
        <v>30</v>
      </c>
      <c r="J34" s="802">
        <v>15</v>
      </c>
      <c r="K34" s="802"/>
      <c r="L34" s="802">
        <v>15</v>
      </c>
      <c r="M34" s="803">
        <f>H34-I34</f>
        <v>60</v>
      </c>
      <c r="N34" s="796">
        <v>2</v>
      </c>
      <c r="O34" s="797"/>
      <c r="P34" s="804"/>
      <c r="Q34" s="805"/>
      <c r="R34" s="804"/>
      <c r="S34" s="654"/>
      <c r="T34" s="269"/>
      <c r="U34" s="267"/>
      <c r="V34" s="269"/>
    </row>
    <row r="35" spans="1:28" x14ac:dyDescent="0.2">
      <c r="A35" s="772" t="s">
        <v>261</v>
      </c>
      <c r="B35" s="658" t="s">
        <v>270</v>
      </c>
      <c r="C35" s="660"/>
      <c r="D35" s="489">
        <v>1</v>
      </c>
      <c r="E35" s="489"/>
      <c r="F35" s="663"/>
      <c r="G35" s="667">
        <v>3</v>
      </c>
      <c r="H35" s="742">
        <f>G35*30</f>
        <v>90</v>
      </c>
      <c r="I35" s="745">
        <f>J35+K35+L35</f>
        <v>30</v>
      </c>
      <c r="J35" s="744">
        <v>15</v>
      </c>
      <c r="K35" s="744"/>
      <c r="L35" s="744">
        <v>15</v>
      </c>
      <c r="M35" s="748">
        <f>H35-I35</f>
        <v>60</v>
      </c>
      <c r="N35" s="660">
        <v>2</v>
      </c>
      <c r="O35" s="489"/>
      <c r="P35" s="297"/>
      <c r="Q35" s="749"/>
      <c r="R35" s="488"/>
      <c r="S35" s="155"/>
      <c r="T35" s="343"/>
      <c r="U35" s="150"/>
      <c r="V35" s="343"/>
    </row>
    <row r="36" spans="1:28" ht="16.5" thickBot="1" x14ac:dyDescent="0.3">
      <c r="A36" s="773"/>
      <c r="B36" s="659" t="s">
        <v>199</v>
      </c>
      <c r="C36" s="661"/>
      <c r="D36" s="656">
        <v>1</v>
      </c>
      <c r="E36" s="656"/>
      <c r="F36" s="664"/>
      <c r="G36" s="668">
        <v>3</v>
      </c>
      <c r="H36" s="743">
        <f>G36*30</f>
        <v>90</v>
      </c>
      <c r="I36" s="750"/>
      <c r="J36" s="751"/>
      <c r="K36" s="751"/>
      <c r="L36" s="751"/>
      <c r="M36" s="752"/>
      <c r="N36" s="750"/>
      <c r="O36" s="751"/>
      <c r="P36" s="753"/>
      <c r="Q36" s="754"/>
      <c r="R36" s="302"/>
      <c r="S36" s="655"/>
      <c r="T36" s="344"/>
      <c r="U36" s="344"/>
      <c r="V36" s="770"/>
    </row>
    <row r="37" spans="1:28" ht="16.5" thickBot="1" x14ac:dyDescent="0.25">
      <c r="A37" s="1062" t="s">
        <v>143</v>
      </c>
      <c r="B37" s="1063"/>
      <c r="C37" s="1063"/>
      <c r="D37" s="1063"/>
      <c r="E37" s="1063"/>
      <c r="F37" s="1064"/>
      <c r="G37" s="490">
        <f>G34</f>
        <v>3</v>
      </c>
      <c r="H37" s="696">
        <f t="shared" ref="H37:P37" si="14">H34</f>
        <v>90</v>
      </c>
      <c r="I37" s="700">
        <f t="shared" si="14"/>
        <v>30</v>
      </c>
      <c r="J37" s="701">
        <f t="shared" si="14"/>
        <v>15</v>
      </c>
      <c r="K37" s="701">
        <f t="shared" si="14"/>
        <v>0</v>
      </c>
      <c r="L37" s="701">
        <f t="shared" si="14"/>
        <v>15</v>
      </c>
      <c r="M37" s="703">
        <f t="shared" si="14"/>
        <v>60</v>
      </c>
      <c r="N37" s="700">
        <f t="shared" si="14"/>
        <v>2</v>
      </c>
      <c r="O37" s="701">
        <f t="shared" si="14"/>
        <v>0</v>
      </c>
      <c r="P37" s="703">
        <f t="shared" si="14"/>
        <v>0</v>
      </c>
      <c r="Q37" s="700">
        <f t="shared" ref="Q37:AA37" si="15">SUM(Q34:Q35)</f>
        <v>0</v>
      </c>
      <c r="R37" s="702">
        <f t="shared" si="15"/>
        <v>0</v>
      </c>
      <c r="S37" s="305">
        <f t="shared" si="15"/>
        <v>0</v>
      </c>
      <c r="T37" s="273">
        <f t="shared" si="15"/>
        <v>0</v>
      </c>
      <c r="U37" s="273">
        <f t="shared" si="15"/>
        <v>0</v>
      </c>
      <c r="V37" s="273">
        <f t="shared" si="15"/>
        <v>0</v>
      </c>
      <c r="W37" s="305">
        <f t="shared" si="15"/>
        <v>0</v>
      </c>
      <c r="X37" s="273">
        <f t="shared" si="15"/>
        <v>0</v>
      </c>
      <c r="Y37" s="273">
        <f t="shared" si="15"/>
        <v>0</v>
      </c>
      <c r="Z37" s="273">
        <f t="shared" si="15"/>
        <v>0</v>
      </c>
      <c r="AA37" s="273">
        <f t="shared" si="15"/>
        <v>0</v>
      </c>
    </row>
    <row r="38" spans="1:28" ht="16.5" thickBot="1" x14ac:dyDescent="0.25">
      <c r="A38" s="1053" t="s">
        <v>174</v>
      </c>
      <c r="B38" s="1054"/>
      <c r="C38" s="1054"/>
      <c r="D38" s="1054"/>
      <c r="E38" s="1054"/>
      <c r="F38" s="1054"/>
      <c r="G38" s="1054"/>
      <c r="H38" s="1054"/>
      <c r="I38" s="1008"/>
      <c r="J38" s="1008"/>
      <c r="K38" s="1008"/>
      <c r="L38" s="1008"/>
      <c r="M38" s="1008"/>
      <c r="N38" s="1008"/>
      <c r="O38" s="1008"/>
      <c r="P38" s="1008"/>
      <c r="Q38" s="1008"/>
      <c r="R38" s="1008"/>
      <c r="S38" s="1070"/>
      <c r="T38" s="1070"/>
      <c r="U38" s="1070"/>
      <c r="V38" s="1071"/>
    </row>
    <row r="39" spans="1:28" ht="31.5" x14ac:dyDescent="0.2">
      <c r="A39" s="806"/>
      <c r="B39" s="807" t="s">
        <v>275</v>
      </c>
      <c r="C39" s="806"/>
      <c r="D39" s="806" t="s">
        <v>276</v>
      </c>
      <c r="E39" s="806"/>
      <c r="F39" s="806"/>
      <c r="G39" s="806">
        <v>8</v>
      </c>
      <c r="H39" s="819">
        <f t="shared" ref="H39:H51" si="16">G39*30</f>
        <v>240</v>
      </c>
      <c r="I39" s="439">
        <f t="shared" ref="I39:I51" si="17">J39+L39+K39</f>
        <v>90</v>
      </c>
      <c r="J39" s="806">
        <v>60</v>
      </c>
      <c r="K39" s="806"/>
      <c r="L39" s="806">
        <v>30</v>
      </c>
      <c r="M39" s="806">
        <f>H39-I39</f>
        <v>150</v>
      </c>
      <c r="N39" s="806">
        <v>6</v>
      </c>
      <c r="O39" s="806"/>
      <c r="P39" s="806"/>
      <c r="Q39" s="806"/>
      <c r="R39" s="806"/>
      <c r="S39" s="791"/>
      <c r="T39" s="790"/>
      <c r="U39" s="791"/>
      <c r="V39" s="811"/>
      <c r="AB39" s="820"/>
    </row>
    <row r="40" spans="1:28" ht="32.25" thickBot="1" x14ac:dyDescent="0.25">
      <c r="A40" s="806"/>
      <c r="B40" s="807" t="s">
        <v>274</v>
      </c>
      <c r="C40" s="806"/>
      <c r="D40" s="806" t="s">
        <v>277</v>
      </c>
      <c r="E40" s="806"/>
      <c r="F40" s="806"/>
      <c r="G40" s="806">
        <v>12</v>
      </c>
      <c r="H40" s="819">
        <f>G40*30</f>
        <v>360</v>
      </c>
      <c r="I40" s="806">
        <f>3*I46</f>
        <v>162</v>
      </c>
      <c r="J40" s="806">
        <f>3*J46</f>
        <v>54</v>
      </c>
      <c r="K40" s="806"/>
      <c r="L40" s="806">
        <f>3*L46</f>
        <v>108</v>
      </c>
      <c r="M40" s="806">
        <f>H40-I40</f>
        <v>198</v>
      </c>
      <c r="N40" s="806"/>
      <c r="O40" s="806">
        <v>9</v>
      </c>
      <c r="P40" s="806">
        <v>9</v>
      </c>
      <c r="Q40" s="806"/>
      <c r="R40" s="806"/>
      <c r="S40" s="791"/>
      <c r="T40" s="790"/>
      <c r="U40" s="791"/>
      <c r="V40" s="811"/>
    </row>
    <row r="41" spans="1:28" s="373" customFormat="1" x14ac:dyDescent="0.2">
      <c r="A41" s="812" t="s">
        <v>144</v>
      </c>
      <c r="B41" s="813" t="s">
        <v>185</v>
      </c>
      <c r="C41" s="581"/>
      <c r="D41" s="582">
        <v>1</v>
      </c>
      <c r="E41" s="582"/>
      <c r="F41" s="584"/>
      <c r="G41" s="814">
        <v>4</v>
      </c>
      <c r="H41" s="815">
        <f t="shared" si="16"/>
        <v>120</v>
      </c>
      <c r="I41" s="816">
        <f t="shared" si="17"/>
        <v>45</v>
      </c>
      <c r="J41" s="582">
        <v>30</v>
      </c>
      <c r="K41" s="582"/>
      <c r="L41" s="582">
        <v>15</v>
      </c>
      <c r="M41" s="817">
        <f t="shared" ref="M41:M51" si="18">H41-I41</f>
        <v>75</v>
      </c>
      <c r="N41" s="581">
        <v>3</v>
      </c>
      <c r="O41" s="582"/>
      <c r="P41" s="818"/>
      <c r="Q41" s="498"/>
      <c r="R41" s="499"/>
      <c r="S41" s="385"/>
      <c r="T41" s="382"/>
      <c r="U41" s="385"/>
      <c r="V41" s="382"/>
      <c r="W41" s="386"/>
      <c r="X41" s="386"/>
      <c r="Y41" s="386"/>
      <c r="AB41" s="827"/>
    </row>
    <row r="42" spans="1:28" s="373" customFormat="1" x14ac:dyDescent="0.2">
      <c r="A42" s="779" t="s">
        <v>146</v>
      </c>
      <c r="B42" s="775" t="s">
        <v>186</v>
      </c>
      <c r="C42" s="534"/>
      <c r="D42" s="535">
        <v>1</v>
      </c>
      <c r="E42" s="535"/>
      <c r="F42" s="554"/>
      <c r="G42" s="760">
        <v>4</v>
      </c>
      <c r="H42" s="759">
        <f t="shared" si="16"/>
        <v>120</v>
      </c>
      <c r="I42" s="289">
        <f t="shared" si="17"/>
        <v>45</v>
      </c>
      <c r="J42" s="535">
        <v>30</v>
      </c>
      <c r="K42" s="535"/>
      <c r="L42" s="535">
        <v>15</v>
      </c>
      <c r="M42" s="292">
        <f t="shared" si="18"/>
        <v>75</v>
      </c>
      <c r="N42" s="534">
        <v>3</v>
      </c>
      <c r="O42" s="535"/>
      <c r="P42" s="536"/>
      <c r="Q42" s="498"/>
      <c r="R42" s="499"/>
      <c r="S42" s="387"/>
      <c r="T42" s="388"/>
      <c r="U42" s="387"/>
      <c r="V42" s="388"/>
      <c r="W42" s="386"/>
      <c r="X42" s="386"/>
      <c r="Y42" s="386"/>
    </row>
    <row r="43" spans="1:28" s="373" customFormat="1" x14ac:dyDescent="0.2">
      <c r="A43" s="779" t="s">
        <v>147</v>
      </c>
      <c r="B43" s="776" t="s">
        <v>179</v>
      </c>
      <c r="C43" s="755"/>
      <c r="D43" s="284" t="s">
        <v>170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45</v>
      </c>
      <c r="J43" s="290">
        <v>30</v>
      </c>
      <c r="K43" s="291"/>
      <c r="L43" s="291">
        <v>15</v>
      </c>
      <c r="M43" s="292">
        <f t="shared" si="18"/>
        <v>75</v>
      </c>
      <c r="N43" s="293">
        <v>3</v>
      </c>
      <c r="O43" s="294"/>
      <c r="P43" s="295"/>
      <c r="Q43" s="296"/>
      <c r="R43" s="295"/>
      <c r="S43" s="389"/>
      <c r="T43" s="390"/>
      <c r="U43" s="389"/>
      <c r="V43" s="391"/>
    </row>
    <row r="44" spans="1:28" s="373" customFormat="1" x14ac:dyDescent="0.2">
      <c r="A44" s="779" t="s">
        <v>175</v>
      </c>
      <c r="B44" s="776" t="s">
        <v>228</v>
      </c>
      <c r="C44" s="755"/>
      <c r="D44" s="284" t="s">
        <v>170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45</v>
      </c>
      <c r="J44" s="290">
        <v>30</v>
      </c>
      <c r="K44" s="291"/>
      <c r="L44" s="291">
        <v>15</v>
      </c>
      <c r="M44" s="292">
        <f t="shared" si="18"/>
        <v>75</v>
      </c>
      <c r="N44" s="293">
        <v>3</v>
      </c>
      <c r="O44" s="294"/>
      <c r="P44" s="295"/>
      <c r="Q44" s="296"/>
      <c r="R44" s="295"/>
      <c r="S44" s="389"/>
      <c r="T44" s="390"/>
      <c r="U44" s="389"/>
      <c r="V44" s="391"/>
    </row>
    <row r="45" spans="1:28" s="373" customFormat="1" ht="16.5" thickBot="1" x14ac:dyDescent="0.3">
      <c r="A45" s="779"/>
      <c r="B45" s="659" t="s">
        <v>199</v>
      </c>
      <c r="C45" s="755"/>
      <c r="D45" s="284" t="s">
        <v>170</v>
      </c>
      <c r="E45" s="284"/>
      <c r="F45" s="286"/>
      <c r="G45" s="287">
        <v>4</v>
      </c>
      <c r="H45" s="759">
        <f t="shared" si="16"/>
        <v>120</v>
      </c>
      <c r="I45" s="289"/>
      <c r="J45" s="290"/>
      <c r="K45" s="291"/>
      <c r="L45" s="291"/>
      <c r="M45" s="292"/>
      <c r="N45" s="293"/>
      <c r="O45" s="294"/>
      <c r="P45" s="295"/>
      <c r="Q45" s="296"/>
      <c r="R45" s="295"/>
      <c r="S45" s="389"/>
      <c r="T45" s="390"/>
      <c r="U45" s="389"/>
      <c r="V45" s="391"/>
    </row>
    <row r="46" spans="1:28" x14ac:dyDescent="0.2">
      <c r="A46" s="779" t="s">
        <v>263</v>
      </c>
      <c r="B46" s="776" t="s">
        <v>230</v>
      </c>
      <c r="C46" s="755"/>
      <c r="D46" s="284" t="s">
        <v>172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8" x14ac:dyDescent="0.2">
      <c r="A47" s="779" t="s">
        <v>264</v>
      </c>
      <c r="B47" s="776" t="s">
        <v>231</v>
      </c>
      <c r="C47" s="755"/>
      <c r="D47" s="284" t="s">
        <v>172</v>
      </c>
      <c r="E47" s="284"/>
      <c r="F47" s="286"/>
      <c r="G47" s="287">
        <v>4</v>
      </c>
      <c r="H47" s="759">
        <f t="shared" si="16"/>
        <v>120</v>
      </c>
      <c r="I47" s="289">
        <f t="shared" si="17"/>
        <v>54</v>
      </c>
      <c r="J47" s="290">
        <v>18</v>
      </c>
      <c r="K47" s="291"/>
      <c r="L47" s="291">
        <v>36</v>
      </c>
      <c r="M47" s="292">
        <f t="shared" si="18"/>
        <v>66</v>
      </c>
      <c r="N47" s="293"/>
      <c r="O47" s="294">
        <v>3</v>
      </c>
      <c r="P47" s="295">
        <v>3</v>
      </c>
      <c r="Q47" s="296"/>
      <c r="R47" s="295"/>
      <c r="S47" s="293"/>
      <c r="T47" s="295"/>
      <c r="U47" s="293"/>
      <c r="V47" s="297"/>
    </row>
    <row r="48" spans="1:28" s="373" customFormat="1" x14ac:dyDescent="0.2">
      <c r="A48" s="779" t="s">
        <v>265</v>
      </c>
      <c r="B48" s="776" t="s">
        <v>234</v>
      </c>
      <c r="C48" s="755"/>
      <c r="D48" s="284" t="s">
        <v>172</v>
      </c>
      <c r="E48" s="284"/>
      <c r="F48" s="286"/>
      <c r="G48" s="287">
        <v>4</v>
      </c>
      <c r="H48" s="759">
        <f t="shared" si="16"/>
        <v>120</v>
      </c>
      <c r="I48" s="289">
        <f t="shared" si="17"/>
        <v>54</v>
      </c>
      <c r="J48" s="290">
        <v>18</v>
      </c>
      <c r="K48" s="291"/>
      <c r="L48" s="291">
        <v>36</v>
      </c>
      <c r="M48" s="292">
        <f t="shared" si="18"/>
        <v>66</v>
      </c>
      <c r="N48" s="293"/>
      <c r="O48" s="294">
        <v>3</v>
      </c>
      <c r="P48" s="295">
        <v>3</v>
      </c>
      <c r="Q48" s="296"/>
      <c r="R48" s="295"/>
      <c r="S48" s="389"/>
      <c r="T48" s="390"/>
      <c r="U48" s="389"/>
      <c r="V48" s="391"/>
    </row>
    <row r="49" spans="1:27" s="373" customFormat="1" x14ac:dyDescent="0.2">
      <c r="A49" s="779" t="s">
        <v>266</v>
      </c>
      <c r="B49" s="776" t="s">
        <v>190</v>
      </c>
      <c r="C49" s="755"/>
      <c r="D49" s="284" t="s">
        <v>172</v>
      </c>
      <c r="E49" s="284"/>
      <c r="F49" s="286"/>
      <c r="G49" s="287">
        <v>4</v>
      </c>
      <c r="H49" s="759">
        <f t="shared" si="16"/>
        <v>120</v>
      </c>
      <c r="I49" s="289">
        <f t="shared" si="17"/>
        <v>54</v>
      </c>
      <c r="J49" s="290">
        <v>18</v>
      </c>
      <c r="K49" s="291"/>
      <c r="L49" s="291">
        <v>36</v>
      </c>
      <c r="M49" s="292">
        <f t="shared" si="18"/>
        <v>66</v>
      </c>
      <c r="N49" s="293"/>
      <c r="O49" s="294">
        <v>3</v>
      </c>
      <c r="P49" s="295">
        <v>3</v>
      </c>
      <c r="Q49" s="296"/>
      <c r="R49" s="295"/>
      <c r="S49" s="389"/>
      <c r="T49" s="390"/>
      <c r="U49" s="389"/>
      <c r="V49" s="391"/>
    </row>
    <row r="50" spans="1:27" s="373" customFormat="1" x14ac:dyDescent="0.2">
      <c r="A50" s="779" t="s">
        <v>267</v>
      </c>
      <c r="B50" s="776" t="s">
        <v>192</v>
      </c>
      <c r="C50" s="755"/>
      <c r="D50" s="284" t="s">
        <v>172</v>
      </c>
      <c r="E50" s="284"/>
      <c r="F50" s="286"/>
      <c r="G50" s="287">
        <v>4</v>
      </c>
      <c r="H50" s="759">
        <f t="shared" si="16"/>
        <v>120</v>
      </c>
      <c r="I50" s="289">
        <f t="shared" si="17"/>
        <v>54</v>
      </c>
      <c r="J50" s="290">
        <v>18</v>
      </c>
      <c r="K50" s="291"/>
      <c r="L50" s="291">
        <v>36</v>
      </c>
      <c r="M50" s="292">
        <f t="shared" si="18"/>
        <v>66</v>
      </c>
      <c r="N50" s="293"/>
      <c r="O50" s="294">
        <v>3</v>
      </c>
      <c r="P50" s="295">
        <v>3</v>
      </c>
      <c r="Q50" s="296"/>
      <c r="R50" s="295"/>
      <c r="S50" s="389"/>
      <c r="T50" s="390"/>
      <c r="U50" s="389"/>
      <c r="V50" s="391"/>
    </row>
    <row r="51" spans="1:27" s="373" customFormat="1" ht="16.5" thickBot="1" x14ac:dyDescent="0.25">
      <c r="A51" s="780" t="s">
        <v>268</v>
      </c>
      <c r="B51" s="777" t="s">
        <v>229</v>
      </c>
      <c r="C51" s="756"/>
      <c r="D51" s="757" t="s">
        <v>172</v>
      </c>
      <c r="E51" s="757"/>
      <c r="F51" s="758"/>
      <c r="G51" s="665">
        <v>4</v>
      </c>
      <c r="H51" s="759">
        <f t="shared" si="16"/>
        <v>120</v>
      </c>
      <c r="I51" s="746">
        <f t="shared" si="17"/>
        <v>54</v>
      </c>
      <c r="J51" s="761">
        <v>18</v>
      </c>
      <c r="K51" s="762"/>
      <c r="L51" s="762">
        <v>36</v>
      </c>
      <c r="M51" s="765">
        <f t="shared" si="18"/>
        <v>66</v>
      </c>
      <c r="N51" s="766"/>
      <c r="O51" s="767">
        <v>3</v>
      </c>
      <c r="P51" s="824">
        <v>3</v>
      </c>
      <c r="Q51" s="294"/>
      <c r="R51" s="294"/>
      <c r="S51" s="825"/>
      <c r="T51" s="413"/>
      <c r="U51" s="414"/>
      <c r="V51" s="415"/>
    </row>
    <row r="52" spans="1:27" s="373" customFormat="1" ht="16.5" thickBot="1" x14ac:dyDescent="0.3">
      <c r="A52" s="780"/>
      <c r="B52" s="659" t="s">
        <v>199</v>
      </c>
      <c r="C52" s="756"/>
      <c r="D52" s="757" t="s">
        <v>172</v>
      </c>
      <c r="E52" s="757"/>
      <c r="F52" s="758"/>
      <c r="G52" s="665">
        <v>4</v>
      </c>
      <c r="H52" s="759">
        <f t="shared" ref="H52" si="19">G52*30</f>
        <v>120</v>
      </c>
      <c r="I52" s="746"/>
      <c r="J52" s="761"/>
      <c r="K52" s="762"/>
      <c r="L52" s="762"/>
      <c r="M52" s="765"/>
      <c r="N52" s="766"/>
      <c r="O52" s="767"/>
      <c r="P52" s="824"/>
      <c r="Q52" s="294"/>
      <c r="R52" s="294"/>
      <c r="S52" s="826"/>
      <c r="T52" s="822"/>
      <c r="U52" s="821"/>
      <c r="V52" s="823"/>
    </row>
    <row r="53" spans="1:27" ht="16.5" thickBot="1" x14ac:dyDescent="0.25">
      <c r="A53" s="1062" t="s">
        <v>148</v>
      </c>
      <c r="B53" s="1057"/>
      <c r="C53" s="1063"/>
      <c r="D53" s="1063"/>
      <c r="E53" s="1063"/>
      <c r="F53" s="1064"/>
      <c r="G53" s="490">
        <f t="shared" ref="G53:P53" si="20">G41+G43+G46+G48+G50</f>
        <v>20</v>
      </c>
      <c r="H53" s="469">
        <f t="shared" si="20"/>
        <v>600</v>
      </c>
      <c r="I53" s="491">
        <f t="shared" si="20"/>
        <v>252</v>
      </c>
      <c r="J53" s="491">
        <f t="shared" si="20"/>
        <v>114</v>
      </c>
      <c r="K53" s="491">
        <f t="shared" si="20"/>
        <v>0</v>
      </c>
      <c r="L53" s="491">
        <f t="shared" si="20"/>
        <v>138</v>
      </c>
      <c r="M53" s="491">
        <f t="shared" si="20"/>
        <v>348</v>
      </c>
      <c r="N53" s="491">
        <f t="shared" si="20"/>
        <v>6</v>
      </c>
      <c r="O53" s="491">
        <f t="shared" si="20"/>
        <v>9</v>
      </c>
      <c r="P53" s="491">
        <f t="shared" si="20"/>
        <v>9</v>
      </c>
      <c r="Q53" s="491">
        <f t="shared" ref="Q53:V53" si="21">SUM(Q41:Q51)</f>
        <v>0</v>
      </c>
      <c r="R53" s="491">
        <f t="shared" si="21"/>
        <v>0</v>
      </c>
      <c r="S53" s="227">
        <f t="shared" si="21"/>
        <v>0</v>
      </c>
      <c r="T53" s="227">
        <f t="shared" si="21"/>
        <v>0</v>
      </c>
      <c r="U53" s="227">
        <f t="shared" si="21"/>
        <v>0</v>
      </c>
      <c r="V53" s="227">
        <f t="shared" si="21"/>
        <v>0</v>
      </c>
    </row>
    <row r="54" spans="1:27" ht="16.5" thickBot="1" x14ac:dyDescent="0.25">
      <c r="A54" s="1072" t="s">
        <v>149</v>
      </c>
      <c r="B54" s="1073"/>
      <c r="C54" s="1073"/>
      <c r="D54" s="1073"/>
      <c r="E54" s="1073"/>
      <c r="F54" s="1074"/>
      <c r="G54" s="500">
        <f t="shared" ref="G54:V54" si="22">G53+G37</f>
        <v>23</v>
      </c>
      <c r="H54" s="501">
        <f t="shared" si="22"/>
        <v>690</v>
      </c>
      <c r="I54" s="501">
        <f t="shared" si="22"/>
        <v>282</v>
      </c>
      <c r="J54" s="501">
        <f t="shared" si="22"/>
        <v>129</v>
      </c>
      <c r="K54" s="501">
        <f t="shared" si="22"/>
        <v>0</v>
      </c>
      <c r="L54" s="501">
        <f t="shared" si="22"/>
        <v>153</v>
      </c>
      <c r="M54" s="501">
        <f t="shared" si="22"/>
        <v>408</v>
      </c>
      <c r="N54" s="469">
        <f t="shared" si="22"/>
        <v>8</v>
      </c>
      <c r="O54" s="469">
        <f t="shared" si="22"/>
        <v>9</v>
      </c>
      <c r="P54" s="469">
        <f t="shared" si="22"/>
        <v>9</v>
      </c>
      <c r="Q54" s="469">
        <f t="shared" si="22"/>
        <v>0</v>
      </c>
      <c r="R54" s="469">
        <f t="shared" si="22"/>
        <v>0</v>
      </c>
      <c r="S54" s="227">
        <f t="shared" si="22"/>
        <v>0</v>
      </c>
      <c r="T54" s="227">
        <f t="shared" si="22"/>
        <v>0</v>
      </c>
      <c r="U54" s="227">
        <f t="shared" si="22"/>
        <v>0</v>
      </c>
      <c r="V54" s="227">
        <f t="shared" si="22"/>
        <v>0</v>
      </c>
    </row>
    <row r="55" spans="1:27" s="141" customFormat="1" ht="16.5" thickBot="1" x14ac:dyDescent="0.25">
      <c r="A55" s="1075" t="s">
        <v>150</v>
      </c>
      <c r="B55" s="1075"/>
      <c r="C55" s="1075"/>
      <c r="D55" s="1075"/>
      <c r="E55" s="1075"/>
      <c r="F55" s="1075"/>
      <c r="G55" s="500">
        <f t="shared" ref="G55:M55" si="23">G54+G30</f>
        <v>90</v>
      </c>
      <c r="H55" s="501">
        <f t="shared" si="23"/>
        <v>2700</v>
      </c>
      <c r="I55" s="501">
        <f t="shared" si="23"/>
        <v>651</v>
      </c>
      <c r="J55" s="501">
        <f t="shared" si="23"/>
        <v>258</v>
      </c>
      <c r="K55" s="501">
        <f t="shared" si="23"/>
        <v>30</v>
      </c>
      <c r="L55" s="501">
        <f t="shared" si="23"/>
        <v>363</v>
      </c>
      <c r="M55" s="501">
        <f t="shared" si="23"/>
        <v>2049</v>
      </c>
      <c r="N55" s="469">
        <f t="shared" ref="N55:V55" si="24">N30+N54</f>
        <v>23</v>
      </c>
      <c r="O55" s="469">
        <f t="shared" si="24"/>
        <v>17</v>
      </c>
      <c r="P55" s="469">
        <f t="shared" si="24"/>
        <v>17</v>
      </c>
      <c r="Q55" s="469">
        <f t="shared" ca="1" si="24"/>
        <v>0</v>
      </c>
      <c r="R55" s="469">
        <f t="shared" ca="1" si="24"/>
        <v>0</v>
      </c>
      <c r="S55" s="227">
        <f t="shared" ca="1" si="24"/>
        <v>0</v>
      </c>
      <c r="T55" s="227">
        <f t="shared" ca="1" si="24"/>
        <v>0</v>
      </c>
      <c r="U55" s="227">
        <f t="shared" ca="1" si="24"/>
        <v>0</v>
      </c>
      <c r="V55" s="227">
        <f t="shared" ca="1" si="24"/>
        <v>0</v>
      </c>
      <c r="Y55" s="136">
        <v>22</v>
      </c>
      <c r="Z55" s="136">
        <v>22</v>
      </c>
      <c r="AA55" s="136">
        <v>22</v>
      </c>
    </row>
    <row r="56" spans="1:27" s="141" customFormat="1" ht="16.5" thickBot="1" x14ac:dyDescent="0.25">
      <c r="A56" s="1076" t="s">
        <v>34</v>
      </c>
      <c r="B56" s="1076"/>
      <c r="C56" s="1076"/>
      <c r="D56" s="1076"/>
      <c r="E56" s="1076"/>
      <c r="F56" s="1076"/>
      <c r="G56" s="1076"/>
      <c r="H56" s="1076"/>
      <c r="I56" s="1076"/>
      <c r="J56" s="1076"/>
      <c r="K56" s="1076"/>
      <c r="L56" s="1076"/>
      <c r="M56" s="1076"/>
      <c r="N56" s="469">
        <f>N55</f>
        <v>23</v>
      </c>
      <c r="O56" s="469">
        <f t="shared" ref="O56:V56" si="25">O55</f>
        <v>17</v>
      </c>
      <c r="P56" s="469">
        <f t="shared" si="25"/>
        <v>17</v>
      </c>
      <c r="Q56" s="469">
        <f t="shared" ca="1" si="25"/>
        <v>0</v>
      </c>
      <c r="R56" s="469">
        <f t="shared" ca="1" si="25"/>
        <v>0</v>
      </c>
      <c r="S56" s="227">
        <f t="shared" ca="1" si="25"/>
        <v>0</v>
      </c>
      <c r="T56" s="227">
        <f t="shared" ca="1" si="25"/>
        <v>0</v>
      </c>
      <c r="U56" s="227">
        <f t="shared" ca="1" si="25"/>
        <v>0</v>
      </c>
      <c r="V56" s="227">
        <f t="shared" ca="1" si="25"/>
        <v>0</v>
      </c>
      <c r="Y56" s="137">
        <f t="shared" ref="Y56:AA56" si="26">Y55</f>
        <v>22</v>
      </c>
      <c r="Z56" s="137">
        <f t="shared" si="26"/>
        <v>22</v>
      </c>
      <c r="AA56" s="137">
        <f t="shared" si="26"/>
        <v>22</v>
      </c>
    </row>
    <row r="57" spans="1:27" s="141" customFormat="1" ht="16.5" thickBot="1" x14ac:dyDescent="0.25">
      <c r="A57" s="1069" t="s">
        <v>33</v>
      </c>
      <c r="B57" s="1069"/>
      <c r="C57" s="1069"/>
      <c r="D57" s="1069"/>
      <c r="E57" s="1069"/>
      <c r="F57" s="1069"/>
      <c r="G57" s="1069"/>
      <c r="H57" s="1069"/>
      <c r="I57" s="1069"/>
      <c r="J57" s="1069"/>
      <c r="K57" s="1069"/>
      <c r="L57" s="1069"/>
      <c r="M57" s="1069"/>
      <c r="N57" s="469">
        <v>2</v>
      </c>
      <c r="O57" s="502"/>
      <c r="P57" s="503">
        <v>2</v>
      </c>
      <c r="Q57" s="503"/>
      <c r="R57" s="503"/>
      <c r="S57" s="306"/>
      <c r="T57" s="306"/>
      <c r="U57" s="306"/>
      <c r="V57" s="306"/>
    </row>
    <row r="58" spans="1:27" s="141" customFormat="1" ht="16.5" thickBot="1" x14ac:dyDescent="0.25">
      <c r="A58" s="1069" t="s">
        <v>151</v>
      </c>
      <c r="B58" s="1069"/>
      <c r="C58" s="1069"/>
      <c r="D58" s="1069"/>
      <c r="E58" s="1069"/>
      <c r="F58" s="1069"/>
      <c r="G58" s="1069"/>
      <c r="H58" s="1069"/>
      <c r="I58" s="1069"/>
      <c r="J58" s="1069"/>
      <c r="K58" s="1069"/>
      <c r="L58" s="1069"/>
      <c r="M58" s="1069"/>
      <c r="N58" s="469">
        <v>6</v>
      </c>
      <c r="O58" s="502"/>
      <c r="P58" s="503">
        <v>5</v>
      </c>
      <c r="Q58" s="503">
        <v>1</v>
      </c>
      <c r="R58" s="503"/>
      <c r="S58" s="306"/>
      <c r="T58" s="306"/>
      <c r="U58" s="306"/>
      <c r="V58" s="306"/>
    </row>
    <row r="59" spans="1:27" s="141" customFormat="1" ht="16.5" thickBot="1" x14ac:dyDescent="0.25">
      <c r="A59" s="1069" t="s">
        <v>152</v>
      </c>
      <c r="B59" s="1069"/>
      <c r="C59" s="1069"/>
      <c r="D59" s="1069"/>
      <c r="E59" s="1069"/>
      <c r="F59" s="1069"/>
      <c r="G59" s="1069"/>
      <c r="H59" s="1069"/>
      <c r="I59" s="1069"/>
      <c r="J59" s="1069"/>
      <c r="K59" s="1069"/>
      <c r="L59" s="1069"/>
      <c r="M59" s="1069"/>
      <c r="N59" s="504"/>
      <c r="O59" s="505"/>
      <c r="P59" s="506"/>
      <c r="Q59" s="504"/>
      <c r="R59" s="507"/>
      <c r="S59" s="310"/>
      <c r="T59" s="310"/>
      <c r="U59" s="310"/>
      <c r="V59" s="310"/>
    </row>
    <row r="60" spans="1:27" s="141" customFormat="1" ht="16.5" thickBot="1" x14ac:dyDescent="0.25">
      <c r="A60" s="1069" t="s">
        <v>35</v>
      </c>
      <c r="B60" s="1069"/>
      <c r="C60" s="1069"/>
      <c r="D60" s="1069"/>
      <c r="E60" s="1069"/>
      <c r="F60" s="1069"/>
      <c r="G60" s="1069"/>
      <c r="H60" s="1069"/>
      <c r="I60" s="1069"/>
      <c r="J60" s="1069"/>
      <c r="K60" s="1069"/>
      <c r="L60" s="1069"/>
      <c r="M60" s="1069"/>
      <c r="N60" s="508"/>
      <c r="O60" s="509"/>
      <c r="P60" s="510">
        <v>1</v>
      </c>
      <c r="Q60" s="511"/>
      <c r="R60" s="512"/>
      <c r="S60" s="311"/>
      <c r="T60" s="311"/>
      <c r="U60" s="311"/>
      <c r="V60" s="311"/>
    </row>
    <row r="61" spans="1:27" s="141" customFormat="1" ht="16.5" thickBot="1" x14ac:dyDescent="0.25">
      <c r="A61" s="1077" t="s">
        <v>153</v>
      </c>
      <c r="B61" s="1078"/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9"/>
      <c r="N61" s="1080" t="s">
        <v>154</v>
      </c>
      <c r="O61" s="1081"/>
      <c r="P61" s="1082"/>
      <c r="Q61" s="1091">
        <f>G30/$G$55*100</f>
        <v>74.444444444444443</v>
      </c>
      <c r="R61" s="1092"/>
      <c r="S61" s="1083" t="s">
        <v>93</v>
      </c>
      <c r="T61" s="1052"/>
      <c r="U61" s="1084"/>
      <c r="V61" s="1085"/>
      <c r="W61" s="316">
        <f>SUM(N61:V61)</f>
        <v>74.444444444444443</v>
      </c>
    </row>
    <row r="62" spans="1:27" s="141" customFormat="1" ht="16.5" thickBot="1" x14ac:dyDescent="0.25">
      <c r="A62" s="513"/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1094" t="s">
        <v>93</v>
      </c>
      <c r="O62" s="1095"/>
      <c r="P62" s="1096"/>
      <c r="Q62" s="1097">
        <f>G54/$G$55*100</f>
        <v>25.555555555555554</v>
      </c>
      <c r="R62" s="1098"/>
      <c r="S62" s="318"/>
      <c r="T62" s="318"/>
      <c r="U62" s="318"/>
      <c r="V62" s="318"/>
    </row>
    <row r="63" spans="1:27" s="141" customFormat="1" x14ac:dyDescent="0.2">
      <c r="A63" s="513"/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20"/>
      <c r="O63" s="520"/>
      <c r="P63" s="520"/>
      <c r="Q63" s="521"/>
      <c r="R63" s="521"/>
      <c r="S63" s="318"/>
      <c r="T63" s="318"/>
      <c r="U63" s="318"/>
      <c r="V63" s="318"/>
    </row>
    <row r="64" spans="1:27" s="141" customFormat="1" ht="47.25" hidden="1" x14ac:dyDescent="0.2">
      <c r="A64" s="522">
        <v>1</v>
      </c>
      <c r="B64" s="523" t="s">
        <v>236</v>
      </c>
      <c r="C64" s="524">
        <v>2</v>
      </c>
      <c r="D64" s="524">
        <v>1</v>
      </c>
      <c r="E64" s="524"/>
      <c r="F64" s="524"/>
      <c r="G64" s="524">
        <v>6</v>
      </c>
      <c r="H64" s="524">
        <f>G64*30</f>
        <v>180</v>
      </c>
      <c r="I64" s="289">
        <f t="shared" ref="I64" si="27">J64+L64+K64</f>
        <v>99</v>
      </c>
      <c r="J64" s="524"/>
      <c r="K64" s="524"/>
      <c r="L64" s="522">
        <v>99</v>
      </c>
      <c r="M64" s="292">
        <f t="shared" ref="M64" si="28">H64-I64</f>
        <v>81</v>
      </c>
      <c r="N64" s="769">
        <v>3</v>
      </c>
      <c r="O64" s="769">
        <v>3</v>
      </c>
      <c r="P64" s="769">
        <v>3</v>
      </c>
      <c r="Q64" s="769"/>
      <c r="R64" s="769"/>
      <c r="S64" s="318"/>
      <c r="T64" s="318"/>
      <c r="U64" s="318"/>
      <c r="V64" s="318"/>
    </row>
    <row r="65" spans="1:22" s="141" customFormat="1" x14ac:dyDescent="0.2">
      <c r="A65" s="513"/>
      <c r="B65" s="513"/>
      <c r="C65" s="513"/>
      <c r="D65" s="513"/>
      <c r="E65" s="513"/>
      <c r="F65" s="513"/>
      <c r="G65" s="513"/>
      <c r="H65" s="513"/>
      <c r="I65" s="513"/>
      <c r="J65" s="513"/>
      <c r="K65" s="513"/>
      <c r="L65" s="513"/>
      <c r="M65" s="513"/>
      <c r="N65" s="520"/>
      <c r="O65" s="520"/>
      <c r="P65" s="520"/>
      <c r="Q65" s="521"/>
      <c r="R65" s="521"/>
      <c r="S65" s="318"/>
      <c r="T65" s="318"/>
      <c r="U65" s="318"/>
      <c r="V65" s="318"/>
    </row>
    <row r="66" spans="1:22" s="141" customFormat="1" x14ac:dyDescent="0.2">
      <c r="A66" s="513"/>
      <c r="B66" s="513"/>
      <c r="C66" s="513"/>
      <c r="D66" s="513"/>
      <c r="E66" s="513"/>
      <c r="F66" s="513"/>
      <c r="G66" s="513"/>
      <c r="H66" s="513"/>
      <c r="I66" s="513"/>
      <c r="J66" s="513"/>
      <c r="K66" s="513"/>
      <c r="L66" s="513"/>
      <c r="M66" s="513"/>
      <c r="N66" s="520"/>
      <c r="O66" s="520"/>
      <c r="P66" s="520"/>
      <c r="Q66" s="521"/>
      <c r="R66" s="521"/>
      <c r="S66" s="318"/>
      <c r="T66" s="318"/>
      <c r="U66" s="318"/>
      <c r="V66" s="318"/>
    </row>
    <row r="67" spans="1:22" s="141" customFormat="1" x14ac:dyDescent="0.2">
      <c r="S67" s="320"/>
      <c r="T67" s="320"/>
      <c r="U67" s="320"/>
      <c r="V67" s="320"/>
    </row>
    <row r="68" spans="1:22" s="141" customFormat="1" x14ac:dyDescent="0.2">
      <c r="B68" s="783"/>
      <c r="C68" s="783"/>
      <c r="D68" s="783"/>
      <c r="E68" s="783"/>
      <c r="F68" s="783"/>
      <c r="G68" s="783"/>
      <c r="H68" s="783"/>
      <c r="I68" s="783"/>
      <c r="J68" s="783"/>
      <c r="K68" s="783"/>
      <c r="S68" s="320"/>
      <c r="T68" s="320"/>
      <c r="U68" s="320"/>
      <c r="V68" s="320"/>
    </row>
    <row r="69" spans="1:22" s="141" customFormat="1" x14ac:dyDescent="0.2">
      <c r="B69" s="783" t="s">
        <v>155</v>
      </c>
      <c r="C69" s="783"/>
      <c r="D69" s="1086"/>
      <c r="E69" s="1086"/>
      <c r="F69" s="1087"/>
      <c r="G69" s="1087"/>
      <c r="H69" s="783"/>
      <c r="I69" s="1088" t="s">
        <v>101</v>
      </c>
      <c r="J69" s="1089"/>
      <c r="K69" s="1089"/>
      <c r="S69" s="320"/>
      <c r="T69" s="320"/>
      <c r="U69" s="320"/>
      <c r="V69" s="320"/>
    </row>
    <row r="70" spans="1:22" s="141" customFormat="1" ht="15.75" customHeight="1" x14ac:dyDescent="0.2">
      <c r="S70" s="320"/>
      <c r="T70" s="320"/>
      <c r="U70" s="320"/>
      <c r="V70" s="320"/>
    </row>
    <row r="71" spans="1:22" s="141" customFormat="1" ht="15.75" customHeight="1" x14ac:dyDescent="0.2">
      <c r="B71" s="783" t="s">
        <v>176</v>
      </c>
      <c r="C71" s="783"/>
      <c r="D71" s="1086"/>
      <c r="E71" s="1086"/>
      <c r="F71" s="1087"/>
      <c r="G71" s="1087"/>
      <c r="H71" s="783"/>
      <c r="I71" s="1088" t="s">
        <v>182</v>
      </c>
      <c r="J71" s="1090"/>
      <c r="K71" s="1090"/>
      <c r="S71" s="320"/>
      <c r="T71" s="320"/>
      <c r="U71" s="320"/>
      <c r="V71" s="320"/>
    </row>
    <row r="72" spans="1:22" s="141" customFormat="1" ht="15.75" customHeight="1" x14ac:dyDescent="0.2">
      <c r="S72" s="320"/>
      <c r="T72" s="320"/>
      <c r="U72" s="320"/>
      <c r="V72" s="320"/>
    </row>
    <row r="73" spans="1:22" s="141" customFormat="1" ht="15.75" customHeight="1" x14ac:dyDescent="0.2">
      <c r="B73" s="783" t="s">
        <v>235</v>
      </c>
      <c r="C73" s="783"/>
      <c r="D73" s="1086"/>
      <c r="E73" s="1086"/>
      <c r="F73" s="1087"/>
      <c r="G73" s="1087"/>
      <c r="H73" s="783"/>
      <c r="I73" s="1088" t="s">
        <v>260</v>
      </c>
      <c r="J73" s="1090"/>
      <c r="K73" s="1090"/>
      <c r="S73" s="320"/>
      <c r="T73" s="320"/>
      <c r="U73" s="320"/>
      <c r="V73" s="320"/>
    </row>
    <row r="74" spans="1:22" s="141" customFormat="1" ht="15.75" customHeight="1" x14ac:dyDescent="0.25">
      <c r="A74" s="424"/>
      <c r="B74" s="515"/>
      <c r="C74" s="1093" t="s">
        <v>109</v>
      </c>
      <c r="D74" s="1093"/>
      <c r="E74" s="1093"/>
      <c r="F74" s="1093"/>
      <c r="G74" s="1093"/>
      <c r="H74" s="1093"/>
      <c r="I74" s="1093"/>
      <c r="J74" s="1093"/>
      <c r="K74" s="1093"/>
      <c r="L74" s="516"/>
      <c r="M74" s="516"/>
      <c r="S74" s="320"/>
      <c r="T74" s="320"/>
      <c r="U74" s="320"/>
      <c r="V74" s="320"/>
    </row>
    <row r="75" spans="1:22" ht="15" customHeight="1" x14ac:dyDescent="0.2"/>
    <row r="84" spans="1:22" ht="15.75" customHeight="1" x14ac:dyDescent="0.2"/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3" spans="1:22" ht="15" x14ac:dyDescent="0.2">
      <c r="A183" s="195"/>
      <c r="C183" s="195"/>
      <c r="D183" s="195"/>
      <c r="E183" s="195"/>
      <c r="F183" s="195"/>
      <c r="G183" s="195"/>
      <c r="H183" s="195"/>
      <c r="S183" s="195"/>
      <c r="T183" s="195"/>
      <c r="U183" s="195"/>
      <c r="V183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9" spans="1:22" ht="15" x14ac:dyDescent="0.2">
      <c r="A189" s="195"/>
      <c r="C189" s="195"/>
      <c r="D189" s="195"/>
      <c r="E189" s="195"/>
      <c r="F189" s="195"/>
      <c r="G189" s="195"/>
      <c r="H189" s="195"/>
      <c r="S189" s="195"/>
      <c r="T189" s="195"/>
      <c r="U189" s="195"/>
      <c r="V189" s="195"/>
    </row>
    <row r="190" spans="1:22" ht="15" x14ac:dyDescent="0.2">
      <c r="A190" s="195"/>
      <c r="C190" s="195"/>
      <c r="D190" s="195"/>
      <c r="E190" s="195"/>
      <c r="F190" s="195"/>
      <c r="G190" s="195"/>
      <c r="H190" s="195"/>
      <c r="S190" s="195"/>
      <c r="T190" s="195"/>
      <c r="U190" s="195"/>
      <c r="V190" s="195"/>
    </row>
    <row r="191" spans="1:22" ht="15" x14ac:dyDescent="0.2">
      <c r="A191" s="195"/>
      <c r="C191" s="195"/>
      <c r="D191" s="195"/>
      <c r="E191" s="195"/>
      <c r="F191" s="195"/>
      <c r="G191" s="195"/>
      <c r="H191" s="195"/>
      <c r="S191" s="195"/>
      <c r="T191" s="195"/>
      <c r="U191" s="195"/>
      <c r="V191" s="195"/>
    </row>
    <row r="192" spans="1:22" ht="15" x14ac:dyDescent="0.2">
      <c r="A192" s="195"/>
      <c r="C192" s="195"/>
      <c r="D192" s="195"/>
      <c r="E192" s="195"/>
      <c r="F192" s="195"/>
      <c r="G192" s="195"/>
      <c r="H192" s="195"/>
      <c r="S192" s="195"/>
      <c r="T192" s="195"/>
      <c r="U192" s="195"/>
      <c r="V192" s="195"/>
    </row>
    <row r="193" spans="1:22" ht="15" x14ac:dyDescent="0.2">
      <c r="A193" s="195"/>
      <c r="C193" s="195"/>
      <c r="D193" s="195"/>
      <c r="E193" s="195"/>
      <c r="F193" s="195"/>
      <c r="G193" s="195"/>
      <c r="H193" s="195"/>
      <c r="S193" s="195"/>
      <c r="T193" s="195"/>
      <c r="U193" s="195"/>
      <c r="V193" s="195"/>
    </row>
  </sheetData>
  <sheetProtection selectLockedCells="1" selectUnlockedCells="1"/>
  <mergeCells count="60">
    <mergeCell ref="D71:G71"/>
    <mergeCell ref="I71:K71"/>
    <mergeCell ref="D73:G73"/>
    <mergeCell ref="I73:K73"/>
    <mergeCell ref="C74:K74"/>
    <mergeCell ref="S61:T61"/>
    <mergeCell ref="U61:V61"/>
    <mergeCell ref="N62:P62"/>
    <mergeCell ref="Q62:R62"/>
    <mergeCell ref="D69:G69"/>
    <mergeCell ref="I69:K69"/>
    <mergeCell ref="Q61:R61"/>
    <mergeCell ref="A58:M58"/>
    <mergeCell ref="A59:M59"/>
    <mergeCell ref="A60:M60"/>
    <mergeCell ref="A61:M61"/>
    <mergeCell ref="N61:P61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3"/>
  <sheetViews>
    <sheetView view="pageBreakPreview" topLeftCell="C10" zoomScale="91" zoomScaleNormal="70" zoomScaleSheetLayoutView="91" workbookViewId="0">
      <selection activeCell="D22" sqref="D22"/>
    </sheetView>
  </sheetViews>
  <sheetFormatPr defaultRowHeight="15.75" x14ac:dyDescent="0.25"/>
  <cols>
    <col min="1" max="1" width="5.85546875" style="1" hidden="1" customWidth="1"/>
    <col min="2" max="2" width="11" style="353" hidden="1" customWidth="1"/>
    <col min="3" max="3" width="5.85546875" style="526" customWidth="1"/>
    <col min="4" max="4" width="71.7109375" style="528" customWidth="1"/>
    <col min="5" max="5" width="8.7109375" style="526" hidden="1" customWidth="1"/>
    <col min="6" max="7" width="7.85546875" style="526" hidden="1" customWidth="1"/>
    <col min="8" max="10" width="6.140625" style="526" customWidth="1"/>
    <col min="11" max="11" width="7.85546875" style="526" hidden="1" customWidth="1"/>
    <col min="12" max="13" width="7.85546875" style="526" customWidth="1"/>
    <col min="14" max="14" width="9.5703125" style="526" hidden="1" customWidth="1"/>
    <col min="15" max="15" width="0" style="526" hidden="1" customWidth="1"/>
    <col min="16" max="16" width="40.140625" style="527" customWidth="1"/>
    <col min="17" max="18" width="5.85546875" style="527" customWidth="1"/>
    <col min="19" max="19" width="68.42578125" style="527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209</v>
      </c>
      <c r="D1" s="1223" t="s">
        <v>159</v>
      </c>
      <c r="E1" s="1223"/>
      <c r="F1" s="1223"/>
      <c r="G1" s="1223"/>
      <c r="H1" s="1223"/>
      <c r="I1" s="1223"/>
      <c r="J1" s="1223"/>
      <c r="K1" s="1223"/>
      <c r="L1" s="1223"/>
      <c r="M1" s="1223"/>
      <c r="N1" s="1223"/>
    </row>
    <row r="2" spans="1:29" ht="21" thickBot="1" x14ac:dyDescent="0.35">
      <c r="D2" s="628" t="s">
        <v>254</v>
      </c>
    </row>
    <row r="3" spans="1:29" ht="16.5" thickBot="1" x14ac:dyDescent="0.3">
      <c r="D3" s="1224" t="s">
        <v>84</v>
      </c>
      <c r="E3" s="1225" t="s">
        <v>74</v>
      </c>
      <c r="F3" s="1046" t="s">
        <v>56</v>
      </c>
      <c r="G3" s="1046"/>
      <c r="H3" s="1046"/>
      <c r="I3" s="1046"/>
      <c r="J3" s="1046"/>
      <c r="K3" s="1197"/>
      <c r="L3" s="1193" t="s">
        <v>86</v>
      </c>
      <c r="M3" s="1193" t="s">
        <v>87</v>
      </c>
      <c r="N3" s="1193" t="s">
        <v>97</v>
      </c>
      <c r="P3" s="1221" t="s">
        <v>251</v>
      </c>
    </row>
    <row r="4" spans="1:29" x14ac:dyDescent="0.25">
      <c r="D4" s="1224"/>
      <c r="E4" s="1226"/>
      <c r="F4" s="1198" t="s">
        <v>28</v>
      </c>
      <c r="G4" s="1200" t="s">
        <v>57</v>
      </c>
      <c r="H4" s="1201"/>
      <c r="I4" s="1201"/>
      <c r="J4" s="1202"/>
      <c r="K4" s="1203" t="s">
        <v>117</v>
      </c>
      <c r="L4" s="1194"/>
      <c r="M4" s="1194"/>
      <c r="N4" s="1194"/>
      <c r="P4" s="1221"/>
    </row>
    <row r="5" spans="1:29" x14ac:dyDescent="0.25">
      <c r="D5" s="1224"/>
      <c r="E5" s="1227"/>
      <c r="F5" s="1199"/>
      <c r="G5" s="1205" t="s">
        <v>58</v>
      </c>
      <c r="H5" s="1207" t="s">
        <v>62</v>
      </c>
      <c r="I5" s="1208"/>
      <c r="J5" s="1209"/>
      <c r="K5" s="1204"/>
      <c r="L5" s="1195"/>
      <c r="M5" s="1195"/>
      <c r="N5" s="1195"/>
      <c r="P5" s="1221"/>
    </row>
    <row r="6" spans="1:29" ht="8.25" customHeight="1" x14ac:dyDescent="0.25">
      <c r="D6" s="1224"/>
      <c r="E6" s="1227"/>
      <c r="F6" s="1199"/>
      <c r="G6" s="1206"/>
      <c r="H6" s="1210" t="s">
        <v>114</v>
      </c>
      <c r="I6" s="1212" t="s">
        <v>115</v>
      </c>
      <c r="J6" s="1212" t="s">
        <v>116</v>
      </c>
      <c r="K6" s="1204"/>
      <c r="L6" s="1195"/>
      <c r="M6" s="1195"/>
      <c r="N6" s="1195"/>
      <c r="P6" s="1221"/>
    </row>
    <row r="7" spans="1:29" ht="8.25" customHeight="1" x14ac:dyDescent="0.25">
      <c r="D7" s="1224"/>
      <c r="E7" s="1227"/>
      <c r="F7" s="1199"/>
      <c r="G7" s="1206"/>
      <c r="H7" s="1210"/>
      <c r="I7" s="1212"/>
      <c r="J7" s="1212"/>
      <c r="K7" s="1204"/>
      <c r="L7" s="1195"/>
      <c r="M7" s="1195"/>
      <c r="N7" s="1195"/>
      <c r="P7" s="1221"/>
    </row>
    <row r="8" spans="1:29" ht="8.25" customHeight="1" x14ac:dyDescent="0.25">
      <c r="D8" s="1224"/>
      <c r="E8" s="1227"/>
      <c r="F8" s="1199"/>
      <c r="G8" s="1206"/>
      <c r="H8" s="1210"/>
      <c r="I8" s="1212"/>
      <c r="J8" s="1212"/>
      <c r="K8" s="1204"/>
      <c r="L8" s="1195"/>
      <c r="M8" s="1195"/>
      <c r="N8" s="1195"/>
      <c r="P8" s="1221"/>
    </row>
    <row r="9" spans="1:29" ht="8.25" customHeight="1" thickBot="1" x14ac:dyDescent="0.3">
      <c r="D9" s="1224"/>
      <c r="E9" s="1228"/>
      <c r="F9" s="1199"/>
      <c r="G9" s="1206"/>
      <c r="H9" s="1211"/>
      <c r="I9" s="1205"/>
      <c r="J9" s="1205"/>
      <c r="K9" s="1204"/>
      <c r="L9" s="1196"/>
      <c r="M9" s="1196"/>
      <c r="N9" s="1196"/>
      <c r="P9" s="1221"/>
    </row>
    <row r="10" spans="1:29" s="609" customFormat="1" ht="46.5" customHeight="1" x14ac:dyDescent="0.3">
      <c r="A10" s="595" t="s">
        <v>98</v>
      </c>
      <c r="B10" s="596"/>
      <c r="C10" s="597" t="s">
        <v>92</v>
      </c>
      <c r="D10" s="610" t="s">
        <v>252</v>
      </c>
      <c r="E10" s="598">
        <v>3</v>
      </c>
      <c r="F10" s="599">
        <f>E10*30</f>
        <v>90</v>
      </c>
      <c r="G10" s="600">
        <f>H10+I10+J10</f>
        <v>30</v>
      </c>
      <c r="H10" s="600">
        <v>15</v>
      </c>
      <c r="I10" s="600"/>
      <c r="J10" s="600">
        <v>15</v>
      </c>
      <c r="K10" s="601">
        <f>F10-G10</f>
        <v>60</v>
      </c>
      <c r="L10" s="602">
        <f>G10/15</f>
        <v>2</v>
      </c>
      <c r="M10" s="603" t="s">
        <v>95</v>
      </c>
      <c r="N10" s="604">
        <f>G10/F10*100</f>
        <v>33.333333333333329</v>
      </c>
      <c r="O10" s="605" t="s">
        <v>239</v>
      </c>
      <c r="P10" s="606"/>
      <c r="Q10" s="607"/>
      <c r="R10" s="607"/>
      <c r="S10" s="607"/>
      <c r="T10" s="608"/>
      <c r="U10" s="608"/>
      <c r="V10" s="608"/>
      <c r="W10" s="608"/>
      <c r="X10" s="608"/>
      <c r="Y10" s="608"/>
      <c r="Z10" s="608"/>
      <c r="AA10" s="608"/>
      <c r="AB10" s="608"/>
      <c r="AC10" s="608"/>
    </row>
    <row r="11" spans="1:29" s="609" customFormat="1" ht="2.25" customHeight="1" x14ac:dyDescent="0.3">
      <c r="A11" s="595"/>
      <c r="B11" s="596"/>
      <c r="C11" s="597"/>
      <c r="D11" s="610"/>
      <c r="E11" s="611"/>
      <c r="F11" s="612"/>
      <c r="G11" s="613"/>
      <c r="H11" s="613"/>
      <c r="I11" s="613"/>
      <c r="J11" s="613"/>
      <c r="K11" s="614"/>
      <c r="L11" s="615"/>
      <c r="M11" s="616"/>
      <c r="N11" s="617"/>
      <c r="O11" s="605"/>
      <c r="P11" s="606"/>
      <c r="Q11" s="607"/>
      <c r="R11" s="607"/>
      <c r="S11" s="607"/>
      <c r="T11" s="608"/>
      <c r="U11" s="608"/>
      <c r="V11" s="608"/>
      <c r="W11" s="608"/>
      <c r="X11" s="608"/>
      <c r="Y11" s="608"/>
      <c r="Z11" s="608"/>
      <c r="AA11" s="608"/>
      <c r="AB11" s="608"/>
      <c r="AC11" s="608"/>
    </row>
    <row r="12" spans="1:29" s="609" customFormat="1" ht="40.5" customHeight="1" x14ac:dyDescent="0.3">
      <c r="A12" s="595" t="s">
        <v>98</v>
      </c>
      <c r="B12" s="596" t="s">
        <v>212</v>
      </c>
      <c r="C12" s="597" t="s">
        <v>91</v>
      </c>
      <c r="D12" s="618" t="s">
        <v>119</v>
      </c>
      <c r="E12" s="619">
        <v>3</v>
      </c>
      <c r="F12" s="620">
        <f t="shared" ref="F12:F27" si="0">E12*30</f>
        <v>90</v>
      </c>
      <c r="G12" s="621">
        <f t="shared" ref="G12:G27" si="1">H12+I12+J12</f>
        <v>30</v>
      </c>
      <c r="H12" s="621"/>
      <c r="I12" s="621"/>
      <c r="J12" s="621">
        <v>30</v>
      </c>
      <c r="K12" s="622">
        <f t="shared" ref="K12:K27" si="2">F12-G12</f>
        <v>60</v>
      </c>
      <c r="L12" s="623">
        <f t="shared" ref="L12:L24" si="3">G12/15</f>
        <v>2</v>
      </c>
      <c r="M12" s="624" t="s">
        <v>98</v>
      </c>
      <c r="N12" s="625">
        <f t="shared" ref="N12:N27" si="4">G12/F12*100</f>
        <v>33.333333333333329</v>
      </c>
      <c r="O12" s="605" t="s">
        <v>241</v>
      </c>
      <c r="P12" s="606"/>
      <c r="Q12" s="607"/>
      <c r="R12" s="607"/>
      <c r="S12" s="607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</row>
    <row r="13" spans="1:29" s="609" customFormat="1" ht="2.25" customHeight="1" x14ac:dyDescent="0.3">
      <c r="A13" s="595"/>
      <c r="B13" s="596"/>
      <c r="C13" s="597"/>
      <c r="D13" s="618"/>
      <c r="E13" s="619"/>
      <c r="F13" s="620"/>
      <c r="G13" s="621"/>
      <c r="H13" s="621"/>
      <c r="I13" s="621"/>
      <c r="J13" s="621"/>
      <c r="K13" s="622"/>
      <c r="L13" s="623"/>
      <c r="M13" s="624"/>
      <c r="N13" s="625"/>
      <c r="O13" s="605"/>
      <c r="P13" s="606"/>
      <c r="Q13" s="607"/>
      <c r="R13" s="607"/>
      <c r="S13" s="607"/>
      <c r="T13" s="608"/>
      <c r="U13" s="608"/>
      <c r="V13" s="608"/>
      <c r="W13" s="608"/>
      <c r="X13" s="608"/>
      <c r="Y13" s="608"/>
      <c r="Z13" s="608"/>
      <c r="AA13" s="608"/>
      <c r="AB13" s="608"/>
      <c r="AC13" s="608"/>
    </row>
    <row r="14" spans="1:29" s="609" customFormat="1" ht="33.75" customHeight="1" x14ac:dyDescent="0.3">
      <c r="A14" s="595" t="s">
        <v>98</v>
      </c>
      <c r="B14" s="596" t="s">
        <v>213</v>
      </c>
      <c r="C14" s="597" t="s">
        <v>91</v>
      </c>
      <c r="D14" s="618" t="s">
        <v>219</v>
      </c>
      <c r="E14" s="619">
        <v>3</v>
      </c>
      <c r="F14" s="620">
        <f t="shared" si="0"/>
        <v>90</v>
      </c>
      <c r="G14" s="621">
        <f t="shared" si="1"/>
        <v>45</v>
      </c>
      <c r="H14" s="621">
        <v>15</v>
      </c>
      <c r="I14" s="621"/>
      <c r="J14" s="621">
        <v>30</v>
      </c>
      <c r="K14" s="622">
        <f t="shared" si="2"/>
        <v>45</v>
      </c>
      <c r="L14" s="623">
        <v>3</v>
      </c>
      <c r="M14" s="624" t="s">
        <v>98</v>
      </c>
      <c r="N14" s="625">
        <f t="shared" si="4"/>
        <v>50</v>
      </c>
      <c r="O14" s="605" t="s">
        <v>241</v>
      </c>
      <c r="P14" s="606"/>
      <c r="Q14" s="607"/>
      <c r="R14" s="607"/>
      <c r="S14" s="607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</row>
    <row r="15" spans="1:29" s="609" customFormat="1" ht="2.25" customHeight="1" x14ac:dyDescent="0.3">
      <c r="A15" s="595"/>
      <c r="B15" s="596"/>
      <c r="C15" s="597"/>
      <c r="D15" s="618"/>
      <c r="E15" s="619"/>
      <c r="F15" s="620"/>
      <c r="G15" s="621"/>
      <c r="H15" s="621"/>
      <c r="I15" s="621"/>
      <c r="J15" s="621"/>
      <c r="K15" s="622"/>
      <c r="L15" s="623"/>
      <c r="M15" s="624"/>
      <c r="N15" s="625"/>
      <c r="O15" s="605"/>
      <c r="P15" s="606"/>
      <c r="Q15" s="607"/>
      <c r="R15" s="607"/>
      <c r="S15" s="607"/>
      <c r="T15" s="608"/>
      <c r="U15" s="608"/>
      <c r="V15" s="608"/>
      <c r="W15" s="608"/>
      <c r="X15" s="608"/>
      <c r="Y15" s="608"/>
      <c r="Z15" s="608"/>
      <c r="AA15" s="608"/>
      <c r="AB15" s="608"/>
      <c r="AC15" s="608"/>
    </row>
    <row r="16" spans="1:29" s="609" customFormat="1" ht="36" customHeight="1" x14ac:dyDescent="0.3">
      <c r="A16" s="595" t="s">
        <v>17</v>
      </c>
      <c r="B16" s="596" t="s">
        <v>215</v>
      </c>
      <c r="C16" s="597" t="s">
        <v>91</v>
      </c>
      <c r="D16" s="618" t="s">
        <v>160</v>
      </c>
      <c r="E16" s="619">
        <v>5</v>
      </c>
      <c r="F16" s="620">
        <f t="shared" si="0"/>
        <v>150</v>
      </c>
      <c r="G16" s="621">
        <f t="shared" si="1"/>
        <v>60</v>
      </c>
      <c r="H16" s="621">
        <v>30</v>
      </c>
      <c r="I16" s="621"/>
      <c r="J16" s="621">
        <v>30</v>
      </c>
      <c r="K16" s="622">
        <f t="shared" si="2"/>
        <v>90</v>
      </c>
      <c r="L16" s="623">
        <f t="shared" si="3"/>
        <v>4</v>
      </c>
      <c r="M16" s="624" t="s">
        <v>96</v>
      </c>
      <c r="N16" s="625">
        <f t="shared" si="4"/>
        <v>40</v>
      </c>
      <c r="O16" s="605" t="s">
        <v>240</v>
      </c>
      <c r="P16" s="606"/>
      <c r="Q16" s="607"/>
      <c r="R16" s="607"/>
      <c r="S16" s="607"/>
      <c r="T16" s="608"/>
      <c r="U16" s="608"/>
      <c r="V16" s="608"/>
      <c r="W16" s="608"/>
      <c r="X16" s="608"/>
      <c r="Y16" s="608"/>
      <c r="Z16" s="608"/>
      <c r="AA16" s="608"/>
      <c r="AB16" s="608"/>
      <c r="AC16" s="608"/>
    </row>
    <row r="17" spans="1:29" s="609" customFormat="1" ht="2.25" customHeight="1" x14ac:dyDescent="0.3">
      <c r="A17" s="595"/>
      <c r="B17" s="596"/>
      <c r="C17" s="597"/>
      <c r="D17" s="626"/>
      <c r="E17" s="619"/>
      <c r="F17" s="620"/>
      <c r="G17" s="621"/>
      <c r="H17" s="621"/>
      <c r="I17" s="621"/>
      <c r="J17" s="621"/>
      <c r="K17" s="622"/>
      <c r="L17" s="623"/>
      <c r="M17" s="624"/>
      <c r="N17" s="625"/>
      <c r="O17" s="605"/>
      <c r="P17" s="606"/>
      <c r="Q17" s="607"/>
      <c r="R17" s="607"/>
      <c r="S17" s="607"/>
      <c r="T17" s="608"/>
      <c r="U17" s="608"/>
      <c r="V17" s="608"/>
      <c r="W17" s="608"/>
      <c r="X17" s="608"/>
      <c r="Y17" s="608"/>
      <c r="Z17" s="608"/>
      <c r="AA17" s="608"/>
      <c r="AB17" s="608"/>
      <c r="AC17" s="608"/>
    </row>
    <row r="18" spans="1:29" s="609" customFormat="1" ht="31.5" customHeight="1" x14ac:dyDescent="0.3">
      <c r="A18" s="595" t="s">
        <v>17</v>
      </c>
      <c r="B18" s="596" t="s">
        <v>216</v>
      </c>
      <c r="C18" s="597" t="s">
        <v>91</v>
      </c>
      <c r="D18" s="626" t="s">
        <v>161</v>
      </c>
      <c r="E18" s="619">
        <v>4</v>
      </c>
      <c r="F18" s="620">
        <f t="shared" si="0"/>
        <v>120</v>
      </c>
      <c r="G18" s="621">
        <f t="shared" si="1"/>
        <v>45</v>
      </c>
      <c r="H18" s="621">
        <v>15</v>
      </c>
      <c r="I18" s="621"/>
      <c r="J18" s="621">
        <v>30</v>
      </c>
      <c r="K18" s="622">
        <f t="shared" si="2"/>
        <v>75</v>
      </c>
      <c r="L18" s="623">
        <f t="shared" si="3"/>
        <v>3</v>
      </c>
      <c r="M18" s="624" t="s">
        <v>96</v>
      </c>
      <c r="N18" s="625">
        <f t="shared" si="4"/>
        <v>37.5</v>
      </c>
      <c r="O18" s="605" t="s">
        <v>240</v>
      </c>
      <c r="P18" s="606"/>
      <c r="Q18" s="607"/>
      <c r="R18" s="607"/>
      <c r="S18" s="607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</row>
    <row r="19" spans="1:29" s="609" customFormat="1" ht="2.25" customHeight="1" x14ac:dyDescent="0.3">
      <c r="A19" s="595"/>
      <c r="B19" s="596"/>
      <c r="C19" s="597"/>
      <c r="D19" s="626"/>
      <c r="E19" s="619"/>
      <c r="F19" s="620"/>
      <c r="G19" s="621"/>
      <c r="H19" s="621"/>
      <c r="I19" s="621"/>
      <c r="J19" s="621"/>
      <c r="K19" s="622"/>
      <c r="L19" s="623"/>
      <c r="M19" s="624"/>
      <c r="N19" s="625"/>
      <c r="O19" s="605"/>
      <c r="P19" s="606"/>
      <c r="Q19" s="607"/>
      <c r="R19" s="607"/>
      <c r="S19" s="607"/>
      <c r="T19" s="608"/>
      <c r="U19" s="608"/>
      <c r="V19" s="608"/>
      <c r="W19" s="608"/>
      <c r="X19" s="608"/>
      <c r="Y19" s="608"/>
      <c r="Z19" s="608"/>
      <c r="AA19" s="608"/>
      <c r="AB19" s="608"/>
      <c r="AC19" s="608"/>
    </row>
    <row r="20" spans="1:29" s="609" customFormat="1" ht="39" customHeight="1" x14ac:dyDescent="0.3">
      <c r="A20" s="595" t="s">
        <v>98</v>
      </c>
      <c r="B20" s="596"/>
      <c r="C20" s="597" t="s">
        <v>92</v>
      </c>
      <c r="D20" s="618" t="s">
        <v>165</v>
      </c>
      <c r="E20" s="619">
        <v>3</v>
      </c>
      <c r="F20" s="620">
        <f t="shared" si="0"/>
        <v>90</v>
      </c>
      <c r="G20" s="621">
        <f t="shared" si="1"/>
        <v>30</v>
      </c>
      <c r="H20" s="621">
        <v>15</v>
      </c>
      <c r="I20" s="621"/>
      <c r="J20" s="621">
        <v>15</v>
      </c>
      <c r="K20" s="622">
        <f t="shared" si="2"/>
        <v>60</v>
      </c>
      <c r="L20" s="623">
        <f t="shared" si="3"/>
        <v>2</v>
      </c>
      <c r="M20" s="624" t="s">
        <v>98</v>
      </c>
      <c r="N20" s="625">
        <f t="shared" si="4"/>
        <v>33.333333333333329</v>
      </c>
      <c r="O20" s="605" t="s">
        <v>241</v>
      </c>
      <c r="P20" s="606"/>
      <c r="Q20" s="607"/>
      <c r="R20" s="607"/>
      <c r="S20" s="607"/>
      <c r="T20" s="608"/>
      <c r="U20" s="608"/>
      <c r="V20" s="608"/>
      <c r="W20" s="608"/>
      <c r="X20" s="608"/>
      <c r="Y20" s="608"/>
      <c r="Z20" s="608"/>
      <c r="AA20" s="608"/>
      <c r="AB20" s="608"/>
      <c r="AC20" s="608"/>
    </row>
    <row r="21" spans="1:29" s="609" customFormat="1" ht="2.25" customHeight="1" x14ac:dyDescent="0.3">
      <c r="A21" s="595"/>
      <c r="B21" s="596"/>
      <c r="C21" s="597"/>
      <c r="D21" s="618"/>
      <c r="E21" s="619"/>
      <c r="F21" s="620"/>
      <c r="G21" s="621"/>
      <c r="H21" s="621"/>
      <c r="I21" s="621"/>
      <c r="J21" s="621"/>
      <c r="K21" s="622"/>
      <c r="L21" s="623"/>
      <c r="M21" s="624"/>
      <c r="N21" s="625"/>
      <c r="O21" s="605"/>
      <c r="P21" s="606"/>
      <c r="Q21" s="607"/>
      <c r="R21" s="607"/>
      <c r="S21" s="607"/>
      <c r="T21" s="608"/>
      <c r="U21" s="608"/>
      <c r="V21" s="608"/>
      <c r="W21" s="608"/>
      <c r="X21" s="608"/>
      <c r="Y21" s="608"/>
      <c r="Z21" s="608"/>
      <c r="AA21" s="608"/>
      <c r="AB21" s="608"/>
      <c r="AC21" s="608"/>
    </row>
    <row r="22" spans="1:29" s="609" customFormat="1" ht="33" customHeight="1" x14ac:dyDescent="0.3">
      <c r="A22" s="595" t="s">
        <v>17</v>
      </c>
      <c r="B22" s="596"/>
      <c r="C22" s="597" t="s">
        <v>92</v>
      </c>
      <c r="D22" s="618" t="s">
        <v>223</v>
      </c>
      <c r="E22" s="619">
        <v>5</v>
      </c>
      <c r="F22" s="620">
        <f t="shared" si="0"/>
        <v>150</v>
      </c>
      <c r="G22" s="621">
        <f t="shared" si="1"/>
        <v>60</v>
      </c>
      <c r="H22" s="621">
        <v>30</v>
      </c>
      <c r="I22" s="621"/>
      <c r="J22" s="621">
        <v>30</v>
      </c>
      <c r="K22" s="622">
        <f t="shared" si="2"/>
        <v>90</v>
      </c>
      <c r="L22" s="623">
        <f t="shared" si="3"/>
        <v>4</v>
      </c>
      <c r="M22" s="624" t="s">
        <v>96</v>
      </c>
      <c r="N22" s="625">
        <f t="shared" si="4"/>
        <v>40</v>
      </c>
      <c r="O22" s="605" t="s">
        <v>240</v>
      </c>
      <c r="P22" s="606"/>
      <c r="Q22" s="607"/>
      <c r="R22" s="607"/>
      <c r="S22" s="607"/>
      <c r="T22" s="608"/>
      <c r="U22" s="608"/>
      <c r="V22" s="608"/>
      <c r="W22" s="608"/>
      <c r="X22" s="608"/>
      <c r="Y22" s="608"/>
      <c r="Z22" s="608"/>
      <c r="AA22" s="608"/>
      <c r="AB22" s="608"/>
      <c r="AC22" s="608"/>
    </row>
    <row r="23" spans="1:29" s="609" customFormat="1" ht="2.25" customHeight="1" x14ac:dyDescent="0.3">
      <c r="A23" s="595"/>
      <c r="B23" s="596"/>
      <c r="C23" s="597"/>
      <c r="D23" s="618"/>
      <c r="E23" s="619"/>
      <c r="F23" s="620"/>
      <c r="G23" s="621"/>
      <c r="H23" s="621"/>
      <c r="I23" s="621"/>
      <c r="J23" s="621"/>
      <c r="K23" s="622"/>
      <c r="L23" s="623"/>
      <c r="M23" s="624"/>
      <c r="N23" s="625"/>
      <c r="O23" s="605"/>
      <c r="P23" s="606"/>
      <c r="Q23" s="607"/>
      <c r="R23" s="607"/>
      <c r="S23" s="607"/>
      <c r="T23" s="608"/>
      <c r="U23" s="608"/>
      <c r="V23" s="608"/>
      <c r="W23" s="608"/>
      <c r="X23" s="608"/>
      <c r="Y23" s="608"/>
      <c r="Z23" s="608"/>
      <c r="AA23" s="608"/>
      <c r="AB23" s="608"/>
      <c r="AC23" s="608"/>
    </row>
    <row r="24" spans="1:29" s="609" customFormat="1" ht="49.5" customHeight="1" x14ac:dyDescent="0.3">
      <c r="A24" s="595" t="s">
        <v>17</v>
      </c>
      <c r="B24" s="596" t="s">
        <v>218</v>
      </c>
      <c r="C24" s="597" t="s">
        <v>91</v>
      </c>
      <c r="D24" s="618" t="s">
        <v>253</v>
      </c>
      <c r="E24" s="619">
        <v>4</v>
      </c>
      <c r="F24" s="620">
        <f t="shared" si="0"/>
        <v>120</v>
      </c>
      <c r="G24" s="621">
        <f t="shared" si="1"/>
        <v>45</v>
      </c>
      <c r="H24" s="621">
        <v>15</v>
      </c>
      <c r="I24" s="621">
        <v>30</v>
      </c>
      <c r="J24" s="621"/>
      <c r="K24" s="622">
        <f t="shared" si="2"/>
        <v>75</v>
      </c>
      <c r="L24" s="627">
        <f t="shared" si="3"/>
        <v>3</v>
      </c>
      <c r="M24" s="624" t="s">
        <v>233</v>
      </c>
      <c r="N24" s="625">
        <f t="shared" si="4"/>
        <v>37.5</v>
      </c>
      <c r="O24" s="605" t="s">
        <v>241</v>
      </c>
      <c r="P24" s="606"/>
      <c r="Q24" s="607"/>
      <c r="R24" s="607"/>
      <c r="S24" s="607"/>
      <c r="T24" s="608"/>
      <c r="U24" s="608"/>
      <c r="V24" s="608"/>
      <c r="W24" s="608"/>
      <c r="X24" s="608"/>
      <c r="Y24" s="608"/>
      <c r="Z24" s="608"/>
      <c r="AA24" s="608"/>
      <c r="AB24" s="608"/>
      <c r="AC24" s="608"/>
    </row>
    <row r="25" spans="1:29" ht="27" customHeight="1" thickBot="1" x14ac:dyDescent="0.35">
      <c r="A25" s="62"/>
      <c r="B25" s="354"/>
      <c r="C25" s="529"/>
      <c r="D25" s="618" t="s">
        <v>255</v>
      </c>
      <c r="E25" s="533"/>
      <c r="F25" s="534">
        <f t="shared" si="0"/>
        <v>0</v>
      </c>
      <c r="G25" s="535">
        <f t="shared" si="1"/>
        <v>0</v>
      </c>
      <c r="H25" s="535"/>
      <c r="I25" s="535"/>
      <c r="J25" s="535"/>
      <c r="K25" s="536">
        <f t="shared" si="2"/>
        <v>0</v>
      </c>
      <c r="L25" s="541" t="s">
        <v>256</v>
      </c>
      <c r="M25" s="538"/>
      <c r="N25" s="539" t="e">
        <f t="shared" si="4"/>
        <v>#DIV/0!</v>
      </c>
      <c r="P25" s="594"/>
    </row>
    <row r="26" spans="1:29" hidden="1" x14ac:dyDescent="0.25">
      <c r="D26" s="532"/>
      <c r="E26" s="533"/>
      <c r="F26" s="534">
        <f t="shared" si="0"/>
        <v>0</v>
      </c>
      <c r="G26" s="535">
        <f t="shared" si="1"/>
        <v>0</v>
      </c>
      <c r="H26" s="535"/>
      <c r="I26" s="535"/>
      <c r="J26" s="535"/>
      <c r="K26" s="536">
        <f t="shared" si="2"/>
        <v>0</v>
      </c>
      <c r="L26" s="537"/>
      <c r="M26" s="538"/>
      <c r="N26" s="539" t="e">
        <f t="shared" si="4"/>
        <v>#DIV/0!</v>
      </c>
      <c r="P26" s="594"/>
    </row>
    <row r="27" spans="1:29" ht="16.5" hidden="1" thickBot="1" x14ac:dyDescent="0.3">
      <c r="D27" s="542"/>
      <c r="E27" s="543"/>
      <c r="F27" s="544">
        <f t="shared" si="0"/>
        <v>0</v>
      </c>
      <c r="G27" s="545">
        <f t="shared" si="1"/>
        <v>0</v>
      </c>
      <c r="H27" s="545"/>
      <c r="I27" s="545"/>
      <c r="J27" s="545"/>
      <c r="K27" s="546">
        <f t="shared" si="2"/>
        <v>0</v>
      </c>
      <c r="L27" s="547"/>
      <c r="M27" s="548"/>
      <c r="N27" s="539" t="e">
        <f t="shared" si="4"/>
        <v>#DIV/0!</v>
      </c>
      <c r="P27" s="594"/>
    </row>
    <row r="28" spans="1:29" ht="16.5" thickBot="1" x14ac:dyDescent="0.3">
      <c r="D28" s="549" t="s">
        <v>24</v>
      </c>
      <c r="E28" s="126">
        <f t="shared" ref="E28:L28" si="5">SUM(E10:E27)</f>
        <v>30</v>
      </c>
      <c r="F28" s="32">
        <f t="shared" si="5"/>
        <v>900</v>
      </c>
      <c r="G28" s="32">
        <f t="shared" si="5"/>
        <v>345</v>
      </c>
      <c r="H28" s="32">
        <f t="shared" si="5"/>
        <v>135</v>
      </c>
      <c r="I28" s="32">
        <f t="shared" si="5"/>
        <v>30</v>
      </c>
      <c r="J28" s="32">
        <f t="shared" si="5"/>
        <v>180</v>
      </c>
      <c r="K28" s="32">
        <f t="shared" si="5"/>
        <v>555</v>
      </c>
      <c r="L28" s="125">
        <f t="shared" si="5"/>
        <v>23</v>
      </c>
      <c r="M28" s="23"/>
      <c r="N28" s="23"/>
      <c r="P28" s="594"/>
    </row>
    <row r="29" spans="1:29" x14ac:dyDescent="0.25">
      <c r="D29" s="525" t="s">
        <v>88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29" ht="16.5" thickBot="1" x14ac:dyDescent="0.3">
      <c r="D31" s="528" t="s">
        <v>237</v>
      </c>
    </row>
    <row r="32" spans="1:29" ht="16.5" thickBot="1" x14ac:dyDescent="0.3">
      <c r="D32" s="1190" t="s">
        <v>84</v>
      </c>
      <c r="E32" s="1193" t="s">
        <v>74</v>
      </c>
      <c r="F32" s="1046" t="s">
        <v>56</v>
      </c>
      <c r="G32" s="1046"/>
      <c r="H32" s="1046"/>
      <c r="I32" s="1046"/>
      <c r="J32" s="1046"/>
      <c r="K32" s="1197"/>
      <c r="L32" s="1193" t="s">
        <v>86</v>
      </c>
      <c r="M32" s="1193" t="s">
        <v>87</v>
      </c>
      <c r="N32" s="1193" t="s">
        <v>97</v>
      </c>
      <c r="P32" s="1222" t="s">
        <v>251</v>
      </c>
    </row>
    <row r="33" spans="1:29" x14ac:dyDescent="0.25">
      <c r="D33" s="1191"/>
      <c r="E33" s="1194"/>
      <c r="F33" s="1198" t="s">
        <v>28</v>
      </c>
      <c r="G33" s="1200" t="s">
        <v>57</v>
      </c>
      <c r="H33" s="1201"/>
      <c r="I33" s="1201"/>
      <c r="J33" s="1202"/>
      <c r="K33" s="1203" t="s">
        <v>117</v>
      </c>
      <c r="L33" s="1194"/>
      <c r="M33" s="1194"/>
      <c r="N33" s="1194"/>
      <c r="P33" s="1222"/>
    </row>
    <row r="34" spans="1:29" x14ac:dyDescent="0.25">
      <c r="D34" s="1191"/>
      <c r="E34" s="1195"/>
      <c r="F34" s="1199"/>
      <c r="G34" s="1205" t="s">
        <v>58</v>
      </c>
      <c r="H34" s="1207" t="s">
        <v>62</v>
      </c>
      <c r="I34" s="1208"/>
      <c r="J34" s="1209"/>
      <c r="K34" s="1204"/>
      <c r="L34" s="1195"/>
      <c r="M34" s="1195"/>
      <c r="N34" s="1195"/>
      <c r="P34" s="1222"/>
    </row>
    <row r="35" spans="1:29" ht="8.25" customHeight="1" x14ac:dyDescent="0.25">
      <c r="D35" s="1191"/>
      <c r="E35" s="1195"/>
      <c r="F35" s="1199"/>
      <c r="G35" s="1206"/>
      <c r="H35" s="1210" t="s">
        <v>114</v>
      </c>
      <c r="I35" s="1212" t="s">
        <v>115</v>
      </c>
      <c r="J35" s="1212" t="s">
        <v>116</v>
      </c>
      <c r="K35" s="1204"/>
      <c r="L35" s="1195"/>
      <c r="M35" s="1195"/>
      <c r="N35" s="1195"/>
      <c r="P35" s="1222"/>
    </row>
    <row r="36" spans="1:29" ht="8.25" customHeight="1" x14ac:dyDescent="0.25">
      <c r="D36" s="1191"/>
      <c r="E36" s="1195"/>
      <c r="F36" s="1199"/>
      <c r="G36" s="1206"/>
      <c r="H36" s="1210"/>
      <c r="I36" s="1212"/>
      <c r="J36" s="1212"/>
      <c r="K36" s="1204"/>
      <c r="L36" s="1195"/>
      <c r="M36" s="1195"/>
      <c r="N36" s="1195"/>
      <c r="P36" s="1222"/>
    </row>
    <row r="37" spans="1:29" ht="8.25" customHeight="1" x14ac:dyDescent="0.25">
      <c r="D37" s="1191"/>
      <c r="E37" s="1195"/>
      <c r="F37" s="1199"/>
      <c r="G37" s="1206"/>
      <c r="H37" s="1210"/>
      <c r="I37" s="1212"/>
      <c r="J37" s="1212"/>
      <c r="K37" s="1204"/>
      <c r="L37" s="1195"/>
      <c r="M37" s="1195"/>
      <c r="N37" s="1195"/>
      <c r="P37" s="1222"/>
    </row>
    <row r="38" spans="1:29" ht="8.25" customHeight="1" thickBot="1" x14ac:dyDescent="0.3">
      <c r="D38" s="1191"/>
      <c r="E38" s="1213"/>
      <c r="F38" s="1199"/>
      <c r="G38" s="1206"/>
      <c r="H38" s="1211"/>
      <c r="I38" s="1205"/>
      <c r="J38" s="1205"/>
      <c r="K38" s="1204"/>
      <c r="L38" s="1213"/>
      <c r="M38" s="1213"/>
      <c r="N38" s="1213"/>
      <c r="P38" s="1222"/>
    </row>
    <row r="39" spans="1:29" s="369" customFormat="1" x14ac:dyDescent="0.25">
      <c r="A39" s="360" t="s">
        <v>17</v>
      </c>
      <c r="B39" s="361" t="s">
        <v>211</v>
      </c>
      <c r="C39" s="529" t="s">
        <v>91</v>
      </c>
      <c r="D39" s="550" t="s">
        <v>164</v>
      </c>
      <c r="E39" s="530">
        <v>4</v>
      </c>
      <c r="F39" s="494">
        <v>120</v>
      </c>
      <c r="G39" s="495">
        <v>54</v>
      </c>
      <c r="H39" s="495">
        <v>9</v>
      </c>
      <c r="I39" s="495"/>
      <c r="J39" s="495">
        <v>18</v>
      </c>
      <c r="K39" s="551">
        <v>66</v>
      </c>
      <c r="L39" s="552">
        <v>3</v>
      </c>
      <c r="M39" s="553"/>
      <c r="N39" s="531">
        <v>45</v>
      </c>
      <c r="O39" s="526"/>
      <c r="P39" s="594"/>
      <c r="Q39" s="527"/>
      <c r="R39" s="527"/>
      <c r="S39" s="527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s="369" customFormat="1" ht="5.25" customHeight="1" x14ac:dyDescent="0.25">
      <c r="A40" s="360"/>
      <c r="B40" s="361"/>
      <c r="C40" s="529"/>
      <c r="D40" s="540"/>
      <c r="E40" s="580"/>
      <c r="F40" s="581"/>
      <c r="G40" s="582"/>
      <c r="H40" s="582"/>
      <c r="I40" s="582"/>
      <c r="J40" s="582"/>
      <c r="K40" s="584"/>
      <c r="L40" s="585"/>
      <c r="M40" s="586"/>
      <c r="N40" s="583"/>
      <c r="O40" s="526"/>
      <c r="P40" s="594"/>
      <c r="Q40" s="527"/>
      <c r="R40" s="527"/>
      <c r="S40" s="527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</row>
    <row r="41" spans="1:29" s="406" customFormat="1" x14ac:dyDescent="0.25">
      <c r="A41" s="397" t="s">
        <v>98</v>
      </c>
      <c r="B41" s="398" t="s">
        <v>210</v>
      </c>
      <c r="C41" s="529" t="s">
        <v>91</v>
      </c>
      <c r="D41" s="436" t="s">
        <v>157</v>
      </c>
      <c r="E41" s="533">
        <v>3</v>
      </c>
      <c r="F41" s="534">
        <v>90</v>
      </c>
      <c r="G41" s="535">
        <v>36</v>
      </c>
      <c r="H41" s="535">
        <v>9</v>
      </c>
      <c r="I41" s="535"/>
      <c r="J41" s="535">
        <v>9</v>
      </c>
      <c r="K41" s="554">
        <v>54</v>
      </c>
      <c r="L41" s="555">
        <v>2</v>
      </c>
      <c r="M41" s="556"/>
      <c r="N41" s="539">
        <v>40</v>
      </c>
      <c r="O41" s="526"/>
      <c r="P41" s="594"/>
      <c r="Q41" s="527"/>
      <c r="R41" s="527"/>
      <c r="S41" s="52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</row>
    <row r="42" spans="1:29" s="406" customFormat="1" ht="5.25" customHeight="1" x14ac:dyDescent="0.25">
      <c r="A42" s="397"/>
      <c r="B42" s="398"/>
      <c r="C42" s="529"/>
      <c r="D42" s="532"/>
      <c r="E42" s="533"/>
      <c r="F42" s="534"/>
      <c r="G42" s="535"/>
      <c r="H42" s="535"/>
      <c r="I42" s="535"/>
      <c r="J42" s="535"/>
      <c r="K42" s="554"/>
      <c r="L42" s="555"/>
      <c r="M42" s="556"/>
      <c r="N42" s="539"/>
      <c r="O42" s="526"/>
      <c r="P42" s="594"/>
      <c r="Q42" s="527"/>
      <c r="R42" s="527"/>
      <c r="S42" s="52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</row>
    <row r="43" spans="1:29" s="369" customFormat="1" ht="18" customHeight="1" x14ac:dyDescent="0.25">
      <c r="A43" s="360" t="s">
        <v>17</v>
      </c>
      <c r="B43" s="361"/>
      <c r="C43" s="529" t="s">
        <v>91</v>
      </c>
      <c r="D43" s="532" t="s">
        <v>118</v>
      </c>
      <c r="E43" s="533">
        <v>4.5</v>
      </c>
      <c r="F43" s="534">
        <v>135</v>
      </c>
      <c r="G43" s="535">
        <v>0</v>
      </c>
      <c r="H43" s="535"/>
      <c r="I43" s="535"/>
      <c r="J43" s="535"/>
      <c r="K43" s="554">
        <v>135</v>
      </c>
      <c r="L43" s="555">
        <v>0</v>
      </c>
      <c r="M43" s="556"/>
      <c r="N43" s="539">
        <v>0</v>
      </c>
      <c r="O43" s="526"/>
      <c r="P43" s="594"/>
      <c r="Q43" s="527"/>
      <c r="R43" s="527"/>
      <c r="S43" s="527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</row>
    <row r="44" spans="1:29" s="369" customFormat="1" ht="5.25" customHeight="1" x14ac:dyDescent="0.25">
      <c r="A44" s="360"/>
      <c r="B44" s="361"/>
      <c r="C44" s="529"/>
      <c r="D44" s="532"/>
      <c r="E44" s="533"/>
      <c r="F44" s="534"/>
      <c r="G44" s="535"/>
      <c r="H44" s="535"/>
      <c r="I44" s="535"/>
      <c r="J44" s="535"/>
      <c r="K44" s="554"/>
      <c r="L44" s="555"/>
      <c r="M44" s="556"/>
      <c r="N44" s="539"/>
      <c r="O44" s="526"/>
      <c r="P44" s="594"/>
      <c r="Q44" s="527"/>
      <c r="R44" s="527"/>
      <c r="S44" s="527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</row>
    <row r="45" spans="1:29" s="369" customFormat="1" ht="18" customHeight="1" x14ac:dyDescent="0.25">
      <c r="A45" s="360" t="s">
        <v>17</v>
      </c>
      <c r="B45" s="361"/>
      <c r="C45" s="529" t="s">
        <v>91</v>
      </c>
      <c r="D45" s="532" t="s">
        <v>162</v>
      </c>
      <c r="E45" s="533">
        <v>2</v>
      </c>
      <c r="F45" s="534">
        <v>60</v>
      </c>
      <c r="G45" s="535">
        <v>0</v>
      </c>
      <c r="H45" s="535"/>
      <c r="I45" s="535"/>
      <c r="J45" s="535">
        <v>9</v>
      </c>
      <c r="K45" s="554">
        <v>60</v>
      </c>
      <c r="L45" s="555">
        <v>1</v>
      </c>
      <c r="M45" s="556"/>
      <c r="N45" s="539">
        <v>0</v>
      </c>
      <c r="O45" s="526"/>
      <c r="P45" s="594"/>
      <c r="Q45" s="527"/>
      <c r="R45" s="527"/>
      <c r="S45" s="527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</row>
    <row r="46" spans="1:29" s="369" customFormat="1" ht="5.25" customHeight="1" x14ac:dyDescent="0.25">
      <c r="A46" s="360"/>
      <c r="B46" s="361"/>
      <c r="C46" s="529"/>
      <c r="D46" s="587"/>
      <c r="E46" s="558"/>
      <c r="F46" s="534"/>
      <c r="G46" s="535"/>
      <c r="H46" s="535"/>
      <c r="I46" s="535"/>
      <c r="J46" s="535"/>
      <c r="K46" s="554"/>
      <c r="L46" s="555"/>
      <c r="M46" s="556"/>
      <c r="N46" s="539"/>
      <c r="O46" s="526"/>
      <c r="P46" s="594"/>
      <c r="Q46" s="527"/>
      <c r="R46" s="527"/>
      <c r="S46" s="527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</row>
    <row r="47" spans="1:29" s="369" customFormat="1" ht="18" customHeight="1" x14ac:dyDescent="0.25">
      <c r="A47" s="360" t="s">
        <v>17</v>
      </c>
      <c r="B47" s="361" t="s">
        <v>214</v>
      </c>
      <c r="C47" s="529" t="s">
        <v>91</v>
      </c>
      <c r="D47" s="557" t="s">
        <v>163</v>
      </c>
      <c r="E47" s="558">
        <v>4</v>
      </c>
      <c r="F47" s="534">
        <v>120</v>
      </c>
      <c r="G47" s="535">
        <v>54</v>
      </c>
      <c r="H47" s="535">
        <v>9</v>
      </c>
      <c r="I47" s="535"/>
      <c r="J47" s="535">
        <v>18</v>
      </c>
      <c r="K47" s="554">
        <v>66</v>
      </c>
      <c r="L47" s="555">
        <v>3</v>
      </c>
      <c r="M47" s="556"/>
      <c r="N47" s="539">
        <v>45</v>
      </c>
      <c r="O47" s="526"/>
      <c r="P47" s="594"/>
      <c r="Q47" s="527"/>
      <c r="R47" s="527"/>
      <c r="S47" s="527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</row>
    <row r="48" spans="1:29" s="369" customFormat="1" ht="5.25" customHeight="1" x14ac:dyDescent="0.25">
      <c r="A48" s="360"/>
      <c r="B48" s="361"/>
      <c r="C48" s="529"/>
      <c r="D48" s="588"/>
      <c r="E48" s="558"/>
      <c r="F48" s="534"/>
      <c r="G48" s="535"/>
      <c r="H48" s="535"/>
      <c r="I48" s="535"/>
      <c r="J48" s="535"/>
      <c r="K48" s="554"/>
      <c r="L48" s="555"/>
      <c r="M48" s="556"/>
      <c r="N48" s="539"/>
      <c r="O48" s="526"/>
      <c r="P48" s="594"/>
      <c r="Q48" s="527"/>
      <c r="R48" s="527"/>
      <c r="S48" s="527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</row>
    <row r="49" spans="1:29" ht="30.75" customHeight="1" x14ac:dyDescent="0.25">
      <c r="A49" s="62" t="s">
        <v>17</v>
      </c>
      <c r="C49" s="529" t="s">
        <v>92</v>
      </c>
      <c r="D49" s="559" t="s">
        <v>220</v>
      </c>
      <c r="E49" s="533">
        <v>4</v>
      </c>
      <c r="F49" s="534">
        <v>120</v>
      </c>
      <c r="G49" s="535">
        <v>54</v>
      </c>
      <c r="H49" s="535">
        <v>9</v>
      </c>
      <c r="I49" s="535"/>
      <c r="J49" s="535">
        <v>18</v>
      </c>
      <c r="K49" s="554">
        <v>66</v>
      </c>
      <c r="L49" s="555">
        <v>3</v>
      </c>
      <c r="M49" s="556"/>
      <c r="N49" s="539">
        <v>45</v>
      </c>
      <c r="P49" s="594"/>
    </row>
    <row r="50" spans="1:29" ht="5.25" customHeight="1" x14ac:dyDescent="0.25">
      <c r="A50" s="62"/>
      <c r="C50" s="529"/>
      <c r="D50" s="559"/>
      <c r="E50" s="533"/>
      <c r="F50" s="534"/>
      <c r="G50" s="535"/>
      <c r="H50" s="535"/>
      <c r="I50" s="535"/>
      <c r="J50" s="535"/>
      <c r="K50" s="554"/>
      <c r="L50" s="555"/>
      <c r="M50" s="556"/>
      <c r="N50" s="539"/>
      <c r="P50" s="594"/>
    </row>
    <row r="51" spans="1:29" s="369" customFormat="1" x14ac:dyDescent="0.25">
      <c r="A51" s="360" t="s">
        <v>17</v>
      </c>
      <c r="B51" s="361" t="s">
        <v>217</v>
      </c>
      <c r="C51" s="529" t="s">
        <v>92</v>
      </c>
      <c r="D51" s="532" t="s">
        <v>221</v>
      </c>
      <c r="E51" s="533">
        <v>4</v>
      </c>
      <c r="F51" s="534">
        <v>120</v>
      </c>
      <c r="G51" s="535">
        <v>54</v>
      </c>
      <c r="H51" s="535">
        <v>9</v>
      </c>
      <c r="I51" s="535"/>
      <c r="J51" s="535">
        <v>18</v>
      </c>
      <c r="K51" s="554">
        <v>66</v>
      </c>
      <c r="L51" s="555">
        <v>3</v>
      </c>
      <c r="M51" s="556"/>
      <c r="N51" s="539">
        <v>45</v>
      </c>
      <c r="O51" s="526"/>
      <c r="P51" s="594"/>
      <c r="Q51" s="527"/>
      <c r="R51" s="527"/>
      <c r="S51" s="527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</row>
    <row r="52" spans="1:29" s="369" customFormat="1" ht="5.25" customHeight="1" x14ac:dyDescent="0.25">
      <c r="A52" s="360"/>
      <c r="B52" s="361"/>
      <c r="C52" s="529"/>
      <c r="D52" s="532"/>
      <c r="E52" s="533"/>
      <c r="F52" s="534"/>
      <c r="G52" s="535"/>
      <c r="H52" s="535"/>
      <c r="I52" s="535"/>
      <c r="J52" s="535"/>
      <c r="K52" s="554"/>
      <c r="L52" s="555"/>
      <c r="M52" s="556"/>
      <c r="N52" s="539"/>
      <c r="O52" s="526"/>
      <c r="P52" s="594"/>
      <c r="Q52" s="527"/>
      <c r="R52" s="527"/>
      <c r="S52" s="527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</row>
    <row r="53" spans="1:29" s="369" customFormat="1" ht="21" customHeight="1" x14ac:dyDescent="0.25">
      <c r="A53" s="360" t="s">
        <v>17</v>
      </c>
      <c r="B53" s="361"/>
      <c r="C53" s="529" t="s">
        <v>92</v>
      </c>
      <c r="D53" s="532" t="s">
        <v>222</v>
      </c>
      <c r="E53" s="533">
        <v>4.5</v>
      </c>
      <c r="F53" s="534">
        <v>135</v>
      </c>
      <c r="G53" s="535">
        <v>54</v>
      </c>
      <c r="H53" s="535">
        <v>9</v>
      </c>
      <c r="I53" s="535"/>
      <c r="J53" s="535">
        <v>18</v>
      </c>
      <c r="K53" s="554">
        <v>81</v>
      </c>
      <c r="L53" s="555">
        <v>3</v>
      </c>
      <c r="M53" s="556"/>
      <c r="N53" s="539">
        <v>40</v>
      </c>
      <c r="O53" s="526"/>
      <c r="P53" s="594"/>
      <c r="Q53" s="527"/>
      <c r="R53" s="527"/>
      <c r="S53" s="527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</row>
    <row r="54" spans="1:29" ht="18" customHeight="1" x14ac:dyDescent="0.25">
      <c r="A54" s="62"/>
      <c r="B54" s="354"/>
      <c r="C54" s="529"/>
      <c r="D54" s="532"/>
      <c r="E54" s="533"/>
      <c r="F54" s="534">
        <v>0</v>
      </c>
      <c r="G54" s="535">
        <v>0</v>
      </c>
      <c r="H54" s="535"/>
      <c r="I54" s="535"/>
      <c r="J54" s="535"/>
      <c r="K54" s="554">
        <v>0</v>
      </c>
      <c r="L54" s="555">
        <v>0</v>
      </c>
      <c r="M54" s="556"/>
      <c r="N54" s="539" t="e">
        <v>#DIV/0!</v>
      </c>
      <c r="P54" s="594"/>
    </row>
    <row r="55" spans="1:29" ht="18" customHeight="1" x14ac:dyDescent="0.25">
      <c r="D55" s="532"/>
      <c r="E55" s="533"/>
      <c r="F55" s="534">
        <v>0</v>
      </c>
      <c r="G55" s="535">
        <v>0</v>
      </c>
      <c r="H55" s="535"/>
      <c r="I55" s="535"/>
      <c r="J55" s="535"/>
      <c r="K55" s="554">
        <v>0</v>
      </c>
      <c r="L55" s="533">
        <v>0</v>
      </c>
      <c r="M55" s="556"/>
      <c r="N55" s="539" t="e">
        <v>#DIV/0!</v>
      </c>
      <c r="P55" s="594"/>
    </row>
    <row r="56" spans="1:29" ht="18" customHeight="1" thickBot="1" x14ac:dyDescent="0.3">
      <c r="D56" s="560"/>
      <c r="E56" s="561"/>
      <c r="F56" s="544">
        <v>0</v>
      </c>
      <c r="G56" s="545">
        <v>0</v>
      </c>
      <c r="H56" s="545"/>
      <c r="I56" s="545"/>
      <c r="J56" s="545"/>
      <c r="K56" s="562">
        <v>0</v>
      </c>
      <c r="L56" s="561">
        <v>0</v>
      </c>
      <c r="M56" s="563"/>
      <c r="N56" s="564" t="e">
        <v>#DIV/0!</v>
      </c>
      <c r="P56" s="594"/>
    </row>
    <row r="57" spans="1:29" ht="16.5" thickBot="1" x14ac:dyDescent="0.3">
      <c r="D57" s="565" t="s">
        <v>24</v>
      </c>
      <c r="E57" s="127">
        <f t="shared" ref="E57:L57" si="6">SUM(E39:E56)</f>
        <v>30</v>
      </c>
      <c r="F57" s="32">
        <f t="shared" si="6"/>
        <v>900</v>
      </c>
      <c r="G57" s="32">
        <f t="shared" si="6"/>
        <v>306</v>
      </c>
      <c r="H57" s="32">
        <f t="shared" si="6"/>
        <v>54</v>
      </c>
      <c r="I57" s="32">
        <f t="shared" si="6"/>
        <v>0</v>
      </c>
      <c r="J57" s="32">
        <f t="shared" si="6"/>
        <v>108</v>
      </c>
      <c r="K57" s="32">
        <f t="shared" si="6"/>
        <v>594</v>
      </c>
      <c r="L57" s="32">
        <f t="shared" si="6"/>
        <v>18</v>
      </c>
      <c r="M57" s="53"/>
      <c r="N57" s="134"/>
      <c r="P57" s="594"/>
    </row>
    <row r="58" spans="1:29" x14ac:dyDescent="0.25">
      <c r="D58" s="525" t="s">
        <v>88</v>
      </c>
      <c r="E58" s="12">
        <f>30-E57</f>
        <v>0</v>
      </c>
    </row>
    <row r="59" spans="1:29" x14ac:dyDescent="0.25">
      <c r="D59" s="525"/>
      <c r="E59" s="12"/>
    </row>
    <row r="60" spans="1:29" x14ac:dyDescent="0.25">
      <c r="D60" s="525"/>
      <c r="E60" s="12"/>
    </row>
    <row r="61" spans="1:29" x14ac:dyDescent="0.25">
      <c r="D61" s="525"/>
      <c r="E61" s="12"/>
    </row>
    <row r="62" spans="1:29" ht="16.5" thickBot="1" x14ac:dyDescent="0.3">
      <c r="D62" s="528" t="s">
        <v>238</v>
      </c>
    </row>
    <row r="63" spans="1:29" ht="16.5" thickBot="1" x14ac:dyDescent="0.3">
      <c r="D63" s="1190" t="s">
        <v>84</v>
      </c>
      <c r="E63" s="1193" t="s">
        <v>74</v>
      </c>
      <c r="F63" s="1046" t="s">
        <v>56</v>
      </c>
      <c r="G63" s="1046"/>
      <c r="H63" s="1046"/>
      <c r="I63" s="1046"/>
      <c r="J63" s="1046"/>
      <c r="K63" s="1197"/>
      <c r="L63" s="1193" t="s">
        <v>86</v>
      </c>
      <c r="M63" s="1193" t="s">
        <v>87</v>
      </c>
      <c r="N63" s="1193" t="s">
        <v>97</v>
      </c>
      <c r="P63" s="1222" t="s">
        <v>251</v>
      </c>
    </row>
    <row r="64" spans="1:29" x14ac:dyDescent="0.25">
      <c r="D64" s="1191"/>
      <c r="E64" s="1194"/>
      <c r="F64" s="1198" t="s">
        <v>28</v>
      </c>
      <c r="G64" s="1200" t="s">
        <v>57</v>
      </c>
      <c r="H64" s="1201"/>
      <c r="I64" s="1201"/>
      <c r="J64" s="1202"/>
      <c r="K64" s="1203" t="s">
        <v>117</v>
      </c>
      <c r="L64" s="1194"/>
      <c r="M64" s="1194"/>
      <c r="N64" s="1194"/>
      <c r="P64" s="1222"/>
    </row>
    <row r="65" spans="4:16" x14ac:dyDescent="0.25">
      <c r="D65" s="1191"/>
      <c r="E65" s="1195"/>
      <c r="F65" s="1199"/>
      <c r="G65" s="1205" t="s">
        <v>58</v>
      </c>
      <c r="H65" s="1207" t="s">
        <v>62</v>
      </c>
      <c r="I65" s="1208"/>
      <c r="J65" s="1209"/>
      <c r="K65" s="1204"/>
      <c r="L65" s="1195"/>
      <c r="M65" s="1195"/>
      <c r="N65" s="1195"/>
      <c r="P65" s="1222"/>
    </row>
    <row r="66" spans="4:16" x14ac:dyDescent="0.25">
      <c r="D66" s="1191"/>
      <c r="E66" s="1195"/>
      <c r="F66" s="1199"/>
      <c r="G66" s="1206"/>
      <c r="H66" s="1210" t="s">
        <v>114</v>
      </c>
      <c r="I66" s="1212" t="s">
        <v>115</v>
      </c>
      <c r="J66" s="1212" t="s">
        <v>116</v>
      </c>
      <c r="K66" s="1204"/>
      <c r="L66" s="1195"/>
      <c r="M66" s="1195"/>
      <c r="N66" s="1195"/>
      <c r="P66" s="1222"/>
    </row>
    <row r="67" spans="4:16" x14ac:dyDescent="0.25">
      <c r="D67" s="1191"/>
      <c r="E67" s="1195"/>
      <c r="F67" s="1199"/>
      <c r="G67" s="1206"/>
      <c r="H67" s="1210"/>
      <c r="I67" s="1212"/>
      <c r="J67" s="1212"/>
      <c r="K67" s="1204"/>
      <c r="L67" s="1195"/>
      <c r="M67" s="1195"/>
      <c r="N67" s="1195"/>
      <c r="P67" s="1222"/>
    </row>
    <row r="68" spans="4:16" x14ac:dyDescent="0.25">
      <c r="D68" s="1191"/>
      <c r="E68" s="1195"/>
      <c r="F68" s="1199"/>
      <c r="G68" s="1206"/>
      <c r="H68" s="1210"/>
      <c r="I68" s="1212"/>
      <c r="J68" s="1212"/>
      <c r="K68" s="1204"/>
      <c r="L68" s="1195"/>
      <c r="M68" s="1195"/>
      <c r="N68" s="1195"/>
      <c r="P68" s="1222"/>
    </row>
    <row r="69" spans="4:16" ht="16.5" thickBot="1" x14ac:dyDescent="0.3">
      <c r="D69" s="1191"/>
      <c r="E69" s="1213"/>
      <c r="F69" s="1199"/>
      <c r="G69" s="1206"/>
      <c r="H69" s="1211"/>
      <c r="I69" s="1205"/>
      <c r="J69" s="1205"/>
      <c r="K69" s="1204"/>
      <c r="L69" s="1213"/>
      <c r="M69" s="1213"/>
      <c r="N69" s="1213"/>
      <c r="P69" s="1222"/>
    </row>
    <row r="70" spans="4:16" x14ac:dyDescent="0.25">
      <c r="D70" s="550" t="s">
        <v>164</v>
      </c>
      <c r="E70" s="530">
        <v>4</v>
      </c>
      <c r="F70" s="494">
        <v>120</v>
      </c>
      <c r="G70" s="495">
        <v>54</v>
      </c>
      <c r="H70" s="495">
        <v>9</v>
      </c>
      <c r="I70" s="495"/>
      <c r="J70" s="495">
        <v>18</v>
      </c>
      <c r="K70" s="551">
        <v>66</v>
      </c>
      <c r="L70" s="552">
        <v>3</v>
      </c>
      <c r="M70" s="553" t="s">
        <v>96</v>
      </c>
      <c r="N70" s="531">
        <v>45</v>
      </c>
      <c r="O70" s="526" t="s">
        <v>240</v>
      </c>
      <c r="P70" s="594"/>
    </row>
    <row r="71" spans="4:16" ht="3" customHeight="1" x14ac:dyDescent="0.25">
      <c r="D71" s="540"/>
      <c r="E71" s="580"/>
      <c r="F71" s="581"/>
      <c r="G71" s="582"/>
      <c r="H71" s="582"/>
      <c r="I71" s="582"/>
      <c r="J71" s="582"/>
      <c r="K71" s="584"/>
      <c r="L71" s="585"/>
      <c r="M71" s="586"/>
      <c r="N71" s="583"/>
      <c r="P71" s="594"/>
    </row>
    <row r="72" spans="4:16" x14ac:dyDescent="0.25">
      <c r="D72" s="436" t="s">
        <v>157</v>
      </c>
      <c r="E72" s="533">
        <v>3</v>
      </c>
      <c r="F72" s="534">
        <v>90</v>
      </c>
      <c r="G72" s="535">
        <v>36</v>
      </c>
      <c r="H72" s="535">
        <v>9</v>
      </c>
      <c r="I72" s="535"/>
      <c r="J72" s="535">
        <v>9</v>
      </c>
      <c r="K72" s="554">
        <v>54</v>
      </c>
      <c r="L72" s="555">
        <v>2</v>
      </c>
      <c r="M72" s="556" t="s">
        <v>98</v>
      </c>
      <c r="N72" s="539">
        <v>40</v>
      </c>
      <c r="O72" s="526" t="s">
        <v>241</v>
      </c>
      <c r="P72" s="594"/>
    </row>
    <row r="73" spans="4:16" ht="3" customHeight="1" x14ac:dyDescent="0.25">
      <c r="D73" s="532"/>
      <c r="E73" s="533"/>
      <c r="F73" s="534"/>
      <c r="G73" s="535"/>
      <c r="H73" s="535"/>
      <c r="I73" s="535"/>
      <c r="J73" s="535"/>
      <c r="K73" s="554"/>
      <c r="L73" s="555"/>
      <c r="M73" s="556"/>
      <c r="N73" s="539"/>
      <c r="P73" s="594"/>
    </row>
    <row r="74" spans="4:16" x14ac:dyDescent="0.25">
      <c r="D74" s="532" t="s">
        <v>118</v>
      </c>
      <c r="E74" s="533">
        <v>4.5</v>
      </c>
      <c r="F74" s="534">
        <v>135</v>
      </c>
      <c r="G74" s="535">
        <v>0</v>
      </c>
      <c r="H74" s="535"/>
      <c r="I74" s="535"/>
      <c r="J74" s="535"/>
      <c r="K74" s="554">
        <v>135</v>
      </c>
      <c r="L74" s="555">
        <v>0</v>
      </c>
      <c r="M74" s="556" t="s">
        <v>95</v>
      </c>
      <c r="N74" s="539">
        <v>0</v>
      </c>
      <c r="O74" s="526" t="s">
        <v>239</v>
      </c>
      <c r="P74" s="594"/>
    </row>
    <row r="75" spans="4:16" ht="3" customHeight="1" x14ac:dyDescent="0.25">
      <c r="D75" s="532"/>
      <c r="E75" s="533"/>
      <c r="F75" s="534"/>
      <c r="G75" s="535"/>
      <c r="H75" s="535"/>
      <c r="I75" s="535"/>
      <c r="J75" s="535"/>
      <c r="K75" s="554"/>
      <c r="L75" s="555"/>
      <c r="M75" s="556"/>
      <c r="N75" s="539"/>
      <c r="P75" s="594"/>
    </row>
    <row r="76" spans="4:16" x14ac:dyDescent="0.25">
      <c r="D76" s="532" t="s">
        <v>162</v>
      </c>
      <c r="E76" s="533">
        <v>2</v>
      </c>
      <c r="F76" s="534">
        <v>60</v>
      </c>
      <c r="G76" s="535">
        <v>0</v>
      </c>
      <c r="H76" s="535"/>
      <c r="I76" s="535"/>
      <c r="J76" s="535">
        <v>9</v>
      </c>
      <c r="K76" s="554">
        <v>60</v>
      </c>
      <c r="L76" s="555">
        <v>1</v>
      </c>
      <c r="M76" s="556" t="s">
        <v>95</v>
      </c>
      <c r="N76" s="539">
        <v>0</v>
      </c>
      <c r="O76" s="526" t="s">
        <v>239</v>
      </c>
      <c r="P76" s="594"/>
    </row>
    <row r="77" spans="4:16" ht="3" customHeight="1" x14ac:dyDescent="0.25">
      <c r="D77" s="587"/>
      <c r="E77" s="558"/>
      <c r="F77" s="534"/>
      <c r="G77" s="535"/>
      <c r="H77" s="535"/>
      <c r="I77" s="535"/>
      <c r="J77" s="535"/>
      <c r="K77" s="554"/>
      <c r="L77" s="555"/>
      <c r="M77" s="556"/>
      <c r="N77" s="539"/>
      <c r="P77" s="594"/>
    </row>
    <row r="78" spans="4:16" x14ac:dyDescent="0.25">
      <c r="D78" s="557" t="s">
        <v>163</v>
      </c>
      <c r="E78" s="558">
        <v>4</v>
      </c>
      <c r="F78" s="534">
        <v>120</v>
      </c>
      <c r="G78" s="535">
        <v>54</v>
      </c>
      <c r="H78" s="535">
        <v>9</v>
      </c>
      <c r="I78" s="535"/>
      <c r="J78" s="535">
        <v>18</v>
      </c>
      <c r="K78" s="554">
        <v>66</v>
      </c>
      <c r="L78" s="555">
        <v>3</v>
      </c>
      <c r="M78" s="556" t="s">
        <v>96</v>
      </c>
      <c r="N78" s="539">
        <v>45</v>
      </c>
      <c r="O78" s="526" t="s">
        <v>240</v>
      </c>
      <c r="P78" s="594"/>
    </row>
    <row r="79" spans="4:16" ht="3" customHeight="1" x14ac:dyDescent="0.25">
      <c r="D79" s="588"/>
      <c r="E79" s="558"/>
      <c r="F79" s="534"/>
      <c r="G79" s="535"/>
      <c r="H79" s="535"/>
      <c r="I79" s="535"/>
      <c r="J79" s="535"/>
      <c r="K79" s="554"/>
      <c r="L79" s="555"/>
      <c r="M79" s="556"/>
      <c r="N79" s="539"/>
      <c r="P79" s="594"/>
    </row>
    <row r="80" spans="4:16" ht="31.5" x14ac:dyDescent="0.25">
      <c r="D80" s="559" t="s">
        <v>220</v>
      </c>
      <c r="E80" s="533">
        <v>4</v>
      </c>
      <c r="F80" s="534">
        <v>120</v>
      </c>
      <c r="G80" s="535">
        <v>54</v>
      </c>
      <c r="H80" s="535">
        <v>9</v>
      </c>
      <c r="I80" s="535"/>
      <c r="J80" s="535">
        <v>18</v>
      </c>
      <c r="K80" s="554">
        <v>66</v>
      </c>
      <c r="L80" s="555">
        <v>3</v>
      </c>
      <c r="M80" s="556" t="s">
        <v>95</v>
      </c>
      <c r="N80" s="539">
        <v>45</v>
      </c>
      <c r="O80" s="526" t="s">
        <v>239</v>
      </c>
      <c r="P80" s="594"/>
    </row>
    <row r="81" spans="4:16" ht="3" customHeight="1" x14ac:dyDescent="0.25">
      <c r="D81" s="559"/>
      <c r="E81" s="533"/>
      <c r="F81" s="534"/>
      <c r="G81" s="535"/>
      <c r="H81" s="535"/>
      <c r="I81" s="535"/>
      <c r="J81" s="535"/>
      <c r="K81" s="554"/>
      <c r="L81" s="555"/>
      <c r="M81" s="556"/>
      <c r="N81" s="539"/>
      <c r="P81" s="594"/>
    </row>
    <row r="82" spans="4:16" x14ac:dyDescent="0.25">
      <c r="D82" s="532" t="s">
        <v>221</v>
      </c>
      <c r="E82" s="533">
        <v>4</v>
      </c>
      <c r="F82" s="534">
        <v>120</v>
      </c>
      <c r="G82" s="535">
        <v>54</v>
      </c>
      <c r="H82" s="535">
        <v>9</v>
      </c>
      <c r="I82" s="535"/>
      <c r="J82" s="535">
        <v>18</v>
      </c>
      <c r="K82" s="554">
        <v>66</v>
      </c>
      <c r="L82" s="555">
        <v>3</v>
      </c>
      <c r="M82" s="556" t="s">
        <v>96</v>
      </c>
      <c r="N82" s="539">
        <v>45</v>
      </c>
      <c r="O82" s="526" t="s">
        <v>240</v>
      </c>
      <c r="P82" s="594"/>
    </row>
    <row r="83" spans="4:16" ht="3" customHeight="1" x14ac:dyDescent="0.25">
      <c r="D83" s="532"/>
      <c r="E83" s="533"/>
      <c r="F83" s="534"/>
      <c r="G83" s="535"/>
      <c r="H83" s="535"/>
      <c r="I83" s="535"/>
      <c r="J83" s="535"/>
      <c r="K83" s="554"/>
      <c r="L83" s="555"/>
      <c r="M83" s="556"/>
      <c r="N83" s="539"/>
      <c r="P83" s="594"/>
    </row>
    <row r="84" spans="4:16" x14ac:dyDescent="0.25">
      <c r="D84" s="532" t="s">
        <v>222</v>
      </c>
      <c r="E84" s="533">
        <v>4.5</v>
      </c>
      <c r="F84" s="534">
        <v>135</v>
      </c>
      <c r="G84" s="535">
        <v>54</v>
      </c>
      <c r="H84" s="535">
        <v>9</v>
      </c>
      <c r="I84" s="535"/>
      <c r="J84" s="535">
        <v>18</v>
      </c>
      <c r="K84" s="554">
        <v>81</v>
      </c>
      <c r="L84" s="555">
        <v>3</v>
      </c>
      <c r="M84" s="556" t="s">
        <v>95</v>
      </c>
      <c r="N84" s="539">
        <v>40</v>
      </c>
      <c r="O84" s="526" t="s">
        <v>239</v>
      </c>
      <c r="P84" s="594"/>
    </row>
    <row r="85" spans="4:16" x14ac:dyDescent="0.25">
      <c r="D85" s="532"/>
      <c r="E85" s="533"/>
      <c r="F85" s="534">
        <v>0</v>
      </c>
      <c r="G85" s="535">
        <v>0</v>
      </c>
      <c r="H85" s="535"/>
      <c r="I85" s="535"/>
      <c r="J85" s="535"/>
      <c r="K85" s="554">
        <v>0</v>
      </c>
      <c r="L85" s="555">
        <v>0</v>
      </c>
      <c r="M85" s="556"/>
      <c r="N85" s="539" t="e">
        <v>#DIV/0!</v>
      </c>
      <c r="P85" s="594"/>
    </row>
    <row r="86" spans="4:16" x14ac:dyDescent="0.25">
      <c r="D86" s="532"/>
      <c r="E86" s="533"/>
      <c r="F86" s="534">
        <v>0</v>
      </c>
      <c r="G86" s="535">
        <v>0</v>
      </c>
      <c r="H86" s="535"/>
      <c r="I86" s="535"/>
      <c r="J86" s="535"/>
      <c r="K86" s="554">
        <v>0</v>
      </c>
      <c r="L86" s="533">
        <v>0</v>
      </c>
      <c r="M86" s="556"/>
      <c r="N86" s="539" t="e">
        <v>#DIV/0!</v>
      </c>
      <c r="P86" s="594"/>
    </row>
    <row r="87" spans="4:16" ht="16.5" thickBot="1" x14ac:dyDescent="0.3">
      <c r="D87" s="560"/>
      <c r="E87" s="561"/>
      <c r="F87" s="544">
        <v>0</v>
      </c>
      <c r="G87" s="545">
        <v>0</v>
      </c>
      <c r="H87" s="545"/>
      <c r="I87" s="545"/>
      <c r="J87" s="545"/>
      <c r="K87" s="562">
        <v>0</v>
      </c>
      <c r="L87" s="561">
        <v>0</v>
      </c>
      <c r="M87" s="563"/>
      <c r="N87" s="564" t="e">
        <v>#DIV/0!</v>
      </c>
      <c r="P87" s="594"/>
    </row>
    <row r="88" spans="4:16" ht="16.5" thickBot="1" x14ac:dyDescent="0.3">
      <c r="D88" s="565" t="s">
        <v>24</v>
      </c>
      <c r="E88" s="127">
        <f t="shared" ref="E88:L88" si="7">SUM(E70:E87)</f>
        <v>30</v>
      </c>
      <c r="F88" s="32">
        <f t="shared" si="7"/>
        <v>900</v>
      </c>
      <c r="G88" s="32">
        <f t="shared" si="7"/>
        <v>306</v>
      </c>
      <c r="H88" s="32">
        <f t="shared" si="7"/>
        <v>54</v>
      </c>
      <c r="I88" s="32">
        <f t="shared" si="7"/>
        <v>0</v>
      </c>
      <c r="J88" s="32">
        <f t="shared" si="7"/>
        <v>108</v>
      </c>
      <c r="K88" s="32">
        <f t="shared" si="7"/>
        <v>594</v>
      </c>
      <c r="L88" s="32">
        <f t="shared" si="7"/>
        <v>18</v>
      </c>
      <c r="M88" s="53"/>
      <c r="N88" s="134"/>
      <c r="P88" s="594"/>
    </row>
    <row r="89" spans="4:16" x14ac:dyDescent="0.25">
      <c r="D89" s="525"/>
      <c r="E89" s="12"/>
    </row>
    <row r="90" spans="4:16" x14ac:dyDescent="0.25">
      <c r="D90" s="525"/>
      <c r="E90" s="12"/>
    </row>
    <row r="91" spans="4:16" x14ac:dyDescent="0.25">
      <c r="D91" s="525"/>
      <c r="E91" s="12"/>
    </row>
    <row r="92" spans="4:16" x14ac:dyDescent="0.25">
      <c r="D92" s="525"/>
      <c r="E92" s="12"/>
    </row>
    <row r="93" spans="4:16" x14ac:dyDescent="0.25">
      <c r="D93" s="525"/>
      <c r="E93" s="12"/>
    </row>
    <row r="94" spans="4:16" x14ac:dyDescent="0.25">
      <c r="D94" s="525"/>
      <c r="E94" s="12"/>
    </row>
    <row r="95" spans="4:16" x14ac:dyDescent="0.25">
      <c r="D95" s="525"/>
      <c r="E95" s="12"/>
    </row>
    <row r="96" spans="4:16" x14ac:dyDescent="0.25">
      <c r="D96" s="525"/>
      <c r="E96" s="12"/>
    </row>
    <row r="97" spans="1:14" x14ac:dyDescent="0.25">
      <c r="D97" s="525"/>
      <c r="E97" s="12"/>
    </row>
    <row r="98" spans="1:14" x14ac:dyDescent="0.25">
      <c r="D98" s="525"/>
      <c r="E98" s="12"/>
    </row>
    <row r="99" spans="1:14" x14ac:dyDescent="0.25">
      <c r="D99" s="525"/>
      <c r="E99" s="12"/>
    </row>
    <row r="100" spans="1:14" x14ac:dyDescent="0.25">
      <c r="D100" s="525"/>
      <c r="E100" s="12"/>
    </row>
    <row r="101" spans="1:14" ht="16.5" thickBot="1" x14ac:dyDescent="0.3">
      <c r="D101" s="528" t="s">
        <v>89</v>
      </c>
    </row>
    <row r="102" spans="1:14" ht="16.5" thickBot="1" x14ac:dyDescent="0.3">
      <c r="D102" s="1190" t="s">
        <v>84</v>
      </c>
      <c r="E102" s="1193" t="s">
        <v>74</v>
      </c>
      <c r="F102" s="1046" t="s">
        <v>56</v>
      </c>
      <c r="G102" s="1046"/>
      <c r="H102" s="1046"/>
      <c r="I102" s="1046"/>
      <c r="J102" s="1046"/>
      <c r="K102" s="1197"/>
      <c r="L102" s="1193" t="s">
        <v>86</v>
      </c>
      <c r="M102" s="1193" t="s">
        <v>87</v>
      </c>
      <c r="N102" s="1193" t="s">
        <v>97</v>
      </c>
    </row>
    <row r="103" spans="1:14" x14ac:dyDescent="0.25">
      <c r="D103" s="1191"/>
      <c r="E103" s="1194"/>
      <c r="F103" s="1198" t="s">
        <v>28</v>
      </c>
      <c r="G103" s="1200" t="s">
        <v>57</v>
      </c>
      <c r="H103" s="1201"/>
      <c r="I103" s="1201"/>
      <c r="J103" s="1202"/>
      <c r="K103" s="1203" t="s">
        <v>59</v>
      </c>
      <c r="L103" s="1194"/>
      <c r="M103" s="1194"/>
      <c r="N103" s="1194"/>
    </row>
    <row r="104" spans="1:14" x14ac:dyDescent="0.25">
      <c r="D104" s="1191"/>
      <c r="E104" s="1195"/>
      <c r="F104" s="1199"/>
      <c r="G104" s="1205" t="s">
        <v>58</v>
      </c>
      <c r="H104" s="1207" t="s">
        <v>62</v>
      </c>
      <c r="I104" s="1208"/>
      <c r="J104" s="1209"/>
      <c r="K104" s="1204"/>
      <c r="L104" s="1195"/>
      <c r="M104" s="1195"/>
      <c r="N104" s="1195"/>
    </row>
    <row r="105" spans="1:14" x14ac:dyDescent="0.25">
      <c r="D105" s="1191"/>
      <c r="E105" s="1195"/>
      <c r="F105" s="1199"/>
      <c r="G105" s="1206"/>
      <c r="H105" s="1210" t="s">
        <v>31</v>
      </c>
      <c r="I105" s="1212" t="s">
        <v>61</v>
      </c>
      <c r="J105" s="1212" t="s">
        <v>60</v>
      </c>
      <c r="K105" s="1204"/>
      <c r="L105" s="1195"/>
      <c r="M105" s="1195"/>
      <c r="N105" s="1195"/>
    </row>
    <row r="106" spans="1:14" x14ac:dyDescent="0.25">
      <c r="D106" s="1191"/>
      <c r="E106" s="1195"/>
      <c r="F106" s="1199"/>
      <c r="G106" s="1206"/>
      <c r="H106" s="1210"/>
      <c r="I106" s="1212"/>
      <c r="J106" s="1212"/>
      <c r="K106" s="1204"/>
      <c r="L106" s="1195"/>
      <c r="M106" s="1195"/>
      <c r="N106" s="1195"/>
    </row>
    <row r="107" spans="1:14" x14ac:dyDescent="0.25">
      <c r="D107" s="1191"/>
      <c r="E107" s="1195"/>
      <c r="F107" s="1199"/>
      <c r="G107" s="1206"/>
      <c r="H107" s="1210"/>
      <c r="I107" s="1212"/>
      <c r="J107" s="1212"/>
      <c r="K107" s="1204"/>
      <c r="L107" s="1195"/>
      <c r="M107" s="1195"/>
      <c r="N107" s="1195"/>
    </row>
    <row r="108" spans="1:14" ht="27.75" customHeight="1" thickBot="1" x14ac:dyDescent="0.3">
      <c r="D108" s="1192"/>
      <c r="E108" s="1196"/>
      <c r="F108" s="1215"/>
      <c r="G108" s="1217"/>
      <c r="H108" s="1218"/>
      <c r="I108" s="1214"/>
      <c r="J108" s="1214"/>
      <c r="K108" s="1216"/>
      <c r="L108" s="1196"/>
      <c r="M108" s="1196"/>
      <c r="N108" s="1196"/>
    </row>
    <row r="109" spans="1:14" ht="16.5" thickBot="1" x14ac:dyDescent="0.3">
      <c r="D109" s="566">
        <v>1</v>
      </c>
      <c r="E109" s="24">
        <v>2</v>
      </c>
      <c r="F109" s="25">
        <v>3</v>
      </c>
      <c r="G109" s="26">
        <v>4</v>
      </c>
      <c r="H109" s="26">
        <v>5</v>
      </c>
      <c r="I109" s="26">
        <v>6</v>
      </c>
      <c r="J109" s="26">
        <v>7</v>
      </c>
      <c r="K109" s="27">
        <v>8</v>
      </c>
      <c r="L109" s="26">
        <v>9</v>
      </c>
      <c r="M109" s="27">
        <v>10</v>
      </c>
      <c r="N109" s="26">
        <v>11</v>
      </c>
    </row>
    <row r="110" spans="1:14" x14ac:dyDescent="0.25">
      <c r="A110" s="62" t="s">
        <v>17</v>
      </c>
      <c r="B110" s="354"/>
      <c r="C110" s="529" t="s">
        <v>91</v>
      </c>
      <c r="D110" s="550" t="s">
        <v>26</v>
      </c>
      <c r="E110" s="530">
        <f>F110/30</f>
        <v>6</v>
      </c>
      <c r="F110" s="494">
        <f>G110+K110</f>
        <v>180</v>
      </c>
      <c r="G110" s="495">
        <f>H110+I110+J110</f>
        <v>0</v>
      </c>
      <c r="H110" s="495"/>
      <c r="I110" s="495"/>
      <c r="J110" s="495"/>
      <c r="K110" s="551">
        <v>180</v>
      </c>
      <c r="L110" s="567">
        <f>G110/15</f>
        <v>0</v>
      </c>
      <c r="M110" s="497" t="s">
        <v>95</v>
      </c>
      <c r="N110" s="531">
        <f>G110/F110*100</f>
        <v>0</v>
      </c>
    </row>
    <row r="111" spans="1:14" x14ac:dyDescent="0.25">
      <c r="A111" s="62" t="s">
        <v>17</v>
      </c>
      <c r="B111" s="354"/>
      <c r="C111" s="529" t="s">
        <v>91</v>
      </c>
      <c r="D111" s="532" t="s">
        <v>43</v>
      </c>
      <c r="E111" s="533">
        <v>21</v>
      </c>
      <c r="F111" s="534">
        <f t="shared" ref="F111:F120" si="8">G111+K111</f>
        <v>660</v>
      </c>
      <c r="G111" s="535">
        <f t="shared" ref="G111:G120" si="9">H111+I111+J111</f>
        <v>0</v>
      </c>
      <c r="H111" s="535"/>
      <c r="I111" s="535"/>
      <c r="J111" s="535"/>
      <c r="K111" s="554">
        <v>660</v>
      </c>
      <c r="L111" s="568">
        <f t="shared" ref="L111:L120" si="10">G111/15</f>
        <v>0</v>
      </c>
      <c r="M111" s="569"/>
      <c r="N111" s="570"/>
    </row>
    <row r="112" spans="1:14" ht="16.5" customHeight="1" x14ac:dyDescent="0.25">
      <c r="A112" s="62" t="s">
        <v>17</v>
      </c>
      <c r="B112" s="354"/>
      <c r="C112" s="529" t="s">
        <v>91</v>
      </c>
      <c r="D112" s="532" t="s">
        <v>94</v>
      </c>
      <c r="E112" s="533">
        <v>3</v>
      </c>
      <c r="F112" s="534">
        <f t="shared" si="8"/>
        <v>60</v>
      </c>
      <c r="G112" s="535">
        <f t="shared" si="9"/>
        <v>0</v>
      </c>
      <c r="H112" s="535"/>
      <c r="I112" s="535"/>
      <c r="J112" s="535"/>
      <c r="K112" s="554">
        <v>60</v>
      </c>
      <c r="L112" s="568">
        <f t="shared" si="10"/>
        <v>0</v>
      </c>
      <c r="M112" s="569"/>
      <c r="N112" s="570"/>
    </row>
    <row r="113" spans="1:14" x14ac:dyDescent="0.25">
      <c r="D113" s="532"/>
      <c r="E113" s="533">
        <f t="shared" ref="E113:E120" si="11">F113/30</f>
        <v>0</v>
      </c>
      <c r="F113" s="534">
        <f t="shared" si="8"/>
        <v>0</v>
      </c>
      <c r="G113" s="535">
        <f t="shared" si="9"/>
        <v>0</v>
      </c>
      <c r="H113" s="535"/>
      <c r="I113" s="535"/>
      <c r="J113" s="535"/>
      <c r="K113" s="554"/>
      <c r="L113" s="568">
        <f t="shared" si="10"/>
        <v>0</v>
      </c>
      <c r="M113" s="569"/>
      <c r="N113" s="570"/>
    </row>
    <row r="114" spans="1:14" x14ac:dyDescent="0.25">
      <c r="D114" s="532"/>
      <c r="E114" s="533">
        <f t="shared" si="11"/>
        <v>0</v>
      </c>
      <c r="F114" s="534">
        <f t="shared" si="8"/>
        <v>0</v>
      </c>
      <c r="G114" s="535">
        <f t="shared" si="9"/>
        <v>0</v>
      </c>
      <c r="H114" s="535"/>
      <c r="I114" s="535"/>
      <c r="J114" s="535"/>
      <c r="K114" s="554"/>
      <c r="L114" s="568">
        <f t="shared" si="10"/>
        <v>0</v>
      </c>
      <c r="M114" s="569"/>
      <c r="N114" s="570"/>
    </row>
    <row r="115" spans="1:14" x14ac:dyDescent="0.25">
      <c r="D115" s="532"/>
      <c r="E115" s="533">
        <f t="shared" si="11"/>
        <v>0</v>
      </c>
      <c r="F115" s="534">
        <f t="shared" si="8"/>
        <v>0</v>
      </c>
      <c r="G115" s="535">
        <f t="shared" si="9"/>
        <v>0</v>
      </c>
      <c r="H115" s="535"/>
      <c r="I115" s="535"/>
      <c r="J115" s="535"/>
      <c r="K115" s="554"/>
      <c r="L115" s="568">
        <f t="shared" si="10"/>
        <v>0</v>
      </c>
      <c r="M115" s="569"/>
      <c r="N115" s="570"/>
    </row>
    <row r="116" spans="1:14" x14ac:dyDescent="0.25">
      <c r="D116" s="532"/>
      <c r="E116" s="533">
        <f t="shared" si="11"/>
        <v>0</v>
      </c>
      <c r="F116" s="534">
        <f t="shared" si="8"/>
        <v>0</v>
      </c>
      <c r="G116" s="535">
        <f t="shared" si="9"/>
        <v>0</v>
      </c>
      <c r="H116" s="535"/>
      <c r="I116" s="535"/>
      <c r="J116" s="535"/>
      <c r="K116" s="554"/>
      <c r="L116" s="568">
        <f t="shared" si="10"/>
        <v>0</v>
      </c>
      <c r="M116" s="569"/>
      <c r="N116" s="570"/>
    </row>
    <row r="117" spans="1:14" x14ac:dyDescent="0.25">
      <c r="D117" s="532"/>
      <c r="E117" s="533">
        <f t="shared" si="11"/>
        <v>0</v>
      </c>
      <c r="F117" s="534">
        <f t="shared" si="8"/>
        <v>0</v>
      </c>
      <c r="G117" s="535">
        <f t="shared" si="9"/>
        <v>0</v>
      </c>
      <c r="H117" s="535"/>
      <c r="I117" s="535"/>
      <c r="J117" s="535"/>
      <c r="K117" s="554"/>
      <c r="L117" s="568">
        <f t="shared" si="10"/>
        <v>0</v>
      </c>
      <c r="M117" s="569"/>
      <c r="N117" s="570"/>
    </row>
    <row r="118" spans="1:14" x14ac:dyDescent="0.25">
      <c r="D118" s="532"/>
      <c r="E118" s="533">
        <f t="shared" si="11"/>
        <v>0</v>
      </c>
      <c r="F118" s="534">
        <f t="shared" si="8"/>
        <v>0</v>
      </c>
      <c r="G118" s="535">
        <f t="shared" si="9"/>
        <v>0</v>
      </c>
      <c r="H118" s="535"/>
      <c r="I118" s="535"/>
      <c r="J118" s="535"/>
      <c r="K118" s="554"/>
      <c r="L118" s="568">
        <f t="shared" si="10"/>
        <v>0</v>
      </c>
      <c r="M118" s="569"/>
      <c r="N118" s="570"/>
    </row>
    <row r="119" spans="1:14" x14ac:dyDescent="0.25">
      <c r="D119" s="532"/>
      <c r="E119" s="533">
        <f t="shared" si="11"/>
        <v>0</v>
      </c>
      <c r="F119" s="534">
        <f t="shared" si="8"/>
        <v>0</v>
      </c>
      <c r="G119" s="535">
        <f t="shared" si="9"/>
        <v>0</v>
      </c>
      <c r="H119" s="535"/>
      <c r="I119" s="535"/>
      <c r="J119" s="535"/>
      <c r="K119" s="554"/>
      <c r="L119" s="568">
        <f t="shared" si="10"/>
        <v>0</v>
      </c>
      <c r="M119" s="569"/>
      <c r="N119" s="570"/>
    </row>
    <row r="120" spans="1:14" ht="16.5" thickBot="1" x14ac:dyDescent="0.3">
      <c r="D120" s="560"/>
      <c r="E120" s="561">
        <f t="shared" si="11"/>
        <v>0</v>
      </c>
      <c r="F120" s="544">
        <f t="shared" si="8"/>
        <v>0</v>
      </c>
      <c r="G120" s="545">
        <f t="shared" si="9"/>
        <v>0</v>
      </c>
      <c r="H120" s="545"/>
      <c r="I120" s="545"/>
      <c r="J120" s="545"/>
      <c r="K120" s="562"/>
      <c r="L120" s="571">
        <f t="shared" si="10"/>
        <v>0</v>
      </c>
      <c r="M120" s="572"/>
      <c r="N120" s="573"/>
    </row>
    <row r="121" spans="1:14" ht="16.5" thickBot="1" x14ac:dyDescent="0.3">
      <c r="D121" s="549" t="s">
        <v>24</v>
      </c>
      <c r="E121" s="32">
        <f>SUM(E110:E120)</f>
        <v>30</v>
      </c>
      <c r="F121" s="32">
        <f>SUM(F110:F120)</f>
        <v>900</v>
      </c>
      <c r="G121" s="32">
        <f>SUM(G110:G120)</f>
        <v>0</v>
      </c>
      <c r="H121" s="32">
        <f t="shared" ref="H121:L121" si="12">SUM(H110:H120)</f>
        <v>0</v>
      </c>
      <c r="I121" s="32">
        <f t="shared" si="12"/>
        <v>0</v>
      </c>
      <c r="J121" s="32">
        <f t="shared" si="12"/>
        <v>0</v>
      </c>
      <c r="K121" s="32">
        <f t="shared" si="12"/>
        <v>900</v>
      </c>
      <c r="L121" s="32">
        <f t="shared" si="12"/>
        <v>0</v>
      </c>
      <c r="M121" s="23"/>
      <c r="N121" s="23"/>
    </row>
    <row r="122" spans="1:14" x14ac:dyDescent="0.25">
      <c r="D122" s="525" t="s">
        <v>88</v>
      </c>
      <c r="E122" s="12">
        <f>30-E121</f>
        <v>0</v>
      </c>
    </row>
    <row r="124" spans="1:14" x14ac:dyDescent="0.25">
      <c r="D124" s="528" t="s">
        <v>24</v>
      </c>
      <c r="E124" s="574">
        <f>E121+E57+E28</f>
        <v>90</v>
      </c>
      <c r="F124" s="574">
        <f>F121+F57+F28</f>
        <v>2700</v>
      </c>
      <c r="G124" s="575"/>
      <c r="H124" s="575"/>
      <c r="I124" s="576"/>
      <c r="J124" s="576"/>
      <c r="K124" s="576"/>
      <c r="L124" s="576"/>
      <c r="M124" s="576">
        <f>M121+M57+M28</f>
        <v>0</v>
      </c>
    </row>
    <row r="125" spans="1:14" x14ac:dyDescent="0.25">
      <c r="A125" s="62"/>
      <c r="B125" s="354"/>
      <c r="C125" s="529" t="s">
        <v>91</v>
      </c>
      <c r="D125" s="528" t="s">
        <v>90</v>
      </c>
      <c r="E125" s="577">
        <f>SUMIF($C$10:$C$121,C125,$E$10:$E$121)</f>
        <v>66.5</v>
      </c>
      <c r="F125" s="529">
        <f>E125*30</f>
        <v>1995</v>
      </c>
      <c r="G125" s="578">
        <f>F125/$F$124*100</f>
        <v>73.888888888888886</v>
      </c>
      <c r="H125" s="529"/>
    </row>
    <row r="126" spans="1:14" x14ac:dyDescent="0.25">
      <c r="A126" s="62"/>
      <c r="B126" s="354"/>
      <c r="C126" s="529" t="s">
        <v>92</v>
      </c>
      <c r="D126" s="528" t="s">
        <v>93</v>
      </c>
      <c r="E126" s="577">
        <f>SUMIF($C$10:$C$121,C126,$E$10:$E$121)</f>
        <v>23.5</v>
      </c>
      <c r="F126" s="529">
        <f t="shared" ref="F126:F133" si="13">E126*30</f>
        <v>705</v>
      </c>
      <c r="G126" s="578">
        <f t="shared" ref="G126:G132" si="14">F126/$F$124*100</f>
        <v>26.111111111111114</v>
      </c>
      <c r="H126" s="529"/>
    </row>
    <row r="127" spans="1:14" x14ac:dyDescent="0.25">
      <c r="A127" s="62"/>
      <c r="B127" s="354"/>
      <c r="C127" s="529"/>
      <c r="E127" s="529"/>
      <c r="F127" s="529"/>
      <c r="G127" s="529"/>
      <c r="H127" s="529"/>
    </row>
    <row r="128" spans="1:14" x14ac:dyDescent="0.25">
      <c r="A128" s="62"/>
      <c r="B128" s="354"/>
      <c r="C128" s="529"/>
      <c r="D128" s="528" t="s">
        <v>99</v>
      </c>
      <c r="E128" s="579">
        <f>E129+E130</f>
        <v>15</v>
      </c>
      <c r="F128" s="529"/>
      <c r="G128" s="529"/>
      <c r="H128" s="529"/>
    </row>
    <row r="129" spans="1:8" x14ac:dyDescent="0.25">
      <c r="A129" s="62" t="s">
        <v>98</v>
      </c>
      <c r="B129" s="354"/>
      <c r="C129" s="529" t="s">
        <v>91</v>
      </c>
      <c r="D129" s="528" t="s">
        <v>90</v>
      </c>
      <c r="E129" s="529">
        <f>SUMIFS($E$3:$E$121,$A$3:$A$121,A129,$C$3:$C$121,C129)</f>
        <v>9</v>
      </c>
      <c r="F129" s="529">
        <f t="shared" si="13"/>
        <v>270</v>
      </c>
      <c r="G129" s="578">
        <f t="shared" si="14"/>
        <v>10</v>
      </c>
      <c r="H129" s="529"/>
    </row>
    <row r="130" spans="1:8" x14ac:dyDescent="0.25">
      <c r="A130" s="62" t="s">
        <v>98</v>
      </c>
      <c r="B130" s="354"/>
      <c r="C130" s="529" t="s">
        <v>92</v>
      </c>
      <c r="D130" s="528" t="s">
        <v>93</v>
      </c>
      <c r="E130" s="529">
        <f>SUMIFS($E$3:$E$121,$A$3:$A$121,A130,$C$3:$C$121,C130)</f>
        <v>6</v>
      </c>
      <c r="F130" s="529">
        <f t="shared" si="13"/>
        <v>180</v>
      </c>
      <c r="G130" s="578">
        <f>F130/$F$124*100</f>
        <v>6.666666666666667</v>
      </c>
      <c r="H130" s="529">
        <f>E130/E128*100</f>
        <v>40</v>
      </c>
    </row>
    <row r="131" spans="1:8" x14ac:dyDescent="0.25">
      <c r="A131" s="62"/>
      <c r="B131" s="354"/>
      <c r="C131" s="529"/>
      <c r="D131" s="528" t="s">
        <v>100</v>
      </c>
      <c r="E131" s="579">
        <f>E132+E133</f>
        <v>75</v>
      </c>
      <c r="F131" s="529"/>
      <c r="G131" s="529"/>
      <c r="H131" s="529"/>
    </row>
    <row r="132" spans="1:8" x14ac:dyDescent="0.25">
      <c r="A132" s="62" t="s">
        <v>17</v>
      </c>
      <c r="B132" s="354"/>
      <c r="C132" s="529" t="s">
        <v>91</v>
      </c>
      <c r="D132" s="528" t="s">
        <v>90</v>
      </c>
      <c r="E132" s="529">
        <f>SUMIFS($E$3:$E$121,$A$3:$A$121,A132,$C$3:$C$121,C132)</f>
        <v>57.5</v>
      </c>
      <c r="F132" s="529">
        <f t="shared" si="13"/>
        <v>1725</v>
      </c>
      <c r="G132" s="578">
        <f t="shared" si="14"/>
        <v>63.888888888888886</v>
      </c>
      <c r="H132" s="529"/>
    </row>
    <row r="133" spans="1:8" x14ac:dyDescent="0.25">
      <c r="A133" s="62" t="s">
        <v>17</v>
      </c>
      <c r="B133" s="354"/>
      <c r="C133" s="529" t="s">
        <v>92</v>
      </c>
      <c r="D133" s="528" t="s">
        <v>93</v>
      </c>
      <c r="E133" s="529">
        <f>SUMIFS($E$3:$E$121,$A$3:$A$121,A133,$C$3:$C$121,C133)</f>
        <v>17.5</v>
      </c>
      <c r="F133" s="529">
        <f t="shared" si="13"/>
        <v>525</v>
      </c>
      <c r="G133" s="578">
        <f>F133/$F$124*100</f>
        <v>19.444444444444446</v>
      </c>
      <c r="H133" s="529">
        <f>E133/E131*100</f>
        <v>23.333333333333332</v>
      </c>
    </row>
  </sheetData>
  <mergeCells count="60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F33:F38"/>
    <mergeCell ref="G33:J33"/>
    <mergeCell ref="K33:K38"/>
    <mergeCell ref="G34:G38"/>
    <mergeCell ref="H34:J34"/>
    <mergeCell ref="H35:H38"/>
    <mergeCell ref="I35:I38"/>
    <mergeCell ref="L102:L108"/>
    <mergeCell ref="M102:M108"/>
    <mergeCell ref="N102:N108"/>
    <mergeCell ref="F103:F108"/>
    <mergeCell ref="G103:J103"/>
    <mergeCell ref="K103:K108"/>
    <mergeCell ref="G104:G108"/>
    <mergeCell ref="H104:J104"/>
    <mergeCell ref="H105:H108"/>
    <mergeCell ref="I105:I108"/>
    <mergeCell ref="J105:J108"/>
    <mergeCell ref="D63:D69"/>
    <mergeCell ref="E63:E69"/>
    <mergeCell ref="F63:K63"/>
    <mergeCell ref="J66:J69"/>
    <mergeCell ref="D102:D108"/>
    <mergeCell ref="E102:E108"/>
    <mergeCell ref="F102:K102"/>
    <mergeCell ref="F64:F69"/>
    <mergeCell ref="G64:J64"/>
    <mergeCell ref="K64:K69"/>
    <mergeCell ref="G65:G69"/>
    <mergeCell ref="H65:J65"/>
    <mergeCell ref="H66:H69"/>
    <mergeCell ref="I66:I69"/>
    <mergeCell ref="P3:P9"/>
    <mergeCell ref="P32:P38"/>
    <mergeCell ref="P63:P69"/>
    <mergeCell ref="L63:L69"/>
    <mergeCell ref="M63:M69"/>
    <mergeCell ref="N63:N69"/>
    <mergeCell ref="L32:L38"/>
    <mergeCell ref="M32:M38"/>
    <mergeCell ref="N32:N38"/>
  </mergeCells>
  <pageMargins left="0.19685039370078741" right="0.19685039370078741" top="0" bottom="0" header="0.31496062992125984" footer="0.31496062992125984"/>
  <pageSetup paperSize="9" scale="28" orientation="landscape" r:id="rId1"/>
  <rowBreaks count="1" manualBreakCount="1">
    <brk id="99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бюджет</vt:lpstr>
      <vt:lpstr>Титулка Маркетинг</vt:lpstr>
      <vt:lpstr>План МКТ (новий)</vt:lpstr>
      <vt:lpstr>План МКТ</vt:lpstr>
      <vt:lpstr>Маркетинг</vt:lpstr>
      <vt:lpstr>до наказу</vt:lpstr>
      <vt:lpstr>План МК  (2023-2024)</vt:lpstr>
      <vt:lpstr>семестровка дисп</vt:lpstr>
      <vt:lpstr>'План МК  (2023-2024)'!Заголовки_для_печати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(2023-2024)'!Область_печати</vt:lpstr>
      <vt:lpstr>'План МКТ'!Область_печати</vt:lpstr>
      <vt:lpstr>'План МКТ (новий)'!Область_печати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2021-04-08T10:37:20Z</cp:lastPrinted>
  <dcterms:created xsi:type="dcterms:W3CDTF">2011-02-06T10:49:14Z</dcterms:created>
  <dcterms:modified xsi:type="dcterms:W3CDTF">2023-11-27T08:14:53Z</dcterms:modified>
</cp:coreProperties>
</file>