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102\"/>
    </mc:Choice>
  </mc:AlternateContent>
  <bookViews>
    <workbookView visibility="hidden" xWindow="0" yWindow="-15" windowWidth="14220" windowHeight="11640" activeTab="1"/>
  </bookViews>
  <sheets>
    <sheet name="Титул" sheetId="2" r:id="rId1"/>
    <sheet name="План" sheetId="3" r:id="rId2"/>
    <sheet name="Семестровка" sheetId="1" state="hidden" r:id="rId3"/>
  </sheets>
  <definedNames>
    <definedName name="_xlnm.Print_Titles" localSheetId="1">План!$2:$8</definedName>
    <definedName name="_xlnm.Print_Area" localSheetId="1">План!$A$1:$Q$66</definedName>
  </definedNames>
  <calcPr calcId="162913"/>
</workbook>
</file>

<file path=xl/calcChain.xml><?xml version="1.0" encoding="utf-8"?>
<calcChain xmlns="http://schemas.openxmlformats.org/spreadsheetml/2006/main">
  <c r="I56" i="3" l="1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P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2" i="1"/>
  <c r="Q10" i="1"/>
  <c r="P13" i="1"/>
  <c r="Q13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3" i="3"/>
  <c r="R47" i="3"/>
  <c r="S47" i="3"/>
  <c r="T47" i="3"/>
  <c r="U47" i="3"/>
  <c r="V47" i="3"/>
  <c r="I41" i="3"/>
  <c r="H41" i="3"/>
  <c r="I39" i="3"/>
  <c r="H39" i="3"/>
  <c r="I37" i="3"/>
  <c r="H37" i="3"/>
  <c r="N44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4" i="3"/>
  <c r="O44" i="3"/>
  <c r="P44" i="3"/>
  <c r="M41" i="3"/>
  <c r="M39" i="3"/>
  <c r="O27" i="3"/>
  <c r="O45" i="3" s="1"/>
  <c r="O46" i="3" s="1"/>
  <c r="M37" i="3"/>
  <c r="R13" i="3"/>
  <c r="M12" i="3"/>
  <c r="M11" i="3"/>
  <c r="M13" i="3" l="1"/>
  <c r="E26" i="1"/>
  <c r="M26" i="1" s="1"/>
  <c r="E31" i="1"/>
  <c r="F31" i="1"/>
  <c r="M31" i="1" l="1"/>
  <c r="K31" i="1"/>
  <c r="J31" i="1"/>
  <c r="E30" i="1"/>
  <c r="F30" i="1"/>
  <c r="M30" i="1" l="1"/>
  <c r="J30" i="1"/>
  <c r="K30" i="1"/>
  <c r="G19" i="3" l="1"/>
  <c r="H18" i="3"/>
  <c r="I18" i="3"/>
  <c r="H15" i="3"/>
  <c r="I15" i="3"/>
  <c r="I19" i="3" l="1"/>
  <c r="H19" i="3"/>
  <c r="M15" i="3"/>
  <c r="M18" i="3"/>
  <c r="F42" i="1"/>
  <c r="M19" i="3" l="1"/>
  <c r="R50" i="3"/>
  <c r="S50" i="3"/>
  <c r="T50" i="3"/>
  <c r="U50" i="3"/>
  <c r="V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Q51" i="3" s="1"/>
  <c r="P27" i="3"/>
  <c r="N27" i="3"/>
  <c r="Q27" i="3"/>
  <c r="H23" i="3"/>
  <c r="M21" i="3"/>
  <c r="M23" i="3" s="1"/>
  <c r="H26" i="3"/>
  <c r="M25" i="3"/>
  <c r="M26" i="3" s="1"/>
  <c r="J45" i="3"/>
  <c r="I35" i="3"/>
  <c r="I43" i="3" s="1"/>
  <c r="L45" i="3"/>
  <c r="M30" i="3"/>
  <c r="R19" i="3"/>
  <c r="R27" i="3" s="1"/>
  <c r="R59" i="3"/>
  <c r="I44" i="3" l="1"/>
  <c r="M33" i="3"/>
  <c r="M27" i="3"/>
  <c r="O51" i="3"/>
  <c r="Q45" i="3"/>
  <c r="Q46" i="3" s="1"/>
  <c r="N45" i="3"/>
  <c r="N46" i="3" s="1"/>
  <c r="P45" i="3"/>
  <c r="P46" i="3" s="1"/>
  <c r="H27" i="3"/>
  <c r="H45" i="3" s="1"/>
  <c r="M35" i="3"/>
  <c r="M43" i="3" s="1"/>
  <c r="M44" i="3" l="1"/>
  <c r="I45" i="3"/>
  <c r="M45" i="3"/>
  <c r="T34" i="2" l="1"/>
  <c r="Q34" i="2"/>
  <c r="N34" i="2"/>
  <c r="J34" i="2"/>
  <c r="G34" i="2"/>
  <c r="C34" i="2"/>
  <c r="W33" i="2"/>
  <c r="W32" i="2"/>
  <c r="W34" i="2" l="1"/>
  <c r="F15" i="1"/>
  <c r="K15" i="1" s="1"/>
  <c r="F14" i="1"/>
  <c r="K14" i="1" s="1"/>
  <c r="F13" i="1"/>
  <c r="K13" i="1" s="1"/>
  <c r="F12" i="1"/>
  <c r="K12" i="1" s="1"/>
  <c r="F10" i="1"/>
  <c r="K10" i="1" s="1"/>
  <c r="E10" i="1"/>
  <c r="E12" i="1"/>
  <c r="E13" i="1"/>
  <c r="E14" i="1"/>
  <c r="E15" i="1"/>
  <c r="D57" i="1"/>
  <c r="E57" i="1" s="1"/>
  <c r="D56" i="1"/>
  <c r="E56" i="1" s="1"/>
  <c r="D54" i="1"/>
  <c r="E54" i="1" s="1"/>
  <c r="D53" i="1"/>
  <c r="E53" i="1" s="1"/>
  <c r="D50" i="1"/>
  <c r="E50" i="1" s="1"/>
  <c r="D49" i="1"/>
  <c r="E49" i="1" s="1"/>
  <c r="L45" i="1"/>
  <c r="I45" i="1"/>
  <c r="H45" i="1"/>
  <c r="G45" i="1"/>
  <c r="D45" i="1"/>
  <c r="D46" i="1" s="1"/>
  <c r="F44" i="1"/>
  <c r="K44" i="1" s="1"/>
  <c r="E44" i="1"/>
  <c r="F43" i="1"/>
  <c r="K43" i="1" s="1"/>
  <c r="E43" i="1"/>
  <c r="K42" i="1"/>
  <c r="E42" i="1"/>
  <c r="I32" i="1"/>
  <c r="H32" i="1"/>
  <c r="G32" i="1"/>
  <c r="D32" i="1"/>
  <c r="D33" i="1" s="1"/>
  <c r="F29" i="1"/>
  <c r="K29" i="1" s="1"/>
  <c r="E29" i="1"/>
  <c r="F28" i="1"/>
  <c r="E28" i="1"/>
  <c r="F27" i="1"/>
  <c r="K27" i="1" s="1"/>
  <c r="E27" i="1"/>
  <c r="I16" i="1"/>
  <c r="H16" i="1"/>
  <c r="G16" i="1"/>
  <c r="D16" i="1"/>
  <c r="D17" i="1" s="1"/>
  <c r="F32" i="1" l="1"/>
  <c r="E16" i="1"/>
  <c r="J14" i="1"/>
  <c r="E45" i="1"/>
  <c r="J12" i="1"/>
  <c r="M12" i="1"/>
  <c r="F45" i="1"/>
  <c r="M43" i="1"/>
  <c r="M28" i="1"/>
  <c r="M15" i="1"/>
  <c r="M14" i="1"/>
  <c r="M13" i="1"/>
  <c r="M10" i="1"/>
  <c r="J15" i="1"/>
  <c r="J13" i="1"/>
  <c r="J10" i="1"/>
  <c r="D55" i="1"/>
  <c r="J43" i="1"/>
  <c r="M44" i="1"/>
  <c r="M27" i="1"/>
  <c r="J28" i="1"/>
  <c r="M29" i="1"/>
  <c r="D48" i="1"/>
  <c r="D52" i="1"/>
  <c r="E52" i="1"/>
  <c r="F52" i="1" s="1"/>
  <c r="E55" i="1"/>
  <c r="F55" i="1" s="1"/>
  <c r="F16" i="1"/>
  <c r="J27" i="1"/>
  <c r="K28" i="1"/>
  <c r="J29" i="1"/>
  <c r="E32" i="1"/>
  <c r="J42" i="1"/>
  <c r="M42" i="1"/>
  <c r="J44" i="1"/>
  <c r="E48" i="1"/>
  <c r="F48" i="1" s="1"/>
  <c r="K45" i="1" l="1"/>
  <c r="J16" i="1"/>
  <c r="J32" i="1"/>
  <c r="K32" i="1"/>
  <c r="K16" i="1"/>
  <c r="F49" i="1"/>
  <c r="F56" i="1"/>
  <c r="F53" i="1"/>
  <c r="F54" i="1"/>
  <c r="J45" i="1"/>
  <c r="F50" i="1"/>
  <c r="F57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<sst xmlns="http://schemas.openxmlformats.org/spreadsheetml/2006/main" count="363" uniqueCount="193">
  <si>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</si>
  <si>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</si>
  <si>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</si>
  <si>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</si>
  <si>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</si>
  <si>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</si>
  <si>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</si>
  <si>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</si>
  <si>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</si>
  <si>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</si>
  <si>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</si>
  <si>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</si>
  <si>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</si>
  <si>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</si>
  <si>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</si>
  <si>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</si>
  <si>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</si>
  <si>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</si>
  <si>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</si>
  <si>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</si>
  <si>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</si>
  <si>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</si>
  <si>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</si>
  <si>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</si>
  <si>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</si>
  <si>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</si>
  <si>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</si>
  <si>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</si>
  <si>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</si>
  <si>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</si>
  <si>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</si>
  <si>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</si>
  <si>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</si>
  <si>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</si>
  <si>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</si>
  <si>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</si>
  <si>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</si>
  <si>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</si>
  <si>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</si>
  <si>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</si>
  <si>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</si>
  <si>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</si>
  <si>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</si>
  <si>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</si>
  <si>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</si>
  <si>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</si>
  <si>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</si>
  <si>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</si>
  <si>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</si>
  <si>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</si>
  <si>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</si>
  <si>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</si>
  <si>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</si>
  <si>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</si>
  <si>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</si>
  <si>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</si>
  <si>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</si>
  <si>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</si>
  <si>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</si>
  <si>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</si>
  <si>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</si>
  <si>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</si>
  <si>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</si>
  <si>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</si>
  <si>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</si>
  <si>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</si>
  <si>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</si>
  <si>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</si>
  <si>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</si>
  <si>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</si>
  <si>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</si>
  <si>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</si>
  <si>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</si>
  <si>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</si>
  <si>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</si>
  <si>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</si>
  <si>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</si>
  <si>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</si>
  <si>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</si>
  <si>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</si>
  <si>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</si>
  <si>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</si>
  <si>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</si>
  <si>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</si>
  <si>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</si>
  <si>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</si>
  <si>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</si>
  <si>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</si>
  <si>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</si>
  <si>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</si>
  <si>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</si>
  <si>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</si>
  <si>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</si>
  <si>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</si>
  <si>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</si>
  <si>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</si>
  <si>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</si>
  <si>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</si>
  <si>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</si>
  <si>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</si>
  <si>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</si>
  <si>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</si>
  <si>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</si>
  <si>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</si>
  <si>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</si>
  <si>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</si>
  <si>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</si>
  <si>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</si>
  <si>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</si>
  <si>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</si>
  <si>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</si>
  <si>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</si>
  <si>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</si>
  <si>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</si>
  <si>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</si>
  <si>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</si>
  <si>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</si>
  <si>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</si>
  <si>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Актуальні проблеми харчової хімії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</si>
  <si>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</si>
  <si>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</si>
  <si>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</si>
  <si>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</si>
  <si>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</si>
  <si>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</si>
  <si>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</si>
  <si>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</si>
  <si>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</si>
  <si>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</si>
  <si>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</si>
  <si>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</si>
  <si>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</si>
  <si>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</si>
  <si>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</si>
  <si>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</si>
  <si>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</si>
  <si>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</si>
  <si>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</si>
  <si>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</si>
  <si>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</si>
  <si>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>Актуальні проблеми застосування харчових добавок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</si>
  <si>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</si>
  <si>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</si>
  <si>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</si>
  <si>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</si>
  <si>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</si>
  <si>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</si>
  <si>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</si>
  <si>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</si>
  <si>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</si>
  <si>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</si>
  <si>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</si>
  <si>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</si>
  <si>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ХХП-19-1м, 1 семестр 15 тижнів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</si>
  <si>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</si>
  <si>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</si>
  <si>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</si>
  <si>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</si>
  <si>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</si>
  <si>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</si>
  <si>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</si>
  <si>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</si>
  <si>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</si>
  <si>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</si>
  <si>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</si>
  <si>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 xml:space="preserve">Екзаменаційна сесія </t>
  </si>
  <si>
    <t>Атест.</t>
  </si>
  <si>
    <t xml:space="preserve">Сучасні методи ідентифікації хімічних сполук 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</si>
  <si>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</si>
  <si>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</si>
  <si>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</si>
  <si>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</si>
  <si>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</si>
  <si>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</si>
  <si>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</si>
  <si>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</si>
  <si>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Новітні харчові продукти  та харчові продукти функціонального призначення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</si>
  <si>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</si>
  <si>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</si>
  <si>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</si>
  <si>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</si>
  <si>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</si>
  <si>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</si>
  <si>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</si>
  <si>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</si>
  <si>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Актуальні питання біоорганічної хімії / 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</si>
  <si>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</si>
  <si>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</si>
  <si>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</si>
  <si>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"     "                      20    р.</t>
  </si>
  <si>
    <t>Новітні харчові продукти  та харчові продукти функціонального призначення / Технологія м’яса та м’ясопродуктів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</si>
  <si>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</si>
  <si>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атестації (екзамен, кваліфікаційна робота))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</si>
</sst>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/>
    </xf>
    <xf numFmtId="167" fontId="29" fillId="0" borderId="57" xfId="0" applyNumberFormat="1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7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wrapText="1"/>
    </xf>
    <xf numFmtId="1" fontId="29" fillId="0" borderId="7" xfId="3" applyNumberFormat="1" applyFont="1" applyFill="1" applyBorder="1" applyAlignment="1">
      <alignment horizontal="center" vertical="center" wrapText="1"/>
    </xf>
    <xf numFmtId="1" fontId="29" fillId="0" borderId="13" xfId="3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0" fontId="29" fillId="0" borderId="38" xfId="3" applyFont="1" applyFill="1" applyBorder="1" applyAlignment="1" applyProtection="1">
      <alignment horizontal="right" vertical="center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workbookViewId="0">
      <selection sqref="A1:O1"/>
    </sheetView>
  </sheetViews>
  <sheetFormatPr defaultColWidth="3.28515625" defaultRowHeight="15.75" x14ac:dyDescent="0.25"/>
  <cols>
    <col min="1" max="1" width="6.5703125" style="26" customWidth="1"/>
    <col min="2" max="2" width="5.140625" style="26" customWidth="1"/>
    <col min="3" max="3" width="4.42578125" style="26" customWidth="1"/>
    <col min="4" max="4" width="6.42578125" style="26" customWidth="1"/>
    <col min="5" max="5" width="4.28515625" style="26" customWidth="1"/>
    <col min="6" max="6" width="4.42578125" style="26" customWidth="1"/>
    <col min="7" max="7" width="3.7109375" style="26" customWidth="1"/>
    <col min="8" max="8" width="3.85546875" style="26" customWidth="1"/>
    <col min="9" max="9" width="4" style="26" customWidth="1"/>
    <col min="10" max="10" width="4.140625" style="26" customWidth="1"/>
    <col min="11" max="11" width="4.7109375" style="26" customWidth="1"/>
    <col min="12" max="12" width="4.85546875" style="26" customWidth="1"/>
    <col min="13" max="13" width="4" style="26" customWidth="1"/>
    <col min="14" max="14" width="5" style="26" customWidth="1"/>
    <col min="15" max="15" width="5.140625" style="26" customWidth="1"/>
    <col min="16" max="16" width="5.7109375" style="26" customWidth="1"/>
    <col min="17" max="18" width="4" style="26" customWidth="1"/>
    <col min="19" max="19" width="3.85546875" style="26" customWidth="1"/>
    <col min="20" max="20" width="4.85546875" style="26" customWidth="1"/>
    <col min="21" max="21" width="4.7109375" style="26" customWidth="1"/>
    <col min="22" max="22" width="6" style="26" customWidth="1"/>
    <col min="23" max="23" width="6.7109375" style="26" customWidth="1"/>
    <col min="24" max="24" width="6.140625" style="26" customWidth="1"/>
    <col min="25" max="25" width="7" style="26" customWidth="1"/>
    <col min="26" max="26" width="6.85546875" style="26" customWidth="1"/>
    <col min="27" max="27" width="6.7109375" style="26" customWidth="1"/>
    <col min="28" max="28" width="6" style="26" customWidth="1"/>
    <col min="29" max="29" width="7.5703125" style="26" customWidth="1"/>
    <col min="30" max="30" width="7.140625" style="26" customWidth="1"/>
    <col min="31" max="31" width="5.7109375" style="26" customWidth="1"/>
    <col min="32" max="32" width="7.42578125" style="26" customWidth="1"/>
    <col min="33" max="33" width="7" style="26" customWidth="1"/>
    <col min="34" max="34" width="7.42578125" style="26" customWidth="1"/>
    <col min="35" max="35" width="7.85546875" style="26" customWidth="1"/>
    <col min="36" max="36" width="8.140625" style="26" customWidth="1"/>
    <col min="37" max="37" width="7.85546875" style="26" customWidth="1"/>
    <col min="38" max="38" width="6.7109375" style="26" customWidth="1"/>
    <col min="39" max="39" width="6" style="26" customWidth="1"/>
    <col min="40" max="40" width="8.140625" style="26" customWidth="1"/>
    <col min="41" max="41" width="7.42578125" style="26" customWidth="1"/>
    <col min="42" max="42" width="5.140625" style="26" customWidth="1"/>
    <col min="43" max="43" width="4.5703125" style="26" customWidth="1"/>
    <col min="44" max="44" width="4.7109375" style="26" customWidth="1"/>
    <col min="45" max="45" width="3.85546875" style="26" customWidth="1"/>
    <col min="46" max="46" width="4.5703125" style="26" customWidth="1"/>
    <col min="47" max="47" width="5.42578125" style="26" customWidth="1"/>
    <col min="48" max="48" width="4.42578125" style="26" customWidth="1"/>
    <col min="49" max="49" width="6.7109375" style="26" customWidth="1"/>
    <col min="50" max="50" width="4.7109375" style="26" customWidth="1"/>
    <col min="51" max="51" width="5.42578125" style="26" customWidth="1"/>
    <col min="52" max="52" width="5.5703125" style="26" customWidth="1"/>
    <col min="53" max="53" width="4" style="26" customWidth="1"/>
    <col min="54" max="16384" width="3.28515625" style="26"/>
  </cols>
  <sheetData>
    <row r="1" spans="1:53" ht="33.75" customHeight="1" x14ac:dyDescent="0.4">
      <c r="A1" s="355" t="s">
        <v>31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6" t="s">
        <v>32</v>
      </c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25"/>
    </row>
    <row r="2" spans="1:53" ht="30" x14ac:dyDescent="0.4">
      <c r="A2" s="355" t="s">
        <v>33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355" t="s">
        <v>66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7" t="s">
        <v>34</v>
      </c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62" t="s">
        <v>116</v>
      </c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</row>
    <row r="4" spans="1:53" ht="30.75" x14ac:dyDescent="0.45">
      <c r="A4" s="363" t="s">
        <v>189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7" t="s">
        <v>35</v>
      </c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</row>
    <row r="6" spans="1:53" s="31" customFormat="1" ht="24.75" customHeight="1" x14ac:dyDescent="0.4">
      <c r="A6" s="355" t="s">
        <v>36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</row>
    <row r="7" spans="1:53" s="31" customFormat="1" ht="27" customHeight="1" x14ac:dyDescent="0.4">
      <c r="A7" s="355" t="s">
        <v>37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9" t="s">
        <v>120</v>
      </c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2"/>
      <c r="AN7" s="360" t="s">
        <v>188</v>
      </c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</row>
    <row r="8" spans="1:53" s="31" customFormat="1" ht="27.75" customHeight="1" x14ac:dyDescent="0.4">
      <c r="P8" s="359" t="s">
        <v>67</v>
      </c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  <c r="AL8" s="359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">
      <c r="P9" s="359" t="s">
        <v>68</v>
      </c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2"/>
      <c r="AN9" s="369" t="s">
        <v>146</v>
      </c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</row>
    <row r="10" spans="1:53" s="31" customFormat="1" ht="27.75" customHeight="1" x14ac:dyDescent="0.35">
      <c r="P10" s="371" t="s">
        <v>38</v>
      </c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3"/>
      <c r="AM10" s="373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</row>
    <row r="11" spans="1:53" s="31" customFormat="1" ht="27.75" customHeight="1" x14ac:dyDescent="0.4">
      <c r="P11" s="371" t="s">
        <v>121</v>
      </c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5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7"/>
      <c r="AM12" s="287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</row>
    <row r="13" spans="1:53" s="31" customFormat="1" ht="27.75" customHeight="1" x14ac:dyDescent="0.4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5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7"/>
      <c r="AM13" s="287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</row>
    <row r="14" spans="1:53" s="31" customFormat="1" ht="18.75" x14ac:dyDescent="0.3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</row>
    <row r="15" spans="1:53" s="31" customFormat="1" ht="22.5" x14ac:dyDescent="0.3">
      <c r="A15" s="374" t="s">
        <v>162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</row>
    <row r="16" spans="1:53" s="31" customFormat="1" ht="19.5" thickBot="1" x14ac:dyDescent="0.35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</row>
    <row r="17" spans="1:53" ht="18" customHeight="1" x14ac:dyDescent="0.25">
      <c r="A17" s="382" t="s">
        <v>39</v>
      </c>
      <c r="B17" s="379" t="s">
        <v>40</v>
      </c>
      <c r="C17" s="380"/>
      <c r="D17" s="380"/>
      <c r="E17" s="381"/>
      <c r="F17" s="379" t="s">
        <v>41</v>
      </c>
      <c r="G17" s="380"/>
      <c r="H17" s="380"/>
      <c r="I17" s="381"/>
      <c r="J17" s="364" t="s">
        <v>42</v>
      </c>
      <c r="K17" s="365"/>
      <c r="L17" s="365"/>
      <c r="M17" s="365"/>
      <c r="N17" s="364" t="s">
        <v>43</v>
      </c>
      <c r="O17" s="365"/>
      <c r="P17" s="365"/>
      <c r="Q17" s="365"/>
      <c r="R17" s="366"/>
      <c r="S17" s="364" t="s">
        <v>44</v>
      </c>
      <c r="T17" s="378"/>
      <c r="U17" s="378"/>
      <c r="V17" s="378"/>
      <c r="W17" s="366"/>
      <c r="X17" s="364" t="s">
        <v>45</v>
      </c>
      <c r="Y17" s="365"/>
      <c r="Z17" s="365"/>
      <c r="AA17" s="366"/>
      <c r="AB17" s="379" t="s">
        <v>46</v>
      </c>
      <c r="AC17" s="380"/>
      <c r="AD17" s="380"/>
      <c r="AE17" s="381"/>
      <c r="AF17" s="379" t="s">
        <v>47</v>
      </c>
      <c r="AG17" s="380"/>
      <c r="AH17" s="380"/>
      <c r="AI17" s="381"/>
      <c r="AJ17" s="364" t="s">
        <v>48</v>
      </c>
      <c r="AK17" s="378"/>
      <c r="AL17" s="378"/>
      <c r="AM17" s="378"/>
      <c r="AN17" s="366"/>
      <c r="AO17" s="364" t="s">
        <v>49</v>
      </c>
      <c r="AP17" s="365"/>
      <c r="AQ17" s="365"/>
      <c r="AR17" s="365"/>
      <c r="AS17" s="375" t="s">
        <v>50</v>
      </c>
      <c r="AT17" s="376"/>
      <c r="AU17" s="376"/>
      <c r="AV17" s="376"/>
      <c r="AW17" s="377"/>
      <c r="AX17" s="364" t="s">
        <v>51</v>
      </c>
      <c r="AY17" s="365"/>
      <c r="AZ17" s="365"/>
      <c r="BA17" s="366"/>
    </row>
    <row r="18" spans="1:53" s="1" customFormat="1" ht="20.25" customHeight="1" thickBot="1" x14ac:dyDescent="0.3">
      <c r="A18" s="383"/>
      <c r="B18" s="291">
        <v>1</v>
      </c>
      <c r="C18" s="292">
        <v>2</v>
      </c>
      <c r="D18" s="292">
        <v>3</v>
      </c>
      <c r="E18" s="293">
        <v>4</v>
      </c>
      <c r="F18" s="291">
        <v>5</v>
      </c>
      <c r="G18" s="292">
        <v>6</v>
      </c>
      <c r="H18" s="292">
        <v>7</v>
      </c>
      <c r="I18" s="293">
        <v>8</v>
      </c>
      <c r="J18" s="291">
        <v>9</v>
      </c>
      <c r="K18" s="292">
        <v>10</v>
      </c>
      <c r="L18" s="292">
        <v>11</v>
      </c>
      <c r="M18" s="294">
        <v>12</v>
      </c>
      <c r="N18" s="291">
        <v>13</v>
      </c>
      <c r="O18" s="292">
        <v>14</v>
      </c>
      <c r="P18" s="292">
        <v>15</v>
      </c>
      <c r="Q18" s="292">
        <v>16</v>
      </c>
      <c r="R18" s="293">
        <v>17</v>
      </c>
      <c r="S18" s="291">
        <v>18</v>
      </c>
      <c r="T18" s="292">
        <v>19</v>
      </c>
      <c r="U18" s="292">
        <v>20</v>
      </c>
      <c r="V18" s="292">
        <v>21</v>
      </c>
      <c r="W18" s="293">
        <v>22</v>
      </c>
      <c r="X18" s="291">
        <v>23</v>
      </c>
      <c r="Y18" s="292">
        <v>24</v>
      </c>
      <c r="Z18" s="292">
        <v>25</v>
      </c>
      <c r="AA18" s="293">
        <v>26</v>
      </c>
      <c r="AB18" s="291">
        <v>27</v>
      </c>
      <c r="AC18" s="292">
        <v>28</v>
      </c>
      <c r="AD18" s="292">
        <v>29</v>
      </c>
      <c r="AE18" s="293">
        <v>30</v>
      </c>
      <c r="AF18" s="291">
        <v>31</v>
      </c>
      <c r="AG18" s="292">
        <v>32</v>
      </c>
      <c r="AH18" s="292">
        <v>33</v>
      </c>
      <c r="AI18" s="293">
        <v>34</v>
      </c>
      <c r="AJ18" s="291">
        <v>35</v>
      </c>
      <c r="AK18" s="292">
        <v>36</v>
      </c>
      <c r="AL18" s="292">
        <v>37</v>
      </c>
      <c r="AM18" s="292">
        <v>38</v>
      </c>
      <c r="AN18" s="293">
        <v>39</v>
      </c>
      <c r="AO18" s="291">
        <v>40</v>
      </c>
      <c r="AP18" s="292">
        <v>41</v>
      </c>
      <c r="AQ18" s="292">
        <v>42</v>
      </c>
      <c r="AR18" s="294">
        <v>43</v>
      </c>
      <c r="AS18" s="291">
        <v>44</v>
      </c>
      <c r="AT18" s="292">
        <v>45</v>
      </c>
      <c r="AU18" s="292">
        <v>46</v>
      </c>
      <c r="AV18" s="292">
        <v>47</v>
      </c>
      <c r="AW18" s="293">
        <v>48</v>
      </c>
      <c r="AX18" s="291">
        <v>49</v>
      </c>
      <c r="AY18" s="292">
        <v>50</v>
      </c>
      <c r="AZ18" s="292">
        <v>51</v>
      </c>
      <c r="BA18" s="293">
        <v>52</v>
      </c>
    </row>
    <row r="19" spans="1:53" ht="20.100000000000001" customHeight="1" x14ac:dyDescent="0.3">
      <c r="A19" s="295">
        <v>1</v>
      </c>
      <c r="B19" s="41" t="s">
        <v>52</v>
      </c>
      <c r="C19" s="40" t="s">
        <v>52</v>
      </c>
      <c r="D19" s="40" t="s">
        <v>52</v>
      </c>
      <c r="E19" s="119" t="s">
        <v>52</v>
      </c>
      <c r="F19" s="41" t="s">
        <v>52</v>
      </c>
      <c r="G19" s="40" t="s">
        <v>52</v>
      </c>
      <c r="H19" s="40" t="s">
        <v>52</v>
      </c>
      <c r="I19" s="119" t="s">
        <v>52</v>
      </c>
      <c r="J19" s="41" t="s">
        <v>52</v>
      </c>
      <c r="K19" s="40" t="s">
        <v>52</v>
      </c>
      <c r="L19" s="40" t="s">
        <v>52</v>
      </c>
      <c r="M19" s="119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9" t="s">
        <v>53</v>
      </c>
      <c r="S19" s="41" t="s">
        <v>54</v>
      </c>
      <c r="T19" s="40" t="s">
        <v>126</v>
      </c>
      <c r="U19" s="40" t="s">
        <v>52</v>
      </c>
      <c r="V19" s="40" t="s">
        <v>52</v>
      </c>
      <c r="W19" s="119" t="s">
        <v>52</v>
      </c>
      <c r="X19" s="41" t="s">
        <v>52</v>
      </c>
      <c r="Y19" s="40" t="s">
        <v>52</v>
      </c>
      <c r="Z19" s="40" t="s">
        <v>52</v>
      </c>
      <c r="AA19" s="119" t="s">
        <v>52</v>
      </c>
      <c r="AB19" s="41" t="s">
        <v>52</v>
      </c>
      <c r="AC19" s="40" t="s">
        <v>54</v>
      </c>
      <c r="AD19" s="40" t="s">
        <v>11</v>
      </c>
      <c r="AE19" s="119" t="s">
        <v>11</v>
      </c>
      <c r="AF19" s="41" t="s">
        <v>11</v>
      </c>
      <c r="AG19" s="40" t="s">
        <v>52</v>
      </c>
      <c r="AH19" s="40" t="s">
        <v>52</v>
      </c>
      <c r="AI19" s="119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9" t="s">
        <v>52</v>
      </c>
      <c r="AO19" s="41" t="s">
        <v>52</v>
      </c>
      <c r="AP19" s="40" t="s">
        <v>53</v>
      </c>
      <c r="AQ19" s="40" t="s">
        <v>53</v>
      </c>
      <c r="AR19" s="119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9" t="s">
        <v>54</v>
      </c>
      <c r="AX19" s="296" t="s">
        <v>54</v>
      </c>
      <c r="AY19" s="40" t="s">
        <v>54</v>
      </c>
      <c r="AZ19" s="40" t="s">
        <v>54</v>
      </c>
      <c r="BA19" s="119" t="s">
        <v>54</v>
      </c>
    </row>
    <row r="20" spans="1:53" ht="20.100000000000001" customHeight="1" thickBot="1" x14ac:dyDescent="0.35">
      <c r="A20" s="297">
        <v>2</v>
      </c>
      <c r="B20" s="34" t="s">
        <v>11</v>
      </c>
      <c r="C20" s="35" t="s">
        <v>11</v>
      </c>
      <c r="D20" s="35" t="s">
        <v>11</v>
      </c>
      <c r="E20" s="120" t="s">
        <v>11</v>
      </c>
      <c r="F20" s="34" t="s">
        <v>117</v>
      </c>
      <c r="G20" s="35" t="s">
        <v>117</v>
      </c>
      <c r="H20" s="35" t="s">
        <v>117</v>
      </c>
      <c r="I20" s="120" t="s">
        <v>117</v>
      </c>
      <c r="J20" s="34" t="s">
        <v>117</v>
      </c>
      <c r="K20" s="35" t="s">
        <v>117</v>
      </c>
      <c r="L20" s="35" t="s">
        <v>117</v>
      </c>
      <c r="M20" s="120" t="s">
        <v>117</v>
      </c>
      <c r="N20" s="34" t="s">
        <v>117</v>
      </c>
      <c r="O20" s="35" t="s">
        <v>117</v>
      </c>
      <c r="P20" s="35" t="s">
        <v>117</v>
      </c>
      <c r="Q20" s="35" t="s">
        <v>55</v>
      </c>
      <c r="R20" s="120" t="s">
        <v>55</v>
      </c>
      <c r="S20" s="34"/>
      <c r="T20" s="35"/>
      <c r="U20" s="35"/>
      <c r="V20" s="35"/>
      <c r="W20" s="120"/>
      <c r="X20" s="34"/>
      <c r="Y20" s="35"/>
      <c r="Z20" s="35"/>
      <c r="AA20" s="120"/>
      <c r="AB20" s="34"/>
      <c r="AC20" s="35"/>
      <c r="AD20" s="35"/>
      <c r="AE20" s="120"/>
      <c r="AF20" s="34"/>
      <c r="AG20" s="35"/>
      <c r="AH20" s="35"/>
      <c r="AI20" s="120"/>
      <c r="AJ20" s="34"/>
      <c r="AK20" s="35"/>
      <c r="AL20" s="35"/>
      <c r="AM20" s="35"/>
      <c r="AN20" s="120"/>
      <c r="AO20" s="34"/>
      <c r="AP20" s="35"/>
      <c r="AQ20" s="35"/>
      <c r="AR20" s="120"/>
      <c r="AS20" s="34"/>
      <c r="AT20" s="35"/>
      <c r="AU20" s="35"/>
      <c r="AV20" s="35"/>
      <c r="AW20" s="120"/>
      <c r="AX20" s="121"/>
      <c r="AY20" s="35"/>
      <c r="AZ20" s="35"/>
      <c r="BA20" s="120"/>
    </row>
    <row r="21" spans="1:53" ht="19.5" customHeight="1" x14ac:dyDescent="0.3">
      <c r="A21" s="29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299"/>
      <c r="AU21" s="299"/>
      <c r="AV21" s="299"/>
      <c r="AW21" s="299"/>
      <c r="AX21" s="299"/>
      <c r="AY21" s="299"/>
      <c r="AZ21" s="299"/>
      <c r="BA21" s="299"/>
    </row>
    <row r="22" spans="1:53" ht="19.5" customHeight="1" x14ac:dyDescent="0.3">
      <c r="A22" s="29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299"/>
      <c r="AU22" s="299"/>
      <c r="AV22" s="299"/>
      <c r="AW22" s="299"/>
      <c r="AX22" s="299"/>
      <c r="AY22" s="299"/>
      <c r="AZ22" s="299"/>
      <c r="BA22" s="299"/>
    </row>
    <row r="23" spans="1:53" ht="19.5" customHeight="1" x14ac:dyDescent="0.3">
      <c r="A23" s="29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299"/>
      <c r="AU23" s="299"/>
      <c r="AV23" s="299"/>
      <c r="AW23" s="299"/>
      <c r="AX23" s="299"/>
      <c r="AY23" s="299"/>
      <c r="AZ23" s="299"/>
      <c r="BA23" s="299"/>
    </row>
    <row r="24" spans="1:53" ht="20.100000000000001" customHeight="1" x14ac:dyDescent="0.25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 t="s">
        <v>56</v>
      </c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</row>
    <row r="25" spans="1:53" s="39" customFormat="1" ht="21" customHeight="1" x14ac:dyDescent="0.3">
      <c r="A25" s="384" t="s">
        <v>191</v>
      </c>
      <c r="B25" s="384"/>
      <c r="C25" s="384"/>
      <c r="D25" s="384"/>
      <c r="E25" s="384"/>
      <c r="F25" s="384"/>
      <c r="G25" s="384"/>
      <c r="H25" s="384"/>
      <c r="I25" s="384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01"/>
      <c r="AW25" s="301"/>
      <c r="AX25" s="301"/>
      <c r="AY25" s="301"/>
      <c r="AZ25" s="301"/>
      <c r="BA25" s="302"/>
    </row>
    <row r="26" spans="1:53" x14ac:dyDescent="0.25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1"/>
      <c r="AW26" s="301"/>
      <c r="AX26" s="301"/>
      <c r="AY26" s="301"/>
      <c r="AZ26" s="301"/>
      <c r="BA26" s="302"/>
    </row>
    <row r="27" spans="1:53" ht="21.75" customHeight="1" x14ac:dyDescent="0.3">
      <c r="A27" s="303" t="s">
        <v>163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5"/>
      <c r="AX27" s="305"/>
      <c r="AY27" s="305"/>
      <c r="AZ27" s="305"/>
      <c r="BA27" s="284"/>
    </row>
    <row r="28" spans="1:53" ht="11.25" customHeight="1" x14ac:dyDescent="0.3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284"/>
    </row>
    <row r="29" spans="1:53" ht="22.5" customHeight="1" x14ac:dyDescent="0.25">
      <c r="A29" s="386" t="s">
        <v>39</v>
      </c>
      <c r="B29" s="387"/>
      <c r="C29" s="392" t="s">
        <v>57</v>
      </c>
      <c r="D29" s="393"/>
      <c r="E29" s="393"/>
      <c r="F29" s="387"/>
      <c r="G29" s="396" t="s">
        <v>165</v>
      </c>
      <c r="H29" s="397"/>
      <c r="I29" s="398"/>
      <c r="J29" s="405" t="s">
        <v>30</v>
      </c>
      <c r="K29" s="393"/>
      <c r="L29" s="393"/>
      <c r="M29" s="387"/>
      <c r="N29" s="406" t="s">
        <v>58</v>
      </c>
      <c r="O29" s="407"/>
      <c r="P29" s="408"/>
      <c r="Q29" s="405" t="s">
        <v>166</v>
      </c>
      <c r="R29" s="415"/>
      <c r="S29" s="416"/>
      <c r="T29" s="405" t="s">
        <v>59</v>
      </c>
      <c r="U29" s="393"/>
      <c r="V29" s="387"/>
      <c r="W29" s="405" t="s">
        <v>60</v>
      </c>
      <c r="X29" s="393"/>
      <c r="Y29" s="387"/>
      <c r="Z29" s="299"/>
      <c r="AA29" s="422" t="s">
        <v>61</v>
      </c>
      <c r="AB29" s="423"/>
      <c r="AC29" s="423"/>
      <c r="AD29" s="423"/>
      <c r="AE29" s="423"/>
      <c r="AF29" s="424"/>
      <c r="AG29" s="424"/>
      <c r="AH29" s="425" t="s">
        <v>62</v>
      </c>
      <c r="AI29" s="424"/>
      <c r="AJ29" s="424"/>
      <c r="AK29" s="426" t="s">
        <v>63</v>
      </c>
      <c r="AL29" s="427"/>
      <c r="AM29" s="427"/>
      <c r="AN29" s="308"/>
      <c r="AO29" s="426" t="s">
        <v>164</v>
      </c>
      <c r="AP29" s="427"/>
      <c r="AQ29" s="427"/>
      <c r="AR29" s="427"/>
      <c r="AS29" s="406" t="s">
        <v>192</v>
      </c>
      <c r="AT29" s="407"/>
      <c r="AU29" s="407"/>
      <c r="AV29" s="407"/>
      <c r="AW29" s="408"/>
      <c r="AX29" s="425" t="s">
        <v>62</v>
      </c>
      <c r="AY29" s="425"/>
      <c r="AZ29" s="425"/>
      <c r="BA29" s="454"/>
    </row>
    <row r="30" spans="1:53" ht="15.75" customHeight="1" x14ac:dyDescent="0.25">
      <c r="A30" s="388"/>
      <c r="B30" s="389"/>
      <c r="C30" s="388"/>
      <c r="D30" s="394"/>
      <c r="E30" s="394"/>
      <c r="F30" s="389"/>
      <c r="G30" s="399"/>
      <c r="H30" s="400"/>
      <c r="I30" s="401"/>
      <c r="J30" s="388"/>
      <c r="K30" s="394"/>
      <c r="L30" s="394"/>
      <c r="M30" s="389"/>
      <c r="N30" s="409"/>
      <c r="O30" s="410"/>
      <c r="P30" s="411"/>
      <c r="Q30" s="417"/>
      <c r="R30" s="385"/>
      <c r="S30" s="418"/>
      <c r="T30" s="388"/>
      <c r="U30" s="394"/>
      <c r="V30" s="389"/>
      <c r="W30" s="388"/>
      <c r="X30" s="394"/>
      <c r="Y30" s="389"/>
      <c r="Z30" s="299"/>
      <c r="AA30" s="423"/>
      <c r="AB30" s="423"/>
      <c r="AC30" s="423"/>
      <c r="AD30" s="423"/>
      <c r="AE30" s="423"/>
      <c r="AF30" s="424"/>
      <c r="AG30" s="424"/>
      <c r="AH30" s="424"/>
      <c r="AI30" s="424"/>
      <c r="AJ30" s="424"/>
      <c r="AK30" s="427"/>
      <c r="AL30" s="427"/>
      <c r="AM30" s="427"/>
      <c r="AN30" s="308"/>
      <c r="AO30" s="427"/>
      <c r="AP30" s="427"/>
      <c r="AQ30" s="427"/>
      <c r="AR30" s="427"/>
      <c r="AS30" s="409"/>
      <c r="AT30" s="410"/>
      <c r="AU30" s="410"/>
      <c r="AV30" s="410"/>
      <c r="AW30" s="411"/>
      <c r="AX30" s="425"/>
      <c r="AY30" s="425"/>
      <c r="AZ30" s="425"/>
      <c r="BA30" s="454"/>
    </row>
    <row r="31" spans="1:53" ht="42" customHeight="1" x14ac:dyDescent="0.25">
      <c r="A31" s="390"/>
      <c r="B31" s="391"/>
      <c r="C31" s="390"/>
      <c r="D31" s="395"/>
      <c r="E31" s="395"/>
      <c r="F31" s="391"/>
      <c r="G31" s="402"/>
      <c r="H31" s="403"/>
      <c r="I31" s="404"/>
      <c r="J31" s="390"/>
      <c r="K31" s="395"/>
      <c r="L31" s="395"/>
      <c r="M31" s="391"/>
      <c r="N31" s="412"/>
      <c r="O31" s="413"/>
      <c r="P31" s="414"/>
      <c r="Q31" s="419"/>
      <c r="R31" s="420"/>
      <c r="S31" s="421"/>
      <c r="T31" s="390"/>
      <c r="U31" s="395"/>
      <c r="V31" s="391"/>
      <c r="W31" s="390"/>
      <c r="X31" s="395"/>
      <c r="Y31" s="391"/>
      <c r="Z31" s="299"/>
      <c r="AA31" s="455" t="s">
        <v>114</v>
      </c>
      <c r="AB31" s="456"/>
      <c r="AC31" s="456"/>
      <c r="AD31" s="456"/>
      <c r="AE31" s="456"/>
      <c r="AF31" s="424"/>
      <c r="AG31" s="424"/>
      <c r="AH31" s="457">
        <v>2</v>
      </c>
      <c r="AI31" s="458"/>
      <c r="AJ31" s="458"/>
      <c r="AK31" s="452">
        <v>3</v>
      </c>
      <c r="AL31" s="452"/>
      <c r="AM31" s="452"/>
      <c r="AN31" s="308"/>
      <c r="AO31" s="427"/>
      <c r="AP31" s="427"/>
      <c r="AQ31" s="427"/>
      <c r="AR31" s="427"/>
      <c r="AS31" s="409"/>
      <c r="AT31" s="410"/>
      <c r="AU31" s="410"/>
      <c r="AV31" s="410"/>
      <c r="AW31" s="411"/>
      <c r="AX31" s="425"/>
      <c r="AY31" s="425"/>
      <c r="AZ31" s="425"/>
      <c r="BA31" s="454"/>
    </row>
    <row r="32" spans="1:53" ht="26.25" customHeight="1" x14ac:dyDescent="0.3">
      <c r="A32" s="428">
        <v>1</v>
      </c>
      <c r="B32" s="429"/>
      <c r="C32" s="430">
        <v>33</v>
      </c>
      <c r="D32" s="431"/>
      <c r="E32" s="431"/>
      <c r="F32" s="432"/>
      <c r="G32" s="430">
        <v>4</v>
      </c>
      <c r="H32" s="431"/>
      <c r="I32" s="432"/>
      <c r="J32" s="430">
        <v>3</v>
      </c>
      <c r="K32" s="431"/>
      <c r="L32" s="431"/>
      <c r="M32" s="432"/>
      <c r="N32" s="430"/>
      <c r="O32" s="431"/>
      <c r="P32" s="432"/>
      <c r="Q32" s="433"/>
      <c r="R32" s="434"/>
      <c r="S32" s="435"/>
      <c r="T32" s="430">
        <v>12</v>
      </c>
      <c r="U32" s="436"/>
      <c r="V32" s="437"/>
      <c r="W32" s="430">
        <f>C32+G32+J32+N32+Q32+T32</f>
        <v>52</v>
      </c>
      <c r="X32" s="436"/>
      <c r="Y32" s="438"/>
      <c r="Z32" s="299"/>
      <c r="AA32" s="451" t="s">
        <v>65</v>
      </c>
      <c r="AB32" s="424"/>
      <c r="AC32" s="424"/>
      <c r="AD32" s="424"/>
      <c r="AE32" s="424"/>
      <c r="AF32" s="424"/>
      <c r="AG32" s="424"/>
      <c r="AH32" s="452">
        <v>3</v>
      </c>
      <c r="AI32" s="453"/>
      <c r="AJ32" s="453"/>
      <c r="AK32" s="452">
        <v>4</v>
      </c>
      <c r="AL32" s="453"/>
      <c r="AM32" s="453"/>
      <c r="AN32" s="308"/>
      <c r="AO32" s="427"/>
      <c r="AP32" s="427"/>
      <c r="AQ32" s="427"/>
      <c r="AR32" s="427"/>
      <c r="AS32" s="412"/>
      <c r="AT32" s="413"/>
      <c r="AU32" s="413"/>
      <c r="AV32" s="413"/>
      <c r="AW32" s="414"/>
      <c r="AX32" s="425"/>
      <c r="AY32" s="425"/>
      <c r="AZ32" s="425"/>
      <c r="BA32" s="454"/>
    </row>
    <row r="33" spans="1:53" ht="27" customHeight="1" x14ac:dyDescent="0.3">
      <c r="A33" s="442">
        <v>2</v>
      </c>
      <c r="B33" s="443"/>
      <c r="C33" s="430"/>
      <c r="D33" s="431"/>
      <c r="E33" s="431"/>
      <c r="F33" s="432"/>
      <c r="G33" s="439"/>
      <c r="H33" s="444"/>
      <c r="I33" s="445"/>
      <c r="J33" s="439">
        <v>4</v>
      </c>
      <c r="K33" s="444"/>
      <c r="L33" s="444"/>
      <c r="M33" s="445"/>
      <c r="N33" s="439">
        <v>11</v>
      </c>
      <c r="O33" s="444"/>
      <c r="P33" s="445"/>
      <c r="Q33" s="433">
        <v>2</v>
      </c>
      <c r="R33" s="434"/>
      <c r="S33" s="435"/>
      <c r="T33" s="439"/>
      <c r="U33" s="440"/>
      <c r="V33" s="441"/>
      <c r="W33" s="430">
        <f t="shared" ref="W33" si="0">C33+G33+J33+N33+Q33+T33</f>
        <v>17</v>
      </c>
      <c r="X33" s="436"/>
      <c r="Y33" s="438"/>
      <c r="Z33" s="299"/>
      <c r="AA33" s="424"/>
      <c r="AB33" s="424"/>
      <c r="AC33" s="424"/>
      <c r="AD33" s="424"/>
      <c r="AE33" s="424"/>
      <c r="AF33" s="424"/>
      <c r="AG33" s="424"/>
      <c r="AH33" s="453"/>
      <c r="AI33" s="453"/>
      <c r="AJ33" s="453"/>
      <c r="AK33" s="453"/>
      <c r="AL33" s="453"/>
      <c r="AM33" s="453"/>
      <c r="AN33" s="308"/>
      <c r="AO33" s="452">
        <v>1</v>
      </c>
      <c r="AP33" s="452"/>
      <c r="AQ33" s="452"/>
      <c r="AR33" s="452"/>
      <c r="AS33" s="450" t="s">
        <v>161</v>
      </c>
      <c r="AT33" s="450"/>
      <c r="AU33" s="450"/>
      <c r="AV33" s="450"/>
      <c r="AW33" s="450"/>
      <c r="AX33" s="450">
        <v>3</v>
      </c>
      <c r="AY33" s="450"/>
      <c r="AZ33" s="450"/>
      <c r="BA33" s="450"/>
    </row>
    <row r="34" spans="1:53" ht="21.75" customHeight="1" x14ac:dyDescent="0.25">
      <c r="A34" s="446" t="s">
        <v>15</v>
      </c>
      <c r="B34" s="445"/>
      <c r="C34" s="430">
        <f>SUM(C32:F33)</f>
        <v>33</v>
      </c>
      <c r="D34" s="431"/>
      <c r="E34" s="431"/>
      <c r="F34" s="432"/>
      <c r="G34" s="439">
        <f>SUM(G32:I33)</f>
        <v>4</v>
      </c>
      <c r="H34" s="444"/>
      <c r="I34" s="445"/>
      <c r="J34" s="447">
        <f>SUM(J32:M33)</f>
        <v>7</v>
      </c>
      <c r="K34" s="448"/>
      <c r="L34" s="448"/>
      <c r="M34" s="449"/>
      <c r="N34" s="447">
        <f>SUM(N32:P33)</f>
        <v>11</v>
      </c>
      <c r="O34" s="448"/>
      <c r="P34" s="449"/>
      <c r="Q34" s="433">
        <f>SUM(Q32:S33)</f>
        <v>2</v>
      </c>
      <c r="R34" s="434"/>
      <c r="S34" s="435"/>
      <c r="T34" s="439">
        <f>SUM(T32:V33)</f>
        <v>12</v>
      </c>
      <c r="U34" s="440"/>
      <c r="V34" s="441"/>
      <c r="W34" s="439">
        <f>SUM(W32:Y33)</f>
        <v>69</v>
      </c>
      <c r="X34" s="440"/>
      <c r="Y34" s="441"/>
      <c r="Z34" s="299"/>
      <c r="AA34" s="451" t="s">
        <v>64</v>
      </c>
      <c r="AB34" s="451"/>
      <c r="AC34" s="451"/>
      <c r="AD34" s="451"/>
      <c r="AE34" s="451"/>
      <c r="AF34" s="451"/>
      <c r="AG34" s="451"/>
      <c r="AH34" s="452">
        <v>3</v>
      </c>
      <c r="AI34" s="452"/>
      <c r="AJ34" s="452"/>
      <c r="AK34" s="452">
        <v>11</v>
      </c>
      <c r="AL34" s="452"/>
      <c r="AM34" s="452"/>
      <c r="AN34" s="308"/>
      <c r="AO34" s="452"/>
      <c r="AP34" s="452"/>
      <c r="AQ34" s="452"/>
      <c r="AR34" s="452"/>
      <c r="AS34" s="450"/>
      <c r="AT34" s="450"/>
      <c r="AU34" s="450"/>
      <c r="AV34" s="450"/>
      <c r="AW34" s="450"/>
      <c r="AX34" s="450"/>
      <c r="AY34" s="450"/>
      <c r="AZ34" s="450"/>
      <c r="BA34" s="450"/>
    </row>
    <row r="35" spans="1:53" ht="25.5" customHeight="1" x14ac:dyDescent="0.25">
      <c r="A35" s="302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29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10"/>
      <c r="AO35" s="452"/>
      <c r="AP35" s="452"/>
      <c r="AQ35" s="452"/>
      <c r="AR35" s="452"/>
      <c r="AS35" s="450"/>
      <c r="AT35" s="450"/>
      <c r="AU35" s="450"/>
      <c r="AV35" s="450"/>
      <c r="AW35" s="450"/>
      <c r="AX35" s="450"/>
      <c r="AY35" s="450"/>
      <c r="AZ35" s="450"/>
      <c r="BA35" s="450"/>
    </row>
    <row r="36" spans="1:53" ht="34.5" customHeight="1" x14ac:dyDescent="0.25">
      <c r="A36" s="302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29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11"/>
      <c r="AO36" s="452"/>
      <c r="AP36" s="452"/>
      <c r="AQ36" s="452"/>
      <c r="AR36" s="452"/>
      <c r="AS36" s="450"/>
      <c r="AT36" s="450"/>
      <c r="AU36" s="450"/>
      <c r="AV36" s="450"/>
      <c r="AW36" s="450"/>
      <c r="AX36" s="450"/>
      <c r="AY36" s="450"/>
      <c r="AZ36" s="450"/>
      <c r="BA36" s="450"/>
    </row>
    <row r="37" spans="1:53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</row>
    <row r="38" spans="1:53" x14ac:dyDescent="0.25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</row>
    <row r="39" spans="1:53" x14ac:dyDescent="0.25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</row>
    <row r="40" spans="1:53" x14ac:dyDescent="0.25">
      <c r="A40" s="302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</row>
    <row r="41" spans="1:53" x14ac:dyDescent="0.25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</row>
  </sheetData>
  <mergeCells count="83"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N17:R17"/>
    <mergeCell ref="P5:AM5"/>
    <mergeCell ref="A6:O6"/>
    <mergeCell ref="P8:AL8"/>
    <mergeCell ref="P9:AL9"/>
    <mergeCell ref="AO6:BA6"/>
    <mergeCell ref="A7:O7"/>
    <mergeCell ref="P7:AL7"/>
    <mergeCell ref="AN7:BA7"/>
    <mergeCell ref="AN3:BA4"/>
    <mergeCell ref="A4:O4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zoomScale="75" zoomScaleNormal="75" workbookViewId="0">
      <selection activeCell="L17" sqref="L17"/>
    </sheetView>
  </sheetViews>
  <sheetFormatPr defaultColWidth="9.140625" defaultRowHeight="15.75" x14ac:dyDescent="0.25"/>
  <cols>
    <col min="1" max="1" width="11.28515625" style="103" customWidth="1"/>
    <col min="2" max="2" width="49.42578125" style="44" customWidth="1"/>
    <col min="3" max="3" width="6.7109375" style="104" customWidth="1"/>
    <col min="4" max="4" width="12" style="105" customWidth="1"/>
    <col min="5" max="5" width="7.28515625" style="105" customWidth="1"/>
    <col min="6" max="6" width="6.42578125" style="104" customWidth="1"/>
    <col min="7" max="7" width="7.42578125" style="104" customWidth="1"/>
    <col min="8" max="8" width="9.85546875" style="104" customWidth="1"/>
    <col min="9" max="9" width="8.7109375" style="44" customWidth="1"/>
    <col min="10" max="10" width="8" style="44" customWidth="1"/>
    <col min="11" max="11" width="6.42578125" style="44" customWidth="1"/>
    <col min="12" max="12" width="7.85546875" style="44" customWidth="1"/>
    <col min="13" max="13" width="8.85546875" style="44" customWidth="1"/>
    <col min="14" max="14" width="6.140625" style="44" customWidth="1"/>
    <col min="15" max="15" width="6.28515625" style="44" customWidth="1"/>
    <col min="16" max="16" width="6.5703125" style="44" customWidth="1"/>
    <col min="17" max="17" width="8" style="44" customWidth="1"/>
    <col min="18" max="22" width="0" style="44" hidden="1" customWidth="1"/>
    <col min="23" max="16384" width="9.140625" style="44"/>
  </cols>
  <sheetData>
    <row r="1" spans="1:22" s="42" customFormat="1" ht="18.75" thickBot="1" x14ac:dyDescent="0.3">
      <c r="A1" s="465" t="s">
        <v>155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7"/>
    </row>
    <row r="2" spans="1:22" s="42" customFormat="1" x14ac:dyDescent="0.25">
      <c r="A2" s="468" t="s">
        <v>70</v>
      </c>
      <c r="B2" s="471" t="s">
        <v>88</v>
      </c>
      <c r="C2" s="474" t="s">
        <v>71</v>
      </c>
      <c r="D2" s="475"/>
      <c r="E2" s="475"/>
      <c r="F2" s="476"/>
      <c r="G2" s="477" t="s">
        <v>89</v>
      </c>
      <c r="H2" s="459" t="s">
        <v>90</v>
      </c>
      <c r="I2" s="460"/>
      <c r="J2" s="460"/>
      <c r="K2" s="460"/>
      <c r="L2" s="460"/>
      <c r="M2" s="461"/>
      <c r="N2" s="497" t="s">
        <v>157</v>
      </c>
      <c r="O2" s="498"/>
      <c r="P2" s="498"/>
      <c r="Q2" s="499"/>
    </row>
    <row r="3" spans="1:22" s="42" customFormat="1" ht="16.5" thickBot="1" x14ac:dyDescent="0.3">
      <c r="A3" s="469"/>
      <c r="B3" s="472"/>
      <c r="C3" s="480" t="s">
        <v>74</v>
      </c>
      <c r="D3" s="482" t="s">
        <v>75</v>
      </c>
      <c r="E3" s="484" t="s">
        <v>76</v>
      </c>
      <c r="F3" s="485"/>
      <c r="G3" s="478"/>
      <c r="H3" s="486" t="s">
        <v>6</v>
      </c>
      <c r="I3" s="462" t="s">
        <v>91</v>
      </c>
      <c r="J3" s="463"/>
      <c r="K3" s="463"/>
      <c r="L3" s="464"/>
      <c r="M3" s="489" t="s">
        <v>92</v>
      </c>
      <c r="N3" s="500"/>
      <c r="O3" s="501"/>
      <c r="P3" s="501"/>
      <c r="Q3" s="502"/>
    </row>
    <row r="4" spans="1:22" s="42" customFormat="1" x14ac:dyDescent="0.25">
      <c r="A4" s="469"/>
      <c r="B4" s="472"/>
      <c r="C4" s="480"/>
      <c r="D4" s="482"/>
      <c r="E4" s="482" t="s">
        <v>77</v>
      </c>
      <c r="F4" s="492" t="s">
        <v>78</v>
      </c>
      <c r="G4" s="478"/>
      <c r="H4" s="487"/>
      <c r="I4" s="515" t="s">
        <v>15</v>
      </c>
      <c r="J4" s="515" t="s">
        <v>19</v>
      </c>
      <c r="K4" s="515" t="s">
        <v>93</v>
      </c>
      <c r="L4" s="515" t="s">
        <v>94</v>
      </c>
      <c r="M4" s="490"/>
      <c r="N4" s="518" t="s">
        <v>72</v>
      </c>
      <c r="O4" s="519"/>
      <c r="P4" s="520"/>
      <c r="Q4" s="108" t="s">
        <v>73</v>
      </c>
    </row>
    <row r="5" spans="1:22" s="42" customFormat="1" x14ac:dyDescent="0.25">
      <c r="A5" s="469"/>
      <c r="B5" s="472"/>
      <c r="C5" s="480"/>
      <c r="D5" s="482"/>
      <c r="E5" s="482"/>
      <c r="F5" s="492"/>
      <c r="G5" s="478"/>
      <c r="H5" s="487"/>
      <c r="I5" s="516"/>
      <c r="J5" s="516"/>
      <c r="K5" s="516"/>
      <c r="L5" s="516"/>
      <c r="M5" s="490"/>
      <c r="N5" s="55">
        <v>1</v>
      </c>
      <c r="O5" s="122" t="s">
        <v>127</v>
      </c>
      <c r="P5" s="60" t="s">
        <v>128</v>
      </c>
      <c r="Q5" s="109">
        <v>3</v>
      </c>
    </row>
    <row r="6" spans="1:22" s="42" customFormat="1" ht="34.5" customHeight="1" x14ac:dyDescent="0.25">
      <c r="A6" s="469"/>
      <c r="B6" s="472"/>
      <c r="C6" s="480"/>
      <c r="D6" s="482"/>
      <c r="E6" s="482"/>
      <c r="F6" s="492"/>
      <c r="G6" s="478"/>
      <c r="H6" s="487"/>
      <c r="I6" s="516"/>
      <c r="J6" s="516"/>
      <c r="K6" s="516"/>
      <c r="L6" s="516"/>
      <c r="M6" s="490"/>
      <c r="N6" s="494" t="s">
        <v>158</v>
      </c>
      <c r="O6" s="495"/>
      <c r="P6" s="495"/>
      <c r="Q6" s="496"/>
    </row>
    <row r="7" spans="1:22" s="42" customFormat="1" ht="16.5" thickBot="1" x14ac:dyDescent="0.3">
      <c r="A7" s="470"/>
      <c r="B7" s="473"/>
      <c r="C7" s="481"/>
      <c r="D7" s="483"/>
      <c r="E7" s="483"/>
      <c r="F7" s="493"/>
      <c r="G7" s="479"/>
      <c r="H7" s="488"/>
      <c r="I7" s="517"/>
      <c r="J7" s="517"/>
      <c r="K7" s="517"/>
      <c r="L7" s="517"/>
      <c r="M7" s="491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5" thickBot="1" x14ac:dyDescent="0.3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5" thickBot="1" x14ac:dyDescent="0.3">
      <c r="A9" s="511" t="s">
        <v>95</v>
      </c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3"/>
      <c r="O9" s="513"/>
      <c r="P9" s="513"/>
      <c r="Q9" s="514"/>
    </row>
    <row r="10" spans="1:22" s="42" customFormat="1" ht="16.5" thickBot="1" x14ac:dyDescent="0.3">
      <c r="A10" s="521" t="s">
        <v>107</v>
      </c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3"/>
    </row>
    <row r="11" spans="1:22" s="43" customFormat="1" ht="20.25" customHeight="1" x14ac:dyDescent="0.25">
      <c r="A11" s="243" t="s">
        <v>79</v>
      </c>
      <c r="B11" s="244" t="s">
        <v>119</v>
      </c>
      <c r="C11" s="217">
        <v>2</v>
      </c>
      <c r="D11" s="67"/>
      <c r="E11" s="67"/>
      <c r="F11" s="245"/>
      <c r="G11" s="246">
        <v>3</v>
      </c>
      <c r="H11" s="247">
        <f>G11*30</f>
        <v>90</v>
      </c>
      <c r="I11" s="248">
        <f>J11+K11+L11</f>
        <v>36</v>
      </c>
      <c r="J11" s="69">
        <v>18</v>
      </c>
      <c r="K11" s="69"/>
      <c r="L11" s="69">
        <v>18</v>
      </c>
      <c r="M11" s="249">
        <f>H11-I11</f>
        <v>54</v>
      </c>
      <c r="N11" s="250"/>
      <c r="O11" s="251">
        <v>2</v>
      </c>
      <c r="P11" s="252">
        <v>2</v>
      </c>
      <c r="Q11" s="253"/>
      <c r="R11" s="157"/>
      <c r="S11" s="125"/>
      <c r="T11" s="127"/>
      <c r="U11" s="125"/>
      <c r="V11" s="126"/>
    </row>
    <row r="12" spans="1:22" s="43" customFormat="1" ht="36" customHeight="1" thickBot="1" x14ac:dyDescent="0.3">
      <c r="A12" s="254" t="s">
        <v>80</v>
      </c>
      <c r="B12" s="164" t="s">
        <v>149</v>
      </c>
      <c r="C12" s="255"/>
      <c r="D12" s="256" t="s">
        <v>129</v>
      </c>
      <c r="E12" s="256"/>
      <c r="F12" s="257"/>
      <c r="G12" s="258">
        <v>3</v>
      </c>
      <c r="H12" s="259">
        <f>G12*30</f>
        <v>90</v>
      </c>
      <c r="I12" s="260">
        <f>J12+K12+L12</f>
        <v>30</v>
      </c>
      <c r="J12" s="261"/>
      <c r="K12" s="261"/>
      <c r="L12" s="261">
        <v>30</v>
      </c>
      <c r="M12" s="262">
        <f>H12-I12</f>
        <v>60</v>
      </c>
      <c r="N12" s="263">
        <v>2</v>
      </c>
      <c r="O12" s="264"/>
      <c r="P12" s="265"/>
      <c r="Q12" s="266"/>
      <c r="R12" s="158"/>
      <c r="S12" s="128"/>
      <c r="T12" s="130"/>
      <c r="U12" s="128"/>
      <c r="V12" s="129"/>
    </row>
    <row r="13" spans="1:22" ht="16.5" thickBot="1" x14ac:dyDescent="0.3">
      <c r="A13" s="524" t="s">
        <v>142</v>
      </c>
      <c r="B13" s="525"/>
      <c r="C13" s="525"/>
      <c r="D13" s="525"/>
      <c r="E13" s="525"/>
      <c r="F13" s="525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5" thickBot="1" x14ac:dyDescent="0.3">
      <c r="A14" s="526" t="s">
        <v>108</v>
      </c>
      <c r="B14" s="527"/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8"/>
      <c r="O14" s="528"/>
      <c r="P14" s="528"/>
      <c r="Q14" s="529"/>
    </row>
    <row r="15" spans="1:22" x14ac:dyDescent="0.25">
      <c r="A15" s="75" t="s">
        <v>96</v>
      </c>
      <c r="B15" s="84" t="s">
        <v>118</v>
      </c>
      <c r="C15" s="66">
        <v>1</v>
      </c>
      <c r="D15" s="67"/>
      <c r="E15" s="68"/>
      <c r="F15" s="116"/>
      <c r="G15" s="214">
        <v>7</v>
      </c>
      <c r="H15" s="213">
        <f>G15*30</f>
        <v>210</v>
      </c>
      <c r="I15" s="213">
        <f>SUM(J15:L15)</f>
        <v>75</v>
      </c>
      <c r="J15" s="217">
        <v>30</v>
      </c>
      <c r="K15" s="76">
        <v>45</v>
      </c>
      <c r="L15" s="76"/>
      <c r="M15" s="210">
        <f>H15-I15</f>
        <v>135</v>
      </c>
      <c r="N15" s="115">
        <v>5</v>
      </c>
      <c r="O15" s="123"/>
      <c r="P15" s="77"/>
      <c r="Q15" s="110"/>
    </row>
    <row r="16" spans="1:22" ht="31.5" x14ac:dyDescent="0.25">
      <c r="A16" s="198" t="s">
        <v>111</v>
      </c>
      <c r="B16" s="199" t="s">
        <v>167</v>
      </c>
      <c r="C16" s="200">
        <v>1</v>
      </c>
      <c r="D16" s="201"/>
      <c r="E16" s="202"/>
      <c r="F16" s="203"/>
      <c r="G16" s="211">
        <v>7</v>
      </c>
      <c r="H16" s="79">
        <f>G16*30</f>
        <v>210</v>
      </c>
      <c r="I16" s="79">
        <f>SUM(J16:L16)</f>
        <v>75</v>
      </c>
      <c r="J16" s="212">
        <v>30</v>
      </c>
      <c r="K16" s="173">
        <v>30</v>
      </c>
      <c r="L16" s="173">
        <v>15</v>
      </c>
      <c r="M16" s="58">
        <f t="shared" ref="M16:M17" si="1">H16-I16</f>
        <v>135</v>
      </c>
      <c r="N16" s="206">
        <v>5</v>
      </c>
      <c r="O16" s="207"/>
      <c r="P16" s="208"/>
      <c r="Q16" s="209"/>
    </row>
    <row r="17" spans="1:22" x14ac:dyDescent="0.25">
      <c r="A17" s="198" t="s">
        <v>168</v>
      </c>
      <c r="B17" s="199" t="s">
        <v>171</v>
      </c>
      <c r="C17" s="200"/>
      <c r="D17" s="201" t="s">
        <v>122</v>
      </c>
      <c r="E17" s="202"/>
      <c r="F17" s="203"/>
      <c r="G17" s="211">
        <v>5</v>
      </c>
      <c r="H17" s="204">
        <f>G17*30</f>
        <v>150</v>
      </c>
      <c r="I17" s="204">
        <f>SUM(J17:L17)</f>
        <v>54</v>
      </c>
      <c r="J17" s="212">
        <v>18</v>
      </c>
      <c r="K17" s="173">
        <v>36</v>
      </c>
      <c r="L17" s="173"/>
      <c r="M17" s="205">
        <f t="shared" si="1"/>
        <v>96</v>
      </c>
      <c r="N17" s="206"/>
      <c r="O17" s="207">
        <v>3</v>
      </c>
      <c r="P17" s="208">
        <v>3</v>
      </c>
      <c r="Q17" s="209"/>
    </row>
    <row r="18" spans="1:22" ht="32.25" thickBot="1" x14ac:dyDescent="0.3">
      <c r="A18" s="80" t="s">
        <v>169</v>
      </c>
      <c r="B18" s="59" t="s">
        <v>140</v>
      </c>
      <c r="C18" s="70">
        <v>2</v>
      </c>
      <c r="D18" s="49"/>
      <c r="E18" s="50"/>
      <c r="F18" s="71"/>
      <c r="G18" s="215">
        <v>7</v>
      </c>
      <c r="H18" s="216">
        <f t="shared" ref="H18" si="2">G18*30</f>
        <v>210</v>
      </c>
      <c r="I18" s="216">
        <f t="shared" ref="I18" si="3">SUM(J18:L18)</f>
        <v>72</v>
      </c>
      <c r="J18" s="218">
        <v>36</v>
      </c>
      <c r="K18" s="131">
        <v>36</v>
      </c>
      <c r="L18" s="78"/>
      <c r="M18" s="58">
        <f t="shared" ref="M18" si="4">H18-I18</f>
        <v>138</v>
      </c>
      <c r="N18" s="47"/>
      <c r="O18" s="124">
        <v>4</v>
      </c>
      <c r="P18" s="46">
        <v>4</v>
      </c>
      <c r="Q18" s="111"/>
    </row>
    <row r="19" spans="1:22" ht="16.5" thickBot="1" x14ac:dyDescent="0.3">
      <c r="A19" s="524" t="s">
        <v>97</v>
      </c>
      <c r="B19" s="525"/>
      <c r="C19" s="525"/>
      <c r="D19" s="525"/>
      <c r="E19" s="525"/>
      <c r="F19" s="525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114</v>
      </c>
      <c r="K19" s="73">
        <f t="shared" si="5"/>
        <v>147</v>
      </c>
      <c r="L19" s="73">
        <f t="shared" si="5"/>
        <v>15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5" thickBot="1" x14ac:dyDescent="0.3">
      <c r="A20" s="544" t="s">
        <v>133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6"/>
    </row>
    <row r="21" spans="1:22" s="42" customFormat="1" x14ac:dyDescent="0.25">
      <c r="A21" s="65" t="s">
        <v>102</v>
      </c>
      <c r="B21" s="132" t="s">
        <v>125</v>
      </c>
      <c r="C21" s="41"/>
      <c r="D21" s="87" t="s">
        <v>131</v>
      </c>
      <c r="E21" s="40"/>
      <c r="F21" s="88"/>
      <c r="G21" s="183">
        <v>4.5</v>
      </c>
      <c r="H21" s="185">
        <f>G21*30</f>
        <v>135</v>
      </c>
      <c r="I21" s="181"/>
      <c r="J21" s="69"/>
      <c r="K21" s="69"/>
      <c r="L21" s="89"/>
      <c r="M21" s="189">
        <f>H21-I21</f>
        <v>135</v>
      </c>
      <c r="N21" s="187"/>
      <c r="O21" s="133"/>
      <c r="P21" s="89"/>
      <c r="Q21" s="112"/>
    </row>
    <row r="22" spans="1:22" s="42" customFormat="1" ht="16.5" thickBot="1" x14ac:dyDescent="0.3">
      <c r="A22" s="174" t="s">
        <v>103</v>
      </c>
      <c r="B22" s="195" t="s">
        <v>130</v>
      </c>
      <c r="C22" s="34"/>
      <c r="D22" s="175" t="s">
        <v>132</v>
      </c>
      <c r="E22" s="35"/>
      <c r="F22" s="180"/>
      <c r="G22" s="184">
        <v>6</v>
      </c>
      <c r="H22" s="186">
        <f>G22*30</f>
        <v>180</v>
      </c>
      <c r="I22" s="182"/>
      <c r="J22" s="176"/>
      <c r="K22" s="176"/>
      <c r="L22" s="178"/>
      <c r="M22" s="190">
        <f>H22-I22</f>
        <v>180</v>
      </c>
      <c r="N22" s="188"/>
      <c r="O22" s="177"/>
      <c r="P22" s="178"/>
      <c r="Q22" s="179"/>
    </row>
    <row r="23" spans="1:22" s="42" customFormat="1" ht="16.5" thickBot="1" x14ac:dyDescent="0.3">
      <c r="A23" s="547" t="s">
        <v>134</v>
      </c>
      <c r="B23" s="548"/>
      <c r="C23" s="548"/>
      <c r="D23" s="548"/>
      <c r="E23" s="548"/>
      <c r="F23" s="549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5" thickBot="1" x14ac:dyDescent="0.3">
      <c r="A24" s="550" t="s">
        <v>160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2"/>
    </row>
    <row r="25" spans="1:22" s="42" customFormat="1" ht="16.5" thickBot="1" x14ac:dyDescent="0.3">
      <c r="A25" s="267" t="s">
        <v>84</v>
      </c>
      <c r="B25" s="268" t="s">
        <v>161</v>
      </c>
      <c r="C25" s="269">
        <v>3</v>
      </c>
      <c r="D25" s="270"/>
      <c r="E25" s="270"/>
      <c r="F25" s="271"/>
      <c r="G25" s="272">
        <v>24</v>
      </c>
      <c r="H25" s="273">
        <f>G25*30</f>
        <v>720</v>
      </c>
      <c r="I25" s="274"/>
      <c r="J25" s="274"/>
      <c r="K25" s="274"/>
      <c r="L25" s="274"/>
      <c r="M25" s="275">
        <f>H25-I25</f>
        <v>720</v>
      </c>
      <c r="N25" s="276"/>
      <c r="O25" s="277"/>
      <c r="P25" s="278"/>
      <c r="Q25" s="279"/>
    </row>
    <row r="26" spans="1:22" s="42" customFormat="1" ht="16.5" thickBot="1" x14ac:dyDescent="0.3">
      <c r="A26" s="553" t="s">
        <v>135</v>
      </c>
      <c r="B26" s="554"/>
      <c r="C26" s="554"/>
      <c r="D26" s="554"/>
      <c r="E26" s="554"/>
      <c r="F26" s="555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5" thickBot="1" x14ac:dyDescent="0.3">
      <c r="A27" s="558" t="s">
        <v>143</v>
      </c>
      <c r="B27" s="559"/>
      <c r="C27" s="559"/>
      <c r="D27" s="559"/>
      <c r="E27" s="559"/>
      <c r="F27" s="559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132</v>
      </c>
      <c r="K27" s="74">
        <f t="shared" si="8"/>
        <v>147</v>
      </c>
      <c r="L27" s="74">
        <f t="shared" si="8"/>
        <v>63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9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5" thickBot="1" x14ac:dyDescent="0.3">
      <c r="A28" s="503" t="s">
        <v>98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5"/>
    </row>
    <row r="29" spans="1:22" ht="16.5" thickBot="1" x14ac:dyDescent="0.3">
      <c r="A29" s="506" t="s">
        <v>109</v>
      </c>
      <c r="B29" s="507"/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8"/>
    </row>
    <row r="30" spans="1:22" x14ac:dyDescent="0.25">
      <c r="A30" s="509" t="s">
        <v>83</v>
      </c>
      <c r="B30" s="134" t="s">
        <v>186</v>
      </c>
      <c r="C30" s="191"/>
      <c r="D30" s="234">
        <v>1</v>
      </c>
      <c r="E30" s="234"/>
      <c r="F30" s="235"/>
      <c r="G30" s="236">
        <v>3</v>
      </c>
      <c r="H30" s="237">
        <f>G30*30</f>
        <v>90</v>
      </c>
      <c r="I30" s="238">
        <f>J30+K30+L30</f>
        <v>30</v>
      </c>
      <c r="J30" s="239">
        <v>15</v>
      </c>
      <c r="K30" s="239"/>
      <c r="L30" s="239">
        <v>15</v>
      </c>
      <c r="M30" s="231">
        <f>H30-I30</f>
        <v>60</v>
      </c>
      <c r="N30" s="233">
        <v>2</v>
      </c>
      <c r="O30" s="222"/>
      <c r="P30" s="136"/>
      <c r="Q30" s="223"/>
    </row>
    <row r="31" spans="1:22" x14ac:dyDescent="0.25">
      <c r="A31" s="510"/>
      <c r="B31" s="194" t="s">
        <v>179</v>
      </c>
      <c r="C31" s="192"/>
      <c r="D31" s="224">
        <v>1</v>
      </c>
      <c r="E31" s="224"/>
      <c r="F31" s="149"/>
      <c r="G31" s="240">
        <v>3</v>
      </c>
      <c r="H31" s="241">
        <f>G31*30</f>
        <v>90</v>
      </c>
      <c r="I31" s="242">
        <f>J31+K31+L31</f>
        <v>30</v>
      </c>
      <c r="J31" s="147">
        <v>15</v>
      </c>
      <c r="K31" s="147"/>
      <c r="L31" s="147">
        <v>15</v>
      </c>
      <c r="M31" s="148">
        <f>H31-I31</f>
        <v>60</v>
      </c>
      <c r="N31" s="45">
        <v>2</v>
      </c>
      <c r="O31" s="224"/>
      <c r="P31" s="225"/>
      <c r="Q31" s="192"/>
    </row>
    <row r="32" spans="1:22" ht="16.5" thickBot="1" x14ac:dyDescent="0.3">
      <c r="A32" s="165"/>
      <c r="B32" s="280" t="s">
        <v>156</v>
      </c>
      <c r="C32" s="193"/>
      <c r="D32" s="172"/>
      <c r="E32" s="172"/>
      <c r="F32" s="60"/>
      <c r="G32" s="219"/>
      <c r="H32" s="216"/>
      <c r="I32" s="193"/>
      <c r="J32" s="172"/>
      <c r="K32" s="172"/>
      <c r="L32" s="172"/>
      <c r="M32" s="196"/>
      <c r="N32" s="53"/>
      <c r="O32" s="52"/>
      <c r="P32" s="54"/>
      <c r="Q32" s="193"/>
    </row>
    <row r="33" spans="1:22" ht="16.5" thickBot="1" x14ac:dyDescent="0.3">
      <c r="A33" s="524" t="s">
        <v>110</v>
      </c>
      <c r="B33" s="525"/>
      <c r="C33" s="525"/>
      <c r="D33" s="525"/>
      <c r="E33" s="525"/>
      <c r="F33" s="541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ht="16.5" thickBot="1" x14ac:dyDescent="0.3">
      <c r="A34" s="560" t="s">
        <v>115</v>
      </c>
      <c r="B34" s="561"/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2"/>
    </row>
    <row r="35" spans="1:22" ht="32.25" thickBot="1" x14ac:dyDescent="0.3">
      <c r="A35" s="530" t="s">
        <v>99</v>
      </c>
      <c r="B35" s="283" t="s">
        <v>176</v>
      </c>
      <c r="C35" s="139"/>
      <c r="D35" s="226" t="s">
        <v>129</v>
      </c>
      <c r="E35" s="226"/>
      <c r="F35" s="227"/>
      <c r="G35" s="228">
        <v>4</v>
      </c>
      <c r="H35" s="229">
        <f t="shared" ref="H35:H42" si="11">G35*30</f>
        <v>120</v>
      </c>
      <c r="I35" s="230">
        <f t="shared" ref="I35:I42" si="12">SUM(J35:L35)</f>
        <v>45</v>
      </c>
      <c r="J35" s="239">
        <v>30</v>
      </c>
      <c r="K35" s="239"/>
      <c r="L35" s="231">
        <v>15</v>
      </c>
      <c r="M35" s="232">
        <f t="shared" ref="M35:M42" si="13">H35-I35</f>
        <v>75</v>
      </c>
      <c r="N35" s="233">
        <v>3</v>
      </c>
      <c r="O35" s="135"/>
      <c r="P35" s="140"/>
      <c r="Q35" s="108"/>
    </row>
    <row r="36" spans="1:22" x14ac:dyDescent="0.25">
      <c r="A36" s="531"/>
      <c r="B36" s="141" t="s">
        <v>177</v>
      </c>
      <c r="C36" s="142"/>
      <c r="D36" s="143" t="s">
        <v>129</v>
      </c>
      <c r="E36" s="143"/>
      <c r="F36" s="144"/>
      <c r="G36" s="215">
        <v>4</v>
      </c>
      <c r="H36" s="220">
        <f t="shared" si="11"/>
        <v>120</v>
      </c>
      <c r="I36" s="146">
        <f t="shared" si="12"/>
        <v>45</v>
      </c>
      <c r="J36" s="147">
        <v>30</v>
      </c>
      <c r="K36" s="147">
        <v>15</v>
      </c>
      <c r="L36" s="148"/>
      <c r="M36" s="145">
        <f t="shared" si="13"/>
        <v>75</v>
      </c>
      <c r="N36" s="45">
        <v>3</v>
      </c>
      <c r="O36" s="138"/>
      <c r="P36" s="48"/>
      <c r="Q36" s="111"/>
      <c r="R36" s="322"/>
      <c r="S36" s="323"/>
      <c r="T36" s="324"/>
      <c r="U36" s="325"/>
      <c r="V36" s="325"/>
    </row>
    <row r="37" spans="1:22" x14ac:dyDescent="0.25">
      <c r="A37" s="531" t="s">
        <v>101</v>
      </c>
      <c r="B37" s="141" t="s">
        <v>141</v>
      </c>
      <c r="C37" s="142">
        <v>1</v>
      </c>
      <c r="D37" s="143"/>
      <c r="E37" s="143"/>
      <c r="F37" s="144"/>
      <c r="G37" s="215">
        <v>6</v>
      </c>
      <c r="H37" s="220">
        <f t="shared" si="11"/>
        <v>180</v>
      </c>
      <c r="I37" s="146">
        <f t="shared" si="12"/>
        <v>60</v>
      </c>
      <c r="J37" s="147">
        <v>30</v>
      </c>
      <c r="K37" s="147">
        <v>30</v>
      </c>
      <c r="L37" s="148"/>
      <c r="M37" s="145">
        <f t="shared" si="13"/>
        <v>120</v>
      </c>
      <c r="N37" s="45">
        <v>4</v>
      </c>
      <c r="O37" s="118"/>
      <c r="P37" s="149"/>
      <c r="Q37" s="137"/>
      <c r="R37" s="326"/>
      <c r="S37" s="327"/>
      <c r="T37" s="328"/>
      <c r="U37" s="329"/>
      <c r="V37" s="329"/>
    </row>
    <row r="38" spans="1:22" x14ac:dyDescent="0.25">
      <c r="A38" s="531"/>
      <c r="B38" s="141" t="s">
        <v>184</v>
      </c>
      <c r="C38" s="142">
        <v>1</v>
      </c>
      <c r="D38" s="143"/>
      <c r="E38" s="143"/>
      <c r="F38" s="144"/>
      <c r="G38" s="215">
        <v>6</v>
      </c>
      <c r="H38" s="220">
        <f t="shared" si="11"/>
        <v>180</v>
      </c>
      <c r="I38" s="146">
        <f t="shared" si="12"/>
        <v>60</v>
      </c>
      <c r="J38" s="147">
        <v>30</v>
      </c>
      <c r="K38" s="147">
        <v>30</v>
      </c>
      <c r="L38" s="148"/>
      <c r="M38" s="145">
        <f t="shared" si="13"/>
        <v>120</v>
      </c>
      <c r="N38" s="45">
        <v>4</v>
      </c>
      <c r="O38" s="138"/>
      <c r="P38" s="48"/>
      <c r="Q38" s="111"/>
    </row>
    <row r="39" spans="1:22" x14ac:dyDescent="0.25">
      <c r="A39" s="531" t="s">
        <v>136</v>
      </c>
      <c r="B39" s="141" t="s">
        <v>183</v>
      </c>
      <c r="C39" s="142">
        <v>2</v>
      </c>
      <c r="D39" s="143"/>
      <c r="E39" s="143"/>
      <c r="F39" s="144"/>
      <c r="G39" s="215">
        <v>4.5</v>
      </c>
      <c r="H39" s="220">
        <f t="shared" si="11"/>
        <v>135</v>
      </c>
      <c r="I39" s="146">
        <f t="shared" si="12"/>
        <v>54</v>
      </c>
      <c r="J39" s="147">
        <v>36</v>
      </c>
      <c r="K39" s="147">
        <v>18</v>
      </c>
      <c r="L39" s="148"/>
      <c r="M39" s="145">
        <f t="shared" si="13"/>
        <v>81</v>
      </c>
      <c r="N39" s="45"/>
      <c r="O39" s="118">
        <v>3</v>
      </c>
      <c r="P39" s="149">
        <v>3</v>
      </c>
      <c r="Q39" s="137"/>
    </row>
    <row r="40" spans="1:22" ht="31.5" x14ac:dyDescent="0.25">
      <c r="A40" s="531"/>
      <c r="B40" s="141" t="s">
        <v>147</v>
      </c>
      <c r="C40" s="142">
        <v>2</v>
      </c>
      <c r="D40" s="143"/>
      <c r="E40" s="143"/>
      <c r="F40" s="144"/>
      <c r="G40" s="215">
        <v>4.5</v>
      </c>
      <c r="H40" s="220">
        <f t="shared" si="11"/>
        <v>135</v>
      </c>
      <c r="I40" s="146">
        <f t="shared" si="12"/>
        <v>54</v>
      </c>
      <c r="J40" s="147">
        <v>36</v>
      </c>
      <c r="K40" s="147">
        <v>18</v>
      </c>
      <c r="L40" s="148"/>
      <c r="M40" s="145">
        <f t="shared" si="13"/>
        <v>81</v>
      </c>
      <c r="N40" s="45"/>
      <c r="O40" s="221">
        <v>3</v>
      </c>
      <c r="P40" s="149">
        <v>3</v>
      </c>
      <c r="Q40" s="111"/>
    </row>
    <row r="41" spans="1:22" x14ac:dyDescent="0.25">
      <c r="A41" s="531" t="s">
        <v>137</v>
      </c>
      <c r="B41" s="141" t="s">
        <v>178</v>
      </c>
      <c r="C41" s="142"/>
      <c r="D41" s="143" t="s">
        <v>122</v>
      </c>
      <c r="E41" s="143"/>
      <c r="F41" s="144"/>
      <c r="G41" s="215">
        <v>6</v>
      </c>
      <c r="H41" s="220">
        <f t="shared" si="11"/>
        <v>180</v>
      </c>
      <c r="I41" s="146">
        <f t="shared" si="12"/>
        <v>72</v>
      </c>
      <c r="J41" s="147">
        <v>36</v>
      </c>
      <c r="K41" s="147">
        <v>36</v>
      </c>
      <c r="L41" s="148"/>
      <c r="M41" s="145">
        <f t="shared" si="13"/>
        <v>108</v>
      </c>
      <c r="N41" s="45"/>
      <c r="O41" s="118">
        <v>4</v>
      </c>
      <c r="P41" s="149">
        <v>4</v>
      </c>
      <c r="Q41" s="137"/>
    </row>
    <row r="42" spans="1:22" ht="31.5" x14ac:dyDescent="0.25">
      <c r="A42" s="531"/>
      <c r="B42" s="141" t="s">
        <v>181</v>
      </c>
      <c r="C42" s="142"/>
      <c r="D42" s="143" t="s">
        <v>122</v>
      </c>
      <c r="E42" s="143"/>
      <c r="F42" s="144"/>
      <c r="G42" s="215">
        <v>6</v>
      </c>
      <c r="H42" s="220">
        <f t="shared" si="11"/>
        <v>180</v>
      </c>
      <c r="I42" s="146">
        <f t="shared" si="12"/>
        <v>72</v>
      </c>
      <c r="J42" s="147">
        <v>36</v>
      </c>
      <c r="K42" s="147">
        <v>36</v>
      </c>
      <c r="L42" s="148"/>
      <c r="M42" s="145">
        <f t="shared" si="13"/>
        <v>108</v>
      </c>
      <c r="N42" s="45"/>
      <c r="O42" s="221">
        <v>4</v>
      </c>
      <c r="P42" s="149">
        <v>4</v>
      </c>
      <c r="Q42" s="111"/>
    </row>
    <row r="43" spans="1:22" ht="16.5" thickBot="1" x14ac:dyDescent="0.3">
      <c r="A43" s="560" t="s">
        <v>100</v>
      </c>
      <c r="B43" s="561"/>
      <c r="C43" s="561"/>
      <c r="D43" s="561"/>
      <c r="E43" s="561"/>
      <c r="F43" s="562"/>
      <c r="G43" s="82">
        <f>G35+G37+G39+G41</f>
        <v>20.5</v>
      </c>
      <c r="H43" s="83">
        <f t="shared" ref="H43:P43" si="14">H35+H37+H39+H41</f>
        <v>615</v>
      </c>
      <c r="I43" s="83">
        <f t="shared" si="14"/>
        <v>231</v>
      </c>
      <c r="J43" s="83">
        <f t="shared" si="14"/>
        <v>132</v>
      </c>
      <c r="K43" s="83">
        <f t="shared" si="14"/>
        <v>84</v>
      </c>
      <c r="L43" s="83">
        <f t="shared" si="14"/>
        <v>15</v>
      </c>
      <c r="M43" s="83">
        <f t="shared" si="14"/>
        <v>384</v>
      </c>
      <c r="N43" s="83">
        <f t="shared" si="14"/>
        <v>7</v>
      </c>
      <c r="O43" s="83">
        <f t="shared" si="14"/>
        <v>7</v>
      </c>
      <c r="P43" s="83">
        <f t="shared" si="14"/>
        <v>7</v>
      </c>
      <c r="Q43" s="83">
        <f t="shared" ref="Q43:V47" si="15">SUM(Q35:Q42)</f>
        <v>0</v>
      </c>
    </row>
    <row r="44" spans="1:22" ht="16.5" thickBot="1" x14ac:dyDescent="0.3">
      <c r="A44" s="542" t="s">
        <v>144</v>
      </c>
      <c r="B44" s="543"/>
      <c r="C44" s="543"/>
      <c r="D44" s="543"/>
      <c r="E44" s="543"/>
      <c r="F44" s="543"/>
      <c r="G44" s="85">
        <f t="shared" ref="G44:M44" si="16">SUM(G33+G43)</f>
        <v>23.5</v>
      </c>
      <c r="H44" s="85">
        <f t="shared" si="16"/>
        <v>705</v>
      </c>
      <c r="I44" s="85">
        <f t="shared" si="16"/>
        <v>261</v>
      </c>
      <c r="J44" s="85">
        <f t="shared" si="16"/>
        <v>147</v>
      </c>
      <c r="K44" s="85">
        <f t="shared" si="16"/>
        <v>84</v>
      </c>
      <c r="L44" s="85">
        <f t="shared" si="16"/>
        <v>30</v>
      </c>
      <c r="M44" s="85">
        <f t="shared" si="16"/>
        <v>444</v>
      </c>
      <c r="N44" s="86">
        <f>N43+N33</f>
        <v>9</v>
      </c>
      <c r="O44" s="86">
        <f>O43+O33</f>
        <v>7</v>
      </c>
      <c r="P44" s="86">
        <f>P43+P33</f>
        <v>7</v>
      </c>
      <c r="Q44" s="86">
        <f>Q43+Q33</f>
        <v>0</v>
      </c>
    </row>
    <row r="45" spans="1:22" s="42" customFormat="1" ht="16.5" thickBot="1" x14ac:dyDescent="0.3">
      <c r="A45" s="556" t="s">
        <v>104</v>
      </c>
      <c r="B45" s="556"/>
      <c r="C45" s="556"/>
      <c r="D45" s="556"/>
      <c r="E45" s="556"/>
      <c r="F45" s="556"/>
      <c r="G45" s="85">
        <f t="shared" ref="G45:Q45" si="17">G44+G27</f>
        <v>90</v>
      </c>
      <c r="H45" s="86">
        <f t="shared" si="17"/>
        <v>2700</v>
      </c>
      <c r="I45" s="86">
        <f t="shared" si="17"/>
        <v>603</v>
      </c>
      <c r="J45" s="86">
        <f t="shared" si="17"/>
        <v>279</v>
      </c>
      <c r="K45" s="86">
        <f t="shared" si="17"/>
        <v>231</v>
      </c>
      <c r="L45" s="86">
        <f t="shared" si="17"/>
        <v>93</v>
      </c>
      <c r="M45" s="86">
        <f t="shared" si="17"/>
        <v>2097</v>
      </c>
      <c r="N45" s="86">
        <f t="shared" si="17"/>
        <v>21</v>
      </c>
      <c r="O45" s="86">
        <f t="shared" si="17"/>
        <v>16</v>
      </c>
      <c r="P45" s="86">
        <f t="shared" si="17"/>
        <v>16</v>
      </c>
      <c r="Q45" s="86">
        <f t="shared" si="17"/>
        <v>0</v>
      </c>
      <c r="R45" s="44"/>
      <c r="S45" s="44"/>
      <c r="T45" s="44"/>
      <c r="U45" s="44"/>
      <c r="V45" s="44"/>
    </row>
    <row r="46" spans="1:22" s="42" customFormat="1" ht="16.5" thickBot="1" x14ac:dyDescent="0.3">
      <c r="A46" s="557" t="s">
        <v>85</v>
      </c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86">
        <f>N45</f>
        <v>21</v>
      </c>
      <c r="O46" s="86">
        <f t="shared" ref="O46:Q46" si="18">O45</f>
        <v>16</v>
      </c>
      <c r="P46" s="86">
        <f t="shared" si="18"/>
        <v>16</v>
      </c>
      <c r="Q46" s="86">
        <f t="shared" si="18"/>
        <v>0</v>
      </c>
      <c r="R46" s="44"/>
      <c r="S46" s="44"/>
      <c r="T46" s="44"/>
      <c r="U46" s="44"/>
      <c r="V46" s="44"/>
    </row>
    <row r="47" spans="1:22" s="42" customFormat="1" ht="16.5" thickBot="1" x14ac:dyDescent="0.3">
      <c r="A47" s="537" t="s">
        <v>86</v>
      </c>
      <c r="B47" s="537"/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96">
        <v>3</v>
      </c>
      <c r="O47" s="97"/>
      <c r="P47" s="97">
        <v>3</v>
      </c>
      <c r="Q47" s="97"/>
      <c r="R47" s="160">
        <f t="shared" si="15"/>
        <v>0</v>
      </c>
      <c r="S47" s="82">
        <f t="shared" si="15"/>
        <v>0</v>
      </c>
      <c r="T47" s="82">
        <f t="shared" si="15"/>
        <v>0</v>
      </c>
      <c r="U47" s="82">
        <f t="shared" si="15"/>
        <v>0</v>
      </c>
      <c r="V47" s="82">
        <f t="shared" si="15"/>
        <v>0</v>
      </c>
    </row>
    <row r="48" spans="1:22" s="42" customFormat="1" ht="16.5" thickBot="1" x14ac:dyDescent="0.3">
      <c r="A48" s="537" t="s">
        <v>105</v>
      </c>
      <c r="B48" s="537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96">
        <v>3</v>
      </c>
      <c r="O48" s="97"/>
      <c r="P48" s="97">
        <v>3</v>
      </c>
      <c r="Q48" s="97">
        <v>1</v>
      </c>
      <c r="R48" s="44"/>
      <c r="S48" s="44"/>
      <c r="T48" s="44"/>
      <c r="U48" s="44"/>
      <c r="V48" s="44"/>
    </row>
    <row r="49" spans="1:24" s="42" customFormat="1" ht="16.5" thickBot="1" x14ac:dyDescent="0.3">
      <c r="A49" s="537" t="s">
        <v>106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96"/>
      <c r="O49" s="152"/>
      <c r="P49" s="150"/>
      <c r="Q49" s="96"/>
      <c r="T49" s="94">
        <v>22</v>
      </c>
      <c r="U49" s="94">
        <v>22</v>
      </c>
      <c r="V49" s="94">
        <v>22</v>
      </c>
    </row>
    <row r="50" spans="1:24" s="42" customFormat="1" ht="16.5" thickBot="1" x14ac:dyDescent="0.3">
      <c r="A50" s="540" t="s">
        <v>87</v>
      </c>
      <c r="B50" s="540"/>
      <c r="C50" s="540"/>
      <c r="D50" s="540"/>
      <c r="E50" s="540"/>
      <c r="F50" s="540"/>
      <c r="G50" s="540"/>
      <c r="H50" s="540"/>
      <c r="I50" s="540"/>
      <c r="J50" s="540"/>
      <c r="K50" s="540"/>
      <c r="L50" s="540"/>
      <c r="M50" s="540"/>
      <c r="N50" s="96"/>
      <c r="O50" s="151"/>
      <c r="P50" s="152"/>
      <c r="Q50" s="96"/>
      <c r="R50" s="107">
        <f t="shared" ref="R50:V50" si="19">R49</f>
        <v>0</v>
      </c>
      <c r="S50" s="95">
        <f t="shared" si="19"/>
        <v>0</v>
      </c>
      <c r="T50" s="95">
        <f t="shared" si="19"/>
        <v>22</v>
      </c>
      <c r="U50" s="95">
        <f t="shared" si="19"/>
        <v>22</v>
      </c>
      <c r="V50" s="95">
        <f t="shared" si="19"/>
        <v>22</v>
      </c>
    </row>
    <row r="51" spans="1:24" s="42" customFormat="1" ht="16.5" thickBot="1" x14ac:dyDescent="0.3">
      <c r="A51" s="538" t="s">
        <v>145</v>
      </c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98" t="s">
        <v>12</v>
      </c>
      <c r="O51" s="153">
        <f>G27/G45*100</f>
        <v>73.888888888888886</v>
      </c>
      <c r="P51" s="99" t="s">
        <v>23</v>
      </c>
      <c r="Q51" s="154">
        <f>G44/G45*100</f>
        <v>26.111111111111114</v>
      </c>
    </row>
    <row r="52" spans="1:24" s="42" customFormat="1" ht="16.5" thickBot="1" x14ac:dyDescent="0.3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2"/>
      <c r="O52" s="163"/>
      <c r="P52" s="162"/>
      <c r="Q52" s="163"/>
    </row>
    <row r="53" spans="1:24" s="42" customFormat="1" x14ac:dyDescent="0.25">
      <c r="A53" s="66">
        <v>1</v>
      </c>
      <c r="B53" s="346" t="s">
        <v>81</v>
      </c>
      <c r="C53" s="344"/>
      <c r="D53" s="347"/>
      <c r="E53" s="348"/>
      <c r="F53" s="349"/>
      <c r="G53" s="350"/>
      <c r="H53" s="344"/>
      <c r="I53" s="351"/>
      <c r="J53" s="344"/>
      <c r="K53" s="344"/>
      <c r="L53" s="344"/>
      <c r="M53" s="344"/>
      <c r="N53" s="352" t="s">
        <v>82</v>
      </c>
      <c r="O53" s="347" t="s">
        <v>82</v>
      </c>
      <c r="P53" s="347" t="s">
        <v>82</v>
      </c>
      <c r="Q53" s="353"/>
    </row>
    <row r="54" spans="1:24" s="42" customFormat="1" ht="16.5" thickBot="1" x14ac:dyDescent="0.3">
      <c r="A54" s="70"/>
      <c r="B54" s="167" t="s">
        <v>159</v>
      </c>
      <c r="C54" s="168"/>
      <c r="D54" s="166"/>
      <c r="E54" s="166"/>
      <c r="F54" s="169"/>
      <c r="G54" s="170"/>
      <c r="H54" s="168"/>
      <c r="I54" s="281"/>
      <c r="J54" s="168"/>
      <c r="K54" s="168"/>
      <c r="L54" s="168"/>
      <c r="M54" s="168"/>
      <c r="N54" s="282"/>
      <c r="O54" s="171"/>
      <c r="P54" s="171"/>
      <c r="Q54" s="354"/>
    </row>
    <row r="55" spans="1:24" s="42" customFormat="1" ht="31.5" x14ac:dyDescent="0.25">
      <c r="A55" s="75" t="s">
        <v>172</v>
      </c>
      <c r="B55" s="312" t="s">
        <v>173</v>
      </c>
      <c r="C55" s="313"/>
      <c r="D55" s="314"/>
      <c r="E55" s="315"/>
      <c r="F55" s="316"/>
      <c r="G55" s="317">
        <f t="shared" ref="G55:M55" si="20">SUM(G56:G56)</f>
        <v>4</v>
      </c>
      <c r="H55" s="318">
        <f t="shared" si="20"/>
        <v>120</v>
      </c>
      <c r="I55" s="319">
        <f t="shared" si="20"/>
        <v>66</v>
      </c>
      <c r="J55" s="320">
        <f t="shared" si="20"/>
        <v>0</v>
      </c>
      <c r="K55" s="320">
        <f t="shared" si="20"/>
        <v>0</v>
      </c>
      <c r="L55" s="320">
        <f t="shared" si="20"/>
        <v>66</v>
      </c>
      <c r="M55" s="321">
        <f t="shared" si="20"/>
        <v>54</v>
      </c>
      <c r="N55" s="250"/>
      <c r="O55" s="251"/>
      <c r="P55" s="252"/>
      <c r="Q55" s="253"/>
    </row>
    <row r="56" spans="1:24" s="42" customFormat="1" ht="16.5" thickBot="1" x14ac:dyDescent="0.3">
      <c r="A56" s="330"/>
      <c r="B56" s="331" t="s">
        <v>174</v>
      </c>
      <c r="C56" s="332">
        <v>2</v>
      </c>
      <c r="D56" s="333" t="s">
        <v>129</v>
      </c>
      <c r="E56" s="334"/>
      <c r="F56" s="335"/>
      <c r="G56" s="336">
        <v>4</v>
      </c>
      <c r="H56" s="337">
        <f>G56*30</f>
        <v>120</v>
      </c>
      <c r="I56" s="338">
        <f>J56+K56+L56</f>
        <v>66</v>
      </c>
      <c r="J56" s="35"/>
      <c r="K56" s="35"/>
      <c r="L56" s="35">
        <v>66</v>
      </c>
      <c r="M56" s="339">
        <f>H56-I56</f>
        <v>54</v>
      </c>
      <c r="N56" s="340">
        <v>2</v>
      </c>
      <c r="O56" s="341">
        <v>2</v>
      </c>
      <c r="P56" s="342">
        <v>2</v>
      </c>
      <c r="Q56" s="343"/>
      <c r="W56"/>
      <c r="X56"/>
    </row>
    <row r="57" spans="1:24" s="42" customFormat="1" x14ac:dyDescent="0.25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2"/>
      <c r="O57" s="163"/>
      <c r="P57" s="162"/>
      <c r="Q57" s="163"/>
      <c r="W57"/>
      <c r="X57"/>
    </row>
    <row r="58" spans="1:24" s="42" customFormat="1" x14ac:dyDescent="0.25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2"/>
      <c r="O58" s="163"/>
      <c r="P58" s="162"/>
      <c r="Q58" s="163"/>
      <c r="W58"/>
      <c r="X58"/>
    </row>
    <row r="59" spans="1:24" s="42" customFormat="1" x14ac:dyDescent="0.25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25">
      <c r="A60" s="155"/>
      <c r="B60" s="345" t="s">
        <v>112</v>
      </c>
      <c r="C60" s="345"/>
      <c r="D60" s="532"/>
      <c r="E60" s="532"/>
      <c r="F60" s="532"/>
      <c r="G60" s="532"/>
      <c r="H60" s="345"/>
      <c r="I60" s="534" t="s">
        <v>148</v>
      </c>
      <c r="J60" s="534"/>
      <c r="K60" s="534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/>
      <c r="X60"/>
    </row>
    <row r="61" spans="1:24" s="42" customFormat="1" x14ac:dyDescent="0.2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/>
      <c r="X61"/>
    </row>
    <row r="62" spans="1:24" s="42" customFormat="1" x14ac:dyDescent="0.25">
      <c r="A62" s="155"/>
      <c r="B62" s="156" t="s">
        <v>138</v>
      </c>
      <c r="C62" s="156"/>
      <c r="D62" s="532"/>
      <c r="E62" s="532"/>
      <c r="F62" s="533"/>
      <c r="G62" s="533"/>
      <c r="H62" s="156"/>
      <c r="I62" s="534" t="s">
        <v>113</v>
      </c>
      <c r="J62" s="535"/>
      <c r="K62" s="53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4" s="42" customFormat="1" x14ac:dyDescent="0.2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4" s="42" customFormat="1" x14ac:dyDescent="0.25">
      <c r="A64" s="155"/>
      <c r="B64" s="156" t="s">
        <v>175</v>
      </c>
      <c r="C64" s="156"/>
      <c r="D64" s="532"/>
      <c r="E64" s="532"/>
      <c r="F64" s="533"/>
      <c r="G64" s="533"/>
      <c r="H64" s="156"/>
      <c r="I64" s="534" t="s">
        <v>139</v>
      </c>
      <c r="J64" s="535"/>
      <c r="K64" s="53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x14ac:dyDescent="0.25">
      <c r="A65" s="62"/>
      <c r="B65" s="101"/>
      <c r="C65" s="536" t="s">
        <v>56</v>
      </c>
      <c r="D65" s="536"/>
      <c r="E65" s="536"/>
      <c r="F65" s="536"/>
      <c r="G65" s="536"/>
      <c r="H65" s="536"/>
      <c r="I65" s="536"/>
      <c r="J65" s="536"/>
      <c r="K65" s="536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25">
      <c r="R66" s="42"/>
      <c r="S66" s="42"/>
      <c r="T66" s="42"/>
      <c r="U66" s="42"/>
      <c r="V66" s="42"/>
    </row>
    <row r="67" spans="1:22" x14ac:dyDescent="0.25">
      <c r="R67" s="42"/>
      <c r="S67" s="42"/>
      <c r="T67" s="42"/>
      <c r="U67" s="42"/>
      <c r="V67" s="42"/>
    </row>
    <row r="68" spans="1:22" x14ac:dyDescent="0.25">
      <c r="R68" s="42"/>
      <c r="S68" s="42"/>
      <c r="T68" s="42"/>
      <c r="U68" s="42"/>
      <c r="V68" s="42"/>
    </row>
  </sheetData>
  <mergeCells count="56">
    <mergeCell ref="A33:F33"/>
    <mergeCell ref="A44:F44"/>
    <mergeCell ref="A48:M48"/>
    <mergeCell ref="A20:Q20"/>
    <mergeCell ref="A23:F23"/>
    <mergeCell ref="A24:Q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Q3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8"/>
  <sheetViews>
    <sheetView workbookViewId="0"/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6" customWidth="1"/>
    <col min="6" max="6" width="7.28515625" style="16" customWidth="1"/>
    <col min="7" max="9" width="4.42578125" style="16" customWidth="1"/>
    <col min="10" max="10" width="5.5703125" style="16" customWidth="1"/>
    <col min="11" max="11" width="7" style="16" customWidth="1"/>
    <col min="12" max="12" width="7.28515625" style="16" customWidth="1"/>
    <col min="13" max="13" width="9.140625" style="16"/>
  </cols>
  <sheetData>
    <row r="1" spans="1:17" ht="24.75" customHeight="1" x14ac:dyDescent="0.25">
      <c r="A1" s="15" t="s">
        <v>26</v>
      </c>
      <c r="B1" s="15" t="s">
        <v>27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1:17" ht="12" customHeight="1" x14ac:dyDescent="0.25">
      <c r="C2" s="2" t="s">
        <v>153</v>
      </c>
    </row>
    <row r="3" spans="1:17" x14ac:dyDescent="0.25">
      <c r="C3" s="564" t="s">
        <v>0</v>
      </c>
      <c r="D3" s="565" t="s">
        <v>1</v>
      </c>
      <c r="E3" s="566" t="s">
        <v>2</v>
      </c>
      <c r="F3" s="566"/>
      <c r="G3" s="566"/>
      <c r="H3" s="566"/>
      <c r="I3" s="566"/>
      <c r="J3" s="427"/>
      <c r="K3" s="565" t="s">
        <v>3</v>
      </c>
      <c r="L3" s="565" t="s">
        <v>4</v>
      </c>
      <c r="M3" s="565" t="s">
        <v>5</v>
      </c>
    </row>
    <row r="4" spans="1:17" x14ac:dyDescent="0.25">
      <c r="C4" s="564"/>
      <c r="D4" s="565"/>
      <c r="E4" s="565" t="s">
        <v>6</v>
      </c>
      <c r="F4" s="567" t="s">
        <v>7</v>
      </c>
      <c r="G4" s="567"/>
      <c r="H4" s="567"/>
      <c r="I4" s="567"/>
      <c r="J4" s="565" t="s">
        <v>8</v>
      </c>
      <c r="K4" s="565"/>
      <c r="L4" s="565"/>
      <c r="M4" s="565"/>
    </row>
    <row r="5" spans="1:17" x14ac:dyDescent="0.25">
      <c r="C5" s="564"/>
      <c r="D5" s="565"/>
      <c r="E5" s="427"/>
      <c r="F5" s="565" t="s">
        <v>9</v>
      </c>
      <c r="G5" s="566" t="s">
        <v>10</v>
      </c>
      <c r="H5" s="427"/>
      <c r="I5" s="427"/>
      <c r="J5" s="427"/>
      <c r="K5" s="565"/>
      <c r="L5" s="565"/>
      <c r="M5" s="565"/>
    </row>
    <row r="6" spans="1:17" ht="9.75" customHeight="1" x14ac:dyDescent="0.25">
      <c r="C6" s="564"/>
      <c r="D6" s="565"/>
      <c r="E6" s="427"/>
      <c r="F6" s="568"/>
      <c r="G6" s="569" t="s">
        <v>19</v>
      </c>
      <c r="H6" s="569" t="s">
        <v>20</v>
      </c>
      <c r="I6" s="569" t="s">
        <v>21</v>
      </c>
      <c r="J6" s="427"/>
      <c r="K6" s="565"/>
      <c r="L6" s="565"/>
      <c r="M6" s="565"/>
    </row>
    <row r="7" spans="1:17" ht="6" customHeight="1" x14ac:dyDescent="0.25">
      <c r="C7" s="564"/>
      <c r="D7" s="565"/>
      <c r="E7" s="427"/>
      <c r="F7" s="568"/>
      <c r="G7" s="569"/>
      <c r="H7" s="569"/>
      <c r="I7" s="569"/>
      <c r="J7" s="427"/>
      <c r="K7" s="565"/>
      <c r="L7" s="565"/>
      <c r="M7" s="565"/>
    </row>
    <row r="8" spans="1:17" ht="7.5" customHeight="1" x14ac:dyDescent="0.25">
      <c r="C8" s="564"/>
      <c r="D8" s="565"/>
      <c r="E8" s="427"/>
      <c r="F8" s="568"/>
      <c r="G8" s="569"/>
      <c r="H8" s="569"/>
      <c r="I8" s="569"/>
      <c r="J8" s="427"/>
      <c r="K8" s="565"/>
      <c r="L8" s="565"/>
      <c r="M8" s="565"/>
    </row>
    <row r="9" spans="1:17" ht="6" customHeight="1" x14ac:dyDescent="0.25">
      <c r="C9" s="564"/>
      <c r="D9" s="565"/>
      <c r="E9" s="427"/>
      <c r="F9" s="568"/>
      <c r="G9" s="569"/>
      <c r="H9" s="569"/>
      <c r="I9" s="569"/>
      <c r="J9" s="427"/>
      <c r="K9" s="565"/>
      <c r="L9" s="565"/>
      <c r="M9" s="565"/>
    </row>
    <row r="10" spans="1:17" x14ac:dyDescent="0.25">
      <c r="A10" s="1" t="s">
        <v>11</v>
      </c>
      <c r="B10" s="1" t="s">
        <v>23</v>
      </c>
      <c r="C10" s="4" t="s">
        <v>185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151</v>
      </c>
      <c r="P10">
        <v>3</v>
      </c>
      <c r="Q10">
        <f>P10/60</f>
        <v>0.05</v>
      </c>
    </row>
    <row r="11" spans="1:17" ht="38.25" x14ac:dyDescent="0.25">
      <c r="A11" s="1" t="s">
        <v>11</v>
      </c>
      <c r="B11" s="1" t="s">
        <v>23</v>
      </c>
      <c r="C11" s="117" t="s">
        <v>190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154</v>
      </c>
      <c r="P11">
        <v>3</v>
      </c>
      <c r="Q11">
        <f t="shared" ref="Q11:Q13" si="0">P11/60</f>
        <v>0.05</v>
      </c>
    </row>
    <row r="12" spans="1:17" x14ac:dyDescent="0.25">
      <c r="A12" s="1" t="s">
        <v>13</v>
      </c>
      <c r="B12" s="1" t="s">
        <v>12</v>
      </c>
      <c r="C12" s="4" t="s">
        <v>149</v>
      </c>
      <c r="D12" s="6">
        <v>3</v>
      </c>
      <c r="E12" s="14">
        <f t="shared" ref="E12:E15" si="1">D12*30</f>
        <v>90</v>
      </c>
      <c r="F12" s="14">
        <f t="shared" ref="F12:F15" si="2">G12+H12+I12</f>
        <v>30</v>
      </c>
      <c r="G12" s="14"/>
      <c r="H12" s="14"/>
      <c r="I12" s="14">
        <v>30</v>
      </c>
      <c r="J12" s="14">
        <f t="shared" ref="J12:J15" si="3">E12-F12</f>
        <v>60</v>
      </c>
      <c r="K12" s="17">
        <f t="shared" ref="K12:K15" si="4">F12/15</f>
        <v>2</v>
      </c>
      <c r="L12" s="14" t="s">
        <v>13</v>
      </c>
      <c r="M12" s="17">
        <f t="shared" ref="M12:M15" si="5">F12/E12*100</f>
        <v>33.333333333333329</v>
      </c>
      <c r="O12" t="s">
        <v>152</v>
      </c>
      <c r="P12">
        <v>3</v>
      </c>
      <c r="Q12">
        <f t="shared" si="0"/>
        <v>0.05</v>
      </c>
    </row>
    <row r="13" spans="1:17" x14ac:dyDescent="0.25">
      <c r="A13" s="1" t="s">
        <v>11</v>
      </c>
      <c r="B13" s="1" t="s">
        <v>12</v>
      </c>
      <c r="C13" s="4" t="s">
        <v>118</v>
      </c>
      <c r="D13" s="6">
        <v>7</v>
      </c>
      <c r="E13" s="14">
        <f t="shared" si="1"/>
        <v>210</v>
      </c>
      <c r="F13" s="14">
        <f t="shared" si="2"/>
        <v>75</v>
      </c>
      <c r="G13" s="14">
        <v>30</v>
      </c>
      <c r="H13" s="14">
        <v>45</v>
      </c>
      <c r="I13" s="14"/>
      <c r="J13" s="14">
        <f t="shared" si="3"/>
        <v>135</v>
      </c>
      <c r="K13" s="17">
        <f t="shared" si="4"/>
        <v>5</v>
      </c>
      <c r="L13" s="14" t="s">
        <v>14</v>
      </c>
      <c r="M13" s="17">
        <f t="shared" si="5"/>
        <v>35.714285714285715</v>
      </c>
      <c r="O13" t="s">
        <v>150</v>
      </c>
      <c r="P13">
        <f>60-P10-P11-P12</f>
        <v>51</v>
      </c>
      <c r="Q13">
        <f t="shared" si="0"/>
        <v>0.85</v>
      </c>
    </row>
    <row r="14" spans="1:17" x14ac:dyDescent="0.25">
      <c r="A14" s="1" t="s">
        <v>11</v>
      </c>
      <c r="B14" s="1" t="s">
        <v>12</v>
      </c>
      <c r="C14" s="4" t="s">
        <v>167</v>
      </c>
      <c r="D14" s="17">
        <v>7</v>
      </c>
      <c r="E14" s="14">
        <f t="shared" si="1"/>
        <v>210</v>
      </c>
      <c r="F14" s="14">
        <f t="shared" si="2"/>
        <v>75</v>
      </c>
      <c r="G14" s="14">
        <v>30</v>
      </c>
      <c r="H14" s="14">
        <v>30</v>
      </c>
      <c r="I14" s="14">
        <v>15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</row>
    <row r="15" spans="1:17" ht="26.25" x14ac:dyDescent="0.25">
      <c r="A15" s="1" t="s">
        <v>13</v>
      </c>
      <c r="B15" s="1" t="s">
        <v>23</v>
      </c>
      <c r="C15" s="4" t="s">
        <v>187</v>
      </c>
      <c r="D15" s="17">
        <v>3</v>
      </c>
      <c r="E15" s="14">
        <f t="shared" si="1"/>
        <v>90</v>
      </c>
      <c r="F15" s="14">
        <f t="shared" si="2"/>
        <v>30</v>
      </c>
      <c r="G15" s="14">
        <v>15</v>
      </c>
      <c r="H15" s="14"/>
      <c r="I15" s="14">
        <v>15</v>
      </c>
      <c r="J15" s="14">
        <f t="shared" si="3"/>
        <v>60</v>
      </c>
      <c r="K15" s="17">
        <f t="shared" si="4"/>
        <v>2</v>
      </c>
      <c r="L15" s="14" t="s">
        <v>13</v>
      </c>
      <c r="M15" s="17">
        <f t="shared" si="5"/>
        <v>33.333333333333329</v>
      </c>
    </row>
    <row r="16" spans="1:17" x14ac:dyDescent="0.25">
      <c r="C16" s="7" t="s">
        <v>15</v>
      </c>
      <c r="D16" s="8">
        <f t="shared" ref="D16:K16" si="6">SUM(D10:D15)</f>
        <v>30</v>
      </c>
      <c r="E16" s="8">
        <f t="shared" si="6"/>
        <v>900</v>
      </c>
      <c r="F16" s="8">
        <f t="shared" si="6"/>
        <v>315</v>
      </c>
      <c r="G16" s="8">
        <f t="shared" si="6"/>
        <v>135</v>
      </c>
      <c r="H16" s="8">
        <f t="shared" si="6"/>
        <v>105</v>
      </c>
      <c r="I16" s="8">
        <f t="shared" si="6"/>
        <v>75</v>
      </c>
      <c r="J16" s="8">
        <f t="shared" si="6"/>
        <v>585</v>
      </c>
      <c r="K16" s="56">
        <f t="shared" si="6"/>
        <v>21</v>
      </c>
      <c r="L16" s="8"/>
      <c r="M16" s="8"/>
    </row>
    <row r="17" spans="1:13" ht="12" customHeight="1" x14ac:dyDescent="0.25">
      <c r="C17" s="9" t="s">
        <v>16</v>
      </c>
      <c r="D17" s="10">
        <f>30-D16</f>
        <v>0</v>
      </c>
      <c r="E17" s="10"/>
      <c r="F17" s="10"/>
      <c r="G17" s="10"/>
      <c r="H17" s="10"/>
      <c r="I17" s="10"/>
      <c r="J17" s="10"/>
      <c r="K17" s="10"/>
      <c r="L17" s="10"/>
    </row>
    <row r="18" spans="1:13" ht="18" customHeight="1" x14ac:dyDescent="0.25">
      <c r="C18" s="2" t="s">
        <v>17</v>
      </c>
    </row>
    <row r="19" spans="1:13" x14ac:dyDescent="0.25">
      <c r="C19" s="564" t="s">
        <v>0</v>
      </c>
      <c r="D19" s="565" t="s">
        <v>1</v>
      </c>
      <c r="E19" s="566" t="s">
        <v>2</v>
      </c>
      <c r="F19" s="566"/>
      <c r="G19" s="566"/>
      <c r="H19" s="566"/>
      <c r="I19" s="566"/>
      <c r="J19" s="427"/>
      <c r="K19" s="565" t="s">
        <v>3</v>
      </c>
      <c r="L19" s="565" t="s">
        <v>4</v>
      </c>
      <c r="M19" s="565" t="s">
        <v>5</v>
      </c>
    </row>
    <row r="20" spans="1:13" x14ac:dyDescent="0.25">
      <c r="C20" s="564"/>
      <c r="D20" s="565"/>
      <c r="E20" s="565" t="s">
        <v>6</v>
      </c>
      <c r="F20" s="567" t="s">
        <v>7</v>
      </c>
      <c r="G20" s="567"/>
      <c r="H20" s="567"/>
      <c r="I20" s="567"/>
      <c r="J20" s="565" t="s">
        <v>18</v>
      </c>
      <c r="K20" s="565"/>
      <c r="L20" s="565"/>
      <c r="M20" s="565"/>
    </row>
    <row r="21" spans="1:13" x14ac:dyDescent="0.25">
      <c r="C21" s="564"/>
      <c r="D21" s="565"/>
      <c r="E21" s="427"/>
      <c r="F21" s="565" t="s">
        <v>9</v>
      </c>
      <c r="G21" s="566" t="s">
        <v>10</v>
      </c>
      <c r="H21" s="427"/>
      <c r="I21" s="427"/>
      <c r="J21" s="427"/>
      <c r="K21" s="565"/>
      <c r="L21" s="565"/>
      <c r="M21" s="565"/>
    </row>
    <row r="22" spans="1:13" ht="9.75" customHeight="1" x14ac:dyDescent="0.25">
      <c r="C22" s="564"/>
      <c r="D22" s="565"/>
      <c r="E22" s="427"/>
      <c r="F22" s="568"/>
      <c r="G22" s="569" t="s">
        <v>19</v>
      </c>
      <c r="H22" s="569" t="s">
        <v>20</v>
      </c>
      <c r="I22" s="569" t="s">
        <v>21</v>
      </c>
      <c r="J22" s="427"/>
      <c r="K22" s="565"/>
      <c r="L22" s="565"/>
      <c r="M22" s="565"/>
    </row>
    <row r="23" spans="1:13" ht="8.25" customHeight="1" x14ac:dyDescent="0.25">
      <c r="C23" s="564"/>
      <c r="D23" s="565"/>
      <c r="E23" s="427"/>
      <c r="F23" s="568"/>
      <c r="G23" s="569"/>
      <c r="H23" s="569"/>
      <c r="I23" s="569"/>
      <c r="J23" s="427"/>
      <c r="K23" s="565"/>
      <c r="L23" s="565"/>
      <c r="M23" s="565"/>
    </row>
    <row r="24" spans="1:13" ht="7.5" customHeight="1" x14ac:dyDescent="0.25">
      <c r="C24" s="564"/>
      <c r="D24" s="565"/>
      <c r="E24" s="427"/>
      <c r="F24" s="568"/>
      <c r="G24" s="569"/>
      <c r="H24" s="569"/>
      <c r="I24" s="569"/>
      <c r="J24" s="427"/>
      <c r="K24" s="565"/>
      <c r="L24" s="565"/>
      <c r="M24" s="565"/>
    </row>
    <row r="25" spans="1:13" hidden="1" x14ac:dyDescent="0.25">
      <c r="C25" s="564"/>
      <c r="D25" s="565"/>
      <c r="E25" s="427"/>
      <c r="F25" s="568"/>
      <c r="G25" s="569"/>
      <c r="H25" s="569"/>
      <c r="I25" s="569"/>
      <c r="J25" s="427"/>
      <c r="K25" s="565"/>
      <c r="L25" s="565"/>
      <c r="M25" s="565"/>
    </row>
    <row r="26" spans="1:13" x14ac:dyDescent="0.25">
      <c r="A26" s="1" t="s">
        <v>11</v>
      </c>
      <c r="B26" s="1" t="s">
        <v>12</v>
      </c>
      <c r="C26" s="4" t="s">
        <v>125</v>
      </c>
      <c r="D26" s="5">
        <v>4.5</v>
      </c>
      <c r="E26" s="14">
        <f>D26*30</f>
        <v>135</v>
      </c>
      <c r="F26" s="14"/>
      <c r="G26" s="14"/>
      <c r="H26" s="14"/>
      <c r="I26" s="14"/>
      <c r="J26" s="14"/>
      <c r="K26" s="17">
        <v>0</v>
      </c>
      <c r="L26" s="14" t="s">
        <v>22</v>
      </c>
      <c r="M26" s="17">
        <f>F26/E26*100</f>
        <v>0</v>
      </c>
    </row>
    <row r="27" spans="1:13" ht="40.5" customHeight="1" x14ac:dyDescent="0.25">
      <c r="A27" s="1" t="s">
        <v>11</v>
      </c>
      <c r="B27" s="1" t="s">
        <v>23</v>
      </c>
      <c r="C27" s="197" t="s">
        <v>182</v>
      </c>
      <c r="D27" s="17">
        <v>4.5</v>
      </c>
      <c r="E27" s="14">
        <f t="shared" ref="E27:E29" si="7">D27*30</f>
        <v>135</v>
      </c>
      <c r="F27" s="14">
        <f t="shared" ref="F27:F29" si="8">G27+H27+I27</f>
        <v>54</v>
      </c>
      <c r="G27" s="14">
        <v>36</v>
      </c>
      <c r="H27" s="14">
        <v>18</v>
      </c>
      <c r="I27" s="14"/>
      <c r="J27" s="14">
        <f t="shared" ref="J27:J29" si="9">E27-F27</f>
        <v>81</v>
      </c>
      <c r="K27" s="17">
        <f t="shared" ref="K27:K29" si="10">F27/18</f>
        <v>3</v>
      </c>
      <c r="L27" s="14" t="s">
        <v>14</v>
      </c>
      <c r="M27" s="17">
        <f t="shared" ref="M27:M31" si="11">F27/E27*100</f>
        <v>40</v>
      </c>
    </row>
    <row r="28" spans="1:13" x14ac:dyDescent="0.25">
      <c r="A28" s="1" t="s">
        <v>11</v>
      </c>
      <c r="B28" s="1" t="s">
        <v>12</v>
      </c>
      <c r="C28" s="4" t="s">
        <v>140</v>
      </c>
      <c r="D28" s="17">
        <v>7</v>
      </c>
      <c r="E28" s="14">
        <f t="shared" si="7"/>
        <v>210</v>
      </c>
      <c r="F28" s="14">
        <f t="shared" si="8"/>
        <v>72</v>
      </c>
      <c r="G28" s="14">
        <v>36</v>
      </c>
      <c r="H28" s="14">
        <v>36</v>
      </c>
      <c r="I28" s="14"/>
      <c r="J28" s="14">
        <f t="shared" si="9"/>
        <v>138</v>
      </c>
      <c r="K28" s="17">
        <f t="shared" si="10"/>
        <v>4</v>
      </c>
      <c r="L28" s="14" t="s">
        <v>14</v>
      </c>
      <c r="M28" s="17">
        <f t="shared" si="11"/>
        <v>34.285714285714285</v>
      </c>
    </row>
    <row r="29" spans="1:13" ht="25.5" customHeight="1" x14ac:dyDescent="0.25">
      <c r="A29" s="1" t="s">
        <v>11</v>
      </c>
      <c r="B29" s="1" t="s">
        <v>23</v>
      </c>
      <c r="C29" s="4" t="s">
        <v>180</v>
      </c>
      <c r="D29" s="17">
        <v>6</v>
      </c>
      <c r="E29" s="14">
        <f t="shared" si="7"/>
        <v>180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108</v>
      </c>
      <c r="K29" s="17">
        <f t="shared" si="10"/>
        <v>4</v>
      </c>
      <c r="L29" s="14" t="s">
        <v>13</v>
      </c>
      <c r="M29" s="17">
        <f t="shared" si="11"/>
        <v>40</v>
      </c>
    </row>
    <row r="30" spans="1:13" ht="15.75" customHeight="1" x14ac:dyDescent="0.25">
      <c r="A30" s="1" t="s">
        <v>11</v>
      </c>
      <c r="B30" s="1" t="s">
        <v>12</v>
      </c>
      <c r="C30" s="4" t="s">
        <v>170</v>
      </c>
      <c r="D30" s="17">
        <v>5</v>
      </c>
      <c r="E30" s="14">
        <f t="shared" ref="E30" si="12">D30*30</f>
        <v>150</v>
      </c>
      <c r="F30" s="14">
        <f t="shared" ref="F30" si="13">G30+H30+I30</f>
        <v>54</v>
      </c>
      <c r="G30" s="14">
        <v>18</v>
      </c>
      <c r="H30" s="14">
        <v>36</v>
      </c>
      <c r="I30" s="14"/>
      <c r="J30" s="14">
        <f t="shared" ref="J30" si="14">E30-F30</f>
        <v>96</v>
      </c>
      <c r="K30" s="17">
        <f t="shared" ref="K30" si="15">F30/18</f>
        <v>3</v>
      </c>
      <c r="L30" s="14" t="s">
        <v>13</v>
      </c>
      <c r="M30" s="17">
        <f t="shared" si="11"/>
        <v>36</v>
      </c>
    </row>
    <row r="31" spans="1:13" ht="15.75" customHeight="1" x14ac:dyDescent="0.25">
      <c r="A31" s="1" t="s">
        <v>13</v>
      </c>
      <c r="B31" s="1" t="s">
        <v>12</v>
      </c>
      <c r="C31" s="4" t="s">
        <v>119</v>
      </c>
      <c r="D31" s="6">
        <v>3</v>
      </c>
      <c r="E31" s="14">
        <f t="shared" ref="E31" si="16">D31*30</f>
        <v>90</v>
      </c>
      <c r="F31" s="14">
        <f t="shared" ref="F31" si="17">G31+H31+I31</f>
        <v>36</v>
      </c>
      <c r="G31" s="14">
        <v>18</v>
      </c>
      <c r="H31" s="14"/>
      <c r="I31" s="14">
        <v>18</v>
      </c>
      <c r="J31" s="14">
        <f t="shared" ref="J31" si="18">E31-F31</f>
        <v>54</v>
      </c>
      <c r="K31" s="17">
        <f t="shared" ref="K31" si="19">F31/18</f>
        <v>2</v>
      </c>
      <c r="L31" s="14" t="s">
        <v>14</v>
      </c>
      <c r="M31" s="17">
        <f t="shared" si="11"/>
        <v>40</v>
      </c>
    </row>
    <row r="32" spans="1:13" ht="14.25" customHeight="1" x14ac:dyDescent="0.25">
      <c r="C32" s="7" t="s">
        <v>15</v>
      </c>
      <c r="D32" s="8">
        <f t="shared" ref="D32:K32" si="20">SUM(D26:D31)</f>
        <v>30</v>
      </c>
      <c r="E32" s="8">
        <f t="shared" si="20"/>
        <v>900</v>
      </c>
      <c r="F32" s="8">
        <f t="shared" si="20"/>
        <v>288</v>
      </c>
      <c r="G32" s="8">
        <f t="shared" si="20"/>
        <v>144</v>
      </c>
      <c r="H32" s="8">
        <f t="shared" si="20"/>
        <v>126</v>
      </c>
      <c r="I32" s="8">
        <f t="shared" si="20"/>
        <v>18</v>
      </c>
      <c r="J32" s="8">
        <f t="shared" si="20"/>
        <v>477</v>
      </c>
      <c r="K32" s="8">
        <f t="shared" si="20"/>
        <v>16</v>
      </c>
      <c r="L32" s="8"/>
      <c r="M32" s="8"/>
    </row>
    <row r="33" spans="1:13" ht="14.25" customHeight="1" x14ac:dyDescent="0.25">
      <c r="C33" s="9" t="s">
        <v>16</v>
      </c>
      <c r="D33" s="10">
        <f>30-D32</f>
        <v>0</v>
      </c>
    </row>
    <row r="34" spans="1:13" ht="27" customHeight="1" x14ac:dyDescent="0.25">
      <c r="C34" s="2" t="s">
        <v>124</v>
      </c>
    </row>
    <row r="35" spans="1:13" ht="14.25" customHeight="1" x14ac:dyDescent="0.25">
      <c r="C35" s="564" t="s">
        <v>0</v>
      </c>
      <c r="D35" s="565" t="s">
        <v>1</v>
      </c>
      <c r="E35" s="566" t="s">
        <v>2</v>
      </c>
      <c r="F35" s="566"/>
      <c r="G35" s="566"/>
      <c r="H35" s="566"/>
      <c r="I35" s="566"/>
      <c r="J35" s="427"/>
      <c r="K35" s="565" t="s">
        <v>3</v>
      </c>
      <c r="L35" s="565" t="s">
        <v>4</v>
      </c>
      <c r="M35" s="565" t="s">
        <v>5</v>
      </c>
    </row>
    <row r="36" spans="1:13" ht="14.25" customHeight="1" x14ac:dyDescent="0.25">
      <c r="C36" s="564"/>
      <c r="D36" s="565"/>
      <c r="E36" s="565" t="s">
        <v>6</v>
      </c>
      <c r="F36" s="567" t="s">
        <v>7</v>
      </c>
      <c r="G36" s="567"/>
      <c r="H36" s="567"/>
      <c r="I36" s="567"/>
      <c r="J36" s="565" t="s">
        <v>18</v>
      </c>
      <c r="K36" s="565"/>
      <c r="L36" s="565"/>
      <c r="M36" s="565"/>
    </row>
    <row r="37" spans="1:13" ht="14.25" customHeight="1" x14ac:dyDescent="0.25">
      <c r="C37" s="564"/>
      <c r="D37" s="565"/>
      <c r="E37" s="427"/>
      <c r="F37" s="565" t="s">
        <v>9</v>
      </c>
      <c r="G37" s="566" t="s">
        <v>10</v>
      </c>
      <c r="H37" s="427"/>
      <c r="I37" s="427"/>
      <c r="J37" s="427"/>
      <c r="K37" s="565"/>
      <c r="L37" s="565"/>
      <c r="M37" s="565"/>
    </row>
    <row r="38" spans="1:13" ht="18.75" customHeight="1" x14ac:dyDescent="0.25">
      <c r="C38" s="564"/>
      <c r="D38" s="565"/>
      <c r="E38" s="427"/>
      <c r="F38" s="568"/>
      <c r="G38" s="565" t="s">
        <v>19</v>
      </c>
      <c r="H38" s="565" t="s">
        <v>20</v>
      </c>
      <c r="I38" s="565" t="s">
        <v>21</v>
      </c>
      <c r="J38" s="427"/>
      <c r="K38" s="565"/>
      <c r="L38" s="565"/>
      <c r="M38" s="565"/>
    </row>
    <row r="39" spans="1:13" ht="14.25" customHeight="1" x14ac:dyDescent="0.25">
      <c r="C39" s="564"/>
      <c r="D39" s="565"/>
      <c r="E39" s="427"/>
      <c r="F39" s="568"/>
      <c r="G39" s="565"/>
      <c r="H39" s="565"/>
      <c r="I39" s="565"/>
      <c r="J39" s="427"/>
      <c r="K39" s="565"/>
      <c r="L39" s="565"/>
      <c r="M39" s="565"/>
    </row>
    <row r="40" spans="1:13" ht="14.25" customHeight="1" x14ac:dyDescent="0.25">
      <c r="C40" s="564"/>
      <c r="D40" s="565"/>
      <c r="E40" s="427"/>
      <c r="F40" s="568"/>
      <c r="G40" s="565"/>
      <c r="H40" s="565"/>
      <c r="I40" s="565"/>
      <c r="J40" s="427"/>
      <c r="K40" s="565"/>
      <c r="L40" s="565"/>
      <c r="M40" s="565"/>
    </row>
    <row r="41" spans="1:13" ht="14.25" customHeight="1" x14ac:dyDescent="0.25">
      <c r="C41" s="564"/>
      <c r="D41" s="565"/>
      <c r="E41" s="427"/>
      <c r="F41" s="568"/>
      <c r="G41" s="565"/>
      <c r="H41" s="565"/>
      <c r="I41" s="565"/>
      <c r="J41" s="427"/>
      <c r="K41" s="565"/>
      <c r="L41" s="565"/>
      <c r="M41" s="565"/>
    </row>
    <row r="42" spans="1:13" ht="14.25" customHeight="1" x14ac:dyDescent="0.25">
      <c r="A42" s="1" t="s">
        <v>11</v>
      </c>
      <c r="B42" s="1" t="s">
        <v>12</v>
      </c>
      <c r="C42" s="4" t="s">
        <v>123</v>
      </c>
      <c r="D42" s="5">
        <v>6</v>
      </c>
      <c r="E42" s="14">
        <f>D42*30</f>
        <v>180</v>
      </c>
      <c r="F42" s="14">
        <f>G42+H42+I42</f>
        <v>0</v>
      </c>
      <c r="G42" s="14"/>
      <c r="H42" s="14"/>
      <c r="I42" s="14"/>
      <c r="J42" s="14">
        <f>E42-F42</f>
        <v>180</v>
      </c>
      <c r="K42" s="17">
        <f>F42/18</f>
        <v>0</v>
      </c>
      <c r="L42" s="14" t="s">
        <v>22</v>
      </c>
      <c r="M42" s="17">
        <f>F42/E42*100</f>
        <v>0</v>
      </c>
    </row>
    <row r="43" spans="1:13" ht="14.25" customHeight="1" x14ac:dyDescent="0.25">
      <c r="A43" s="1" t="s">
        <v>11</v>
      </c>
      <c r="B43" s="1" t="s">
        <v>12</v>
      </c>
      <c r="C43" s="4" t="s">
        <v>64</v>
      </c>
      <c r="D43" s="6">
        <v>21</v>
      </c>
      <c r="E43" s="14">
        <f t="shared" ref="E43:E44" si="21">D43*30</f>
        <v>630</v>
      </c>
      <c r="F43" s="14">
        <f t="shared" ref="F43:F44" si="22">G43+H43+I43</f>
        <v>0</v>
      </c>
      <c r="G43" s="14"/>
      <c r="H43" s="14"/>
      <c r="I43" s="14"/>
      <c r="J43" s="14">
        <f t="shared" ref="J43:J44" si="23">E43-F43</f>
        <v>630</v>
      </c>
      <c r="K43" s="17">
        <f t="shared" ref="K43:K44" si="24">F43/18</f>
        <v>0</v>
      </c>
      <c r="L43" s="14"/>
      <c r="M43" s="17">
        <f t="shared" ref="M43:M44" si="25">F43/E43*100</f>
        <v>0</v>
      </c>
    </row>
    <row r="44" spans="1:13" ht="14.25" customHeight="1" x14ac:dyDescent="0.25">
      <c r="A44" s="1" t="s">
        <v>11</v>
      </c>
      <c r="B44" s="1" t="s">
        <v>12</v>
      </c>
      <c r="C44" s="4" t="s">
        <v>69</v>
      </c>
      <c r="D44" s="6">
        <v>3</v>
      </c>
      <c r="E44" s="14">
        <f t="shared" si="21"/>
        <v>90</v>
      </c>
      <c r="F44" s="14">
        <f t="shared" si="22"/>
        <v>0</v>
      </c>
      <c r="G44" s="14"/>
      <c r="H44" s="14"/>
      <c r="I44" s="14"/>
      <c r="J44" s="14">
        <f t="shared" si="23"/>
        <v>90</v>
      </c>
      <c r="K44" s="17">
        <f t="shared" si="24"/>
        <v>0</v>
      </c>
      <c r="L44" s="14"/>
      <c r="M44" s="17">
        <f t="shared" si="25"/>
        <v>0</v>
      </c>
    </row>
    <row r="45" spans="1:13" ht="13.5" customHeight="1" x14ac:dyDescent="0.25">
      <c r="C45" s="7" t="s">
        <v>15</v>
      </c>
      <c r="D45" s="8">
        <f t="shared" ref="D45:L45" si="26">SUM(D42:D44)</f>
        <v>30</v>
      </c>
      <c r="E45" s="8">
        <f t="shared" si="26"/>
        <v>900</v>
      </c>
      <c r="F45" s="8">
        <f t="shared" si="26"/>
        <v>0</v>
      </c>
      <c r="G45" s="8">
        <f t="shared" si="26"/>
        <v>0</v>
      </c>
      <c r="H45" s="8">
        <f t="shared" si="26"/>
        <v>0</v>
      </c>
      <c r="I45" s="8">
        <f t="shared" si="26"/>
        <v>0</v>
      </c>
      <c r="J45" s="8">
        <f t="shared" si="26"/>
        <v>900</v>
      </c>
      <c r="K45" s="8">
        <f t="shared" si="26"/>
        <v>0</v>
      </c>
      <c r="L45" s="8">
        <f t="shared" si="26"/>
        <v>0</v>
      </c>
      <c r="M45" s="8"/>
    </row>
    <row r="46" spans="1:13" x14ac:dyDescent="0.25">
      <c r="C46" s="9" t="s">
        <v>16</v>
      </c>
      <c r="D46" s="10">
        <f>30-D45</f>
        <v>0</v>
      </c>
      <c r="E46" s="10"/>
      <c r="F46" s="10"/>
      <c r="G46" s="10"/>
      <c r="H46" s="10"/>
      <c r="I46" s="10"/>
      <c r="J46" s="10"/>
      <c r="K46" s="10"/>
      <c r="L46" s="10"/>
      <c r="M46" s="10"/>
    </row>
    <row r="48" spans="1:13" x14ac:dyDescent="0.25">
      <c r="C48" s="2" t="s">
        <v>15</v>
      </c>
      <c r="D48" s="11">
        <f>D49+D50</f>
        <v>90</v>
      </c>
      <c r="E48" s="18">
        <f>E49+E50</f>
        <v>2700</v>
      </c>
      <c r="F48" s="19">
        <f>E48/$E$48*100</f>
        <v>100</v>
      </c>
      <c r="G48" s="20"/>
      <c r="H48" s="21"/>
      <c r="I48" s="21"/>
      <c r="J48" s="21"/>
      <c r="K48" s="21"/>
      <c r="L48" s="21"/>
      <c r="M48"/>
    </row>
    <row r="49" spans="1:13" ht="15.75" thickBot="1" x14ac:dyDescent="0.3">
      <c r="B49" s="1" t="s">
        <v>12</v>
      </c>
      <c r="C49" s="2" t="s">
        <v>24</v>
      </c>
      <c r="D49" s="12">
        <f>SUMIF(B$10:B$46,B49,D$10:D$46)</f>
        <v>66.5</v>
      </c>
      <c r="E49" s="22">
        <f>D49*30</f>
        <v>1995</v>
      </c>
      <c r="F49" s="19">
        <f>E49/E$48*100</f>
        <v>73.888888888888886</v>
      </c>
      <c r="G49" s="22"/>
      <c r="I49" s="23"/>
      <c r="J49" s="23"/>
      <c r="K49" s="23"/>
      <c r="M49"/>
    </row>
    <row r="50" spans="1:13" ht="15.75" thickBot="1" x14ac:dyDescent="0.3">
      <c r="B50" s="1" t="s">
        <v>23</v>
      </c>
      <c r="C50" s="2" t="s">
        <v>25</v>
      </c>
      <c r="D50" s="57">
        <f>SUMIF(B$10:B$46,B50,D$10:D$46)</f>
        <v>23.5</v>
      </c>
      <c r="E50" s="22">
        <f t="shared" ref="E50:E57" si="27">D50*30</f>
        <v>705</v>
      </c>
      <c r="F50" s="19">
        <f>E50/E$48*100</f>
        <v>26.111111111111114</v>
      </c>
      <c r="G50" s="22"/>
      <c r="K50" s="23"/>
      <c r="L50" s="23"/>
      <c r="M50"/>
    </row>
    <row r="51" spans="1:13" x14ac:dyDescent="0.25">
      <c r="D51" s="1"/>
      <c r="E51" s="22"/>
      <c r="F51" s="22"/>
      <c r="G51" s="22"/>
      <c r="M51"/>
    </row>
    <row r="52" spans="1:13" x14ac:dyDescent="0.25">
      <c r="C52" s="2" t="s">
        <v>28</v>
      </c>
      <c r="D52" s="13">
        <f>D53+D54</f>
        <v>9</v>
      </c>
      <c r="E52" s="24">
        <f t="shared" ref="E52" si="28">E53+E54</f>
        <v>270</v>
      </c>
      <c r="F52" s="19">
        <f>E52/$E$52*100</f>
        <v>100</v>
      </c>
      <c r="G52" s="22"/>
      <c r="M52"/>
    </row>
    <row r="53" spans="1:13" x14ac:dyDescent="0.25">
      <c r="A53" s="1" t="s">
        <v>13</v>
      </c>
      <c r="B53" s="1" t="s">
        <v>12</v>
      </c>
      <c r="C53" s="2" t="s">
        <v>24</v>
      </c>
      <c r="D53" s="1">
        <f>SUMIFS(D$10:D$46,A$10:A$46,A53,B$10:B$46,B53)</f>
        <v>6</v>
      </c>
      <c r="E53" s="22">
        <f t="shared" si="27"/>
        <v>180</v>
      </c>
      <c r="F53" s="19">
        <f>E53/E$52*100</f>
        <v>66.666666666666657</v>
      </c>
      <c r="G53" s="22"/>
      <c r="M53"/>
    </row>
    <row r="54" spans="1:13" x14ac:dyDescent="0.25">
      <c r="A54" s="1" t="s">
        <v>13</v>
      </c>
      <c r="B54" s="1" t="s">
        <v>23</v>
      </c>
      <c r="C54" s="2" t="s">
        <v>25</v>
      </c>
      <c r="D54" s="1">
        <f>SUMIFS(D$10:D$46,A$10:A$46,A54,B$10:B$46,B54)</f>
        <v>3</v>
      </c>
      <c r="E54" s="22">
        <f t="shared" si="27"/>
        <v>90</v>
      </c>
      <c r="F54" s="19">
        <f>E54/E$52*100</f>
        <v>33.333333333333329</v>
      </c>
      <c r="G54" s="22"/>
      <c r="M54"/>
    </row>
    <row r="55" spans="1:13" x14ac:dyDescent="0.25">
      <c r="C55" s="2" t="s">
        <v>29</v>
      </c>
      <c r="D55" s="13">
        <f>D56+D57</f>
        <v>81</v>
      </c>
      <c r="E55" s="24">
        <f>E56+E57</f>
        <v>2430</v>
      </c>
      <c r="F55" s="24">
        <f>E55/$E$55*100</f>
        <v>100</v>
      </c>
      <c r="M55"/>
    </row>
    <row r="56" spans="1:13" x14ac:dyDescent="0.25">
      <c r="A56" s="1" t="s">
        <v>11</v>
      </c>
      <c r="B56" s="1" t="s">
        <v>12</v>
      </c>
      <c r="C56" s="2" t="s">
        <v>24</v>
      </c>
      <c r="D56" s="1">
        <f>SUMIFS(D$10:D$46,A$10:A$46,A56,B$10:B$46,B56)</f>
        <v>60.5</v>
      </c>
      <c r="E56" s="22">
        <f t="shared" si="27"/>
        <v>1815</v>
      </c>
      <c r="F56" s="16">
        <f>E56/E$55*100</f>
        <v>74.691358024691354</v>
      </c>
      <c r="M56"/>
    </row>
    <row r="57" spans="1:13" x14ac:dyDescent="0.25">
      <c r="A57" s="1" t="s">
        <v>11</v>
      </c>
      <c r="B57" s="1" t="s">
        <v>23</v>
      </c>
      <c r="C57" s="2" t="s">
        <v>25</v>
      </c>
      <c r="D57" s="1">
        <f>SUMIFS(D$10:D$46,A$10:A$46,A57,B$10:B$46,B57)</f>
        <v>20.5</v>
      </c>
      <c r="E57" s="22">
        <f t="shared" si="27"/>
        <v>615</v>
      </c>
      <c r="F57" s="16">
        <f>E57/E$55*100</f>
        <v>25.308641975308642</v>
      </c>
      <c r="M57"/>
    </row>
    <row r="73" spans="1:13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85" ht="15" customHeight="1" x14ac:dyDescent="0.25"/>
    <row r="97" spans="1:13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9" spans="1:13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6" spans="1:1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8" spans="1:1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5.25" customHeight="1" x14ac:dyDescent="0.25"/>
    <row r="111" spans="1:13" ht="7.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5" hidden="1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4" spans="1:1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6" spans="1:1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8" spans="1:13" ht="15.75" customHeight="1" x14ac:dyDescent="0.25"/>
    <row r="120" spans="1:13" ht="11.25" customHeight="1" x14ac:dyDescent="0.25"/>
    <row r="123" spans="1:13" ht="9" customHeight="1" x14ac:dyDescent="0.25"/>
    <row r="124" spans="1:13" ht="9" customHeight="1" x14ac:dyDescent="0.25"/>
    <row r="126" spans="1:13" ht="7.5" customHeight="1" x14ac:dyDescent="0.25"/>
    <row r="128" spans="1:13" ht="5.25" customHeight="1" x14ac:dyDescent="0.25"/>
  </sheetData>
  <mergeCells count="43">
    <mergeCell ref="C35:C41"/>
    <mergeCell ref="D35:D41"/>
    <mergeCell ref="E35:J35"/>
    <mergeCell ref="C19:C25"/>
    <mergeCell ref="D19:D25"/>
    <mergeCell ref="E19:J19"/>
    <mergeCell ref="I22:I25"/>
    <mergeCell ref="K35:K41"/>
    <mergeCell ref="L35:L41"/>
    <mergeCell ref="M35:M41"/>
    <mergeCell ref="E36:E41"/>
    <mergeCell ref="F36:I36"/>
    <mergeCell ref="J36:J41"/>
    <mergeCell ref="F37:F41"/>
    <mergeCell ref="G37:I37"/>
    <mergeCell ref="G38:G41"/>
    <mergeCell ref="H38:H41"/>
    <mergeCell ref="I38:I41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2" manualBreakCount="2">
    <brk id="34" max="16" man="1"/>
    <brk id="1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2020-10-29T12:33:46Z</cp:lastPrinted>
  <dcterms:created xsi:type="dcterms:W3CDTF">2018-09-17T13:51:02Z</dcterms:created>
  <dcterms:modified xsi:type="dcterms:W3CDTF">2023-11-22T14:25:46Z</dcterms:modified>
</cp:coreProperties>
</file>