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бакалавр\"/>
    </mc:Choice>
  </mc:AlternateContent>
  <bookViews>
    <workbookView xWindow="480" yWindow="456" windowWidth="16860" windowHeight="7752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семестровка!$A$1:$R$126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L87" i="17" l="1"/>
  <c r="L26" i="17"/>
  <c r="H26" i="17"/>
  <c r="I26" i="17"/>
  <c r="K26" i="17"/>
  <c r="T152" i="7"/>
  <c r="S145" i="7"/>
  <c r="O145" i="7"/>
  <c r="N145" i="7"/>
  <c r="G113" i="7"/>
  <c r="G43" i="7"/>
  <c r="G89" i="7" s="1"/>
  <c r="G83" i="7"/>
  <c r="N144" i="7"/>
  <c r="O144" i="7"/>
  <c r="S144" i="7"/>
  <c r="U144" i="7"/>
  <c r="V144" i="7"/>
  <c r="W144" i="7"/>
  <c r="X144" i="7"/>
  <c r="G143" i="7"/>
  <c r="I121" i="7"/>
  <c r="G121" i="7"/>
  <c r="I120" i="7"/>
  <c r="G120" i="7"/>
  <c r="I119" i="7"/>
  <c r="I144" i="7" s="1"/>
  <c r="G119" i="7"/>
  <c r="G118" i="7"/>
  <c r="G144" i="7" s="1"/>
  <c r="S115" i="7"/>
  <c r="S148" i="7" s="1"/>
  <c r="S151" i="7" s="1"/>
  <c r="P115" i="7"/>
  <c r="N115" i="7"/>
  <c r="K115" i="7"/>
  <c r="J115" i="7"/>
  <c r="I114" i="7"/>
  <c r="I115" i="7" s="1"/>
  <c r="J114" i="7"/>
  <c r="K114" i="7"/>
  <c r="N114" i="7"/>
  <c r="P114" i="7"/>
  <c r="S114" i="7"/>
  <c r="G97" i="7"/>
  <c r="G96" i="7"/>
  <c r="G95" i="7"/>
  <c r="G94" i="7"/>
  <c r="G114" i="7" s="1"/>
  <c r="S91" i="7"/>
  <c r="K76" i="7"/>
  <c r="S77" i="7"/>
  <c r="K77" i="7"/>
  <c r="I76" i="7"/>
  <c r="I77" i="7" s="1"/>
  <c r="S76" i="7"/>
  <c r="S90" i="7" s="1"/>
  <c r="G76" i="7"/>
  <c r="G75" i="7"/>
  <c r="W44" i="7"/>
  <c r="X44" i="7"/>
  <c r="I44" i="7"/>
  <c r="Q44" i="7"/>
  <c r="R44" i="7"/>
  <c r="S44" i="7"/>
  <c r="T44" i="7"/>
  <c r="U44" i="7"/>
  <c r="V44" i="7"/>
  <c r="G44" i="7"/>
  <c r="G117" i="7"/>
  <c r="G93" i="7"/>
  <c r="M74" i="7"/>
  <c r="H55" i="7"/>
  <c r="M55" i="7" s="1"/>
  <c r="H54" i="7"/>
  <c r="M126" i="7"/>
  <c r="G115" i="7" l="1"/>
  <c r="T31" i="12"/>
  <c r="F31" i="12"/>
  <c r="C31" i="12"/>
  <c r="W28" i="12"/>
  <c r="W27" i="12"/>
  <c r="W26" i="12"/>
  <c r="I162" i="7"/>
  <c r="H162" i="7"/>
  <c r="I161" i="7"/>
  <c r="H161" i="7"/>
  <c r="I160" i="7"/>
  <c r="I159" i="7" s="1"/>
  <c r="H160" i="7"/>
  <c r="L159" i="7"/>
  <c r="K159" i="7"/>
  <c r="J159" i="7"/>
  <c r="G159" i="7"/>
  <c r="W31" i="12" l="1"/>
  <c r="M160" i="7"/>
  <c r="M162" i="7"/>
  <c r="H159" i="7"/>
  <c r="M161" i="7"/>
  <c r="M159" i="7" l="1"/>
  <c r="Y153" i="7" l="1"/>
  <c r="AC145" i="7"/>
  <c r="AB145" i="7"/>
  <c r="AA145" i="7"/>
  <c r="Z145" i="7"/>
  <c r="Y145" i="7"/>
  <c r="H142" i="7"/>
  <c r="H141" i="7"/>
  <c r="H140" i="7"/>
  <c r="H139" i="7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B115" i="7"/>
  <c r="AA115" i="7"/>
  <c r="Z115" i="7"/>
  <c r="Y115" i="7"/>
  <c r="H112" i="7"/>
  <c r="M112" i="7" s="1"/>
  <c r="H111" i="7"/>
  <c r="H110" i="7"/>
  <c r="M110" i="7" s="1"/>
  <c r="H109" i="7"/>
  <c r="M109" i="7" s="1"/>
  <c r="H108" i="7"/>
  <c r="H107" i="7"/>
  <c r="M107" i="7" s="1"/>
  <c r="H106" i="7"/>
  <c r="H105" i="7"/>
  <c r="M105" i="7" s="1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G84" i="7"/>
  <c r="H82" i="7"/>
  <c r="H84" i="7" s="1"/>
  <c r="H81" i="7"/>
  <c r="H80" i="7"/>
  <c r="H79" i="7"/>
  <c r="H73" i="7"/>
  <c r="M73" i="7" s="1"/>
  <c r="AC72" i="7"/>
  <c r="AC77" i="7" s="1"/>
  <c r="AB72" i="7"/>
  <c r="AB77" i="7" s="1"/>
  <c r="AA72" i="7"/>
  <c r="AA77" i="7" s="1"/>
  <c r="Z72" i="7"/>
  <c r="Z77" i="7" s="1"/>
  <c r="Y72" i="7"/>
  <c r="Y77" i="7" s="1"/>
  <c r="H72" i="7"/>
  <c r="M72" i="7" s="1"/>
  <c r="G71" i="7"/>
  <c r="H70" i="7"/>
  <c r="M70" i="7" s="1"/>
  <c r="H69" i="7"/>
  <c r="M69" i="7" s="1"/>
  <c r="H68" i="7"/>
  <c r="M68" i="7" s="1"/>
  <c r="H67" i="7"/>
  <c r="M67" i="7" s="1"/>
  <c r="H66" i="7"/>
  <c r="H65" i="7"/>
  <c r="G64" i="7"/>
  <c r="H63" i="7"/>
  <c r="M63" i="7" s="1"/>
  <c r="H62" i="7"/>
  <c r="M62" i="7" s="1"/>
  <c r="G61" i="7"/>
  <c r="H60" i="7"/>
  <c r="M60" i="7" s="1"/>
  <c r="H59" i="7"/>
  <c r="M59" i="7" s="1"/>
  <c r="H58" i="7"/>
  <c r="M58" i="7" s="1"/>
  <c r="H57" i="7"/>
  <c r="M57" i="7" s="1"/>
  <c r="H56" i="7"/>
  <c r="M56" i="7" s="1"/>
  <c r="H53" i="7"/>
  <c r="H52" i="7"/>
  <c r="M52" i="7" s="1"/>
  <c r="H51" i="7"/>
  <c r="M51" i="7" s="1"/>
  <c r="H50" i="7"/>
  <c r="H49" i="7"/>
  <c r="H75" i="7" s="1"/>
  <c r="H48" i="7"/>
  <c r="H47" i="7"/>
  <c r="AC45" i="7"/>
  <c r="AB45" i="7"/>
  <c r="AA45" i="7"/>
  <c r="Z45" i="7"/>
  <c r="Y45" i="7"/>
  <c r="H42" i="7"/>
  <c r="M42" i="7" s="1"/>
  <c r="H41" i="7"/>
  <c r="H40" i="7"/>
  <c r="H39" i="7"/>
  <c r="M39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M104" i="7" l="1"/>
  <c r="H94" i="7"/>
  <c r="M108" i="7"/>
  <c r="H96" i="7"/>
  <c r="M96" i="7" s="1"/>
  <c r="G90" i="7"/>
  <c r="M125" i="7"/>
  <c r="H118" i="7"/>
  <c r="H43" i="7"/>
  <c r="H93" i="7"/>
  <c r="H113" i="7"/>
  <c r="M106" i="7"/>
  <c r="H95" i="7"/>
  <c r="M95" i="7" s="1"/>
  <c r="H117" i="7"/>
  <c r="H143" i="7"/>
  <c r="M127" i="7"/>
  <c r="M119" i="7" s="1"/>
  <c r="H119" i="7"/>
  <c r="M131" i="7"/>
  <c r="M120" i="7" s="1"/>
  <c r="H120" i="7"/>
  <c r="H121" i="7"/>
  <c r="H76" i="7"/>
  <c r="H77" i="7" s="1"/>
  <c r="M111" i="7"/>
  <c r="H97" i="7"/>
  <c r="M97" i="7" s="1"/>
  <c r="H44" i="7"/>
  <c r="H64" i="7"/>
  <c r="M65" i="7"/>
  <c r="Y90" i="7"/>
  <c r="Z146" i="7"/>
  <c r="Z147" i="7" s="1"/>
  <c r="Z148" i="7" s="1"/>
  <c r="AB146" i="7"/>
  <c r="AB147" i="7" s="1"/>
  <c r="AB148" i="7" s="1"/>
  <c r="S147" i="7"/>
  <c r="S150" i="7" s="1"/>
  <c r="S152" i="7" s="1"/>
  <c r="G145" i="7"/>
  <c r="G146" i="7"/>
  <c r="G147" i="7"/>
  <c r="G77" i="7"/>
  <c r="M50" i="7"/>
  <c r="H71" i="7"/>
  <c r="M47" i="7"/>
  <c r="M76" i="7" s="1"/>
  <c r="Y146" i="7"/>
  <c r="AA146" i="7"/>
  <c r="AA147" i="7" s="1"/>
  <c r="AA148" i="7" s="1"/>
  <c r="AC146" i="7"/>
  <c r="AC147" i="7" s="1"/>
  <c r="AC148" i="7" s="1"/>
  <c r="H83" i="7"/>
  <c r="H85" i="7" s="1"/>
  <c r="G85" i="7"/>
  <c r="M139" i="7"/>
  <c r="M140" i="7"/>
  <c r="M141" i="7"/>
  <c r="M142" i="7"/>
  <c r="I45" i="7"/>
  <c r="G91" i="7"/>
  <c r="M12" i="7"/>
  <c r="M44" i="7" s="1"/>
  <c r="G45" i="7"/>
  <c r="H61" i="7"/>
  <c r="M87" i="7"/>
  <c r="M88" i="7" s="1"/>
  <c r="M82" i="7"/>
  <c r="M84" i="7" s="1"/>
  <c r="M85" i="7" s="1"/>
  <c r="H144" i="7" l="1"/>
  <c r="H147" i="7" s="1"/>
  <c r="M118" i="7"/>
  <c r="M121" i="7"/>
  <c r="H115" i="7"/>
  <c r="M94" i="7"/>
  <c r="M114" i="7" s="1"/>
  <c r="M115" i="7" s="1"/>
  <c r="M148" i="7" s="1"/>
  <c r="H114" i="7"/>
  <c r="G148" i="7"/>
  <c r="G150" i="7"/>
  <c r="Q152" i="7"/>
  <c r="H146" i="7"/>
  <c r="Y147" i="7"/>
  <c r="Y148" i="7" s="1"/>
  <c r="I90" i="7"/>
  <c r="I91" i="7" s="1"/>
  <c r="H89" i="7"/>
  <c r="I145" i="7"/>
  <c r="I147" i="7"/>
  <c r="I148" i="7" s="1"/>
  <c r="H45" i="7"/>
  <c r="H145" i="7"/>
  <c r="M45" i="7"/>
  <c r="M91" i="7" s="1"/>
  <c r="H90" i="7"/>
  <c r="G149" i="7"/>
  <c r="M144" i="7" l="1"/>
  <c r="M147" i="7" s="1"/>
  <c r="H149" i="7"/>
  <c r="H148" i="7"/>
  <c r="H150" i="7"/>
  <c r="G151" i="7"/>
  <c r="W157" i="7" s="1"/>
  <c r="I150" i="7"/>
  <c r="I151" i="7" s="1"/>
  <c r="M90" i="7"/>
  <c r="Q157" i="7"/>
  <c r="P152" i="7"/>
  <c r="N152" i="7"/>
  <c r="R152" i="7"/>
  <c r="H91" i="7"/>
  <c r="H151" i="7"/>
  <c r="M150" i="7" l="1"/>
  <c r="M151" i="7" s="1"/>
  <c r="O152" i="7"/>
  <c r="H123" i="17" l="1"/>
  <c r="I123" i="17"/>
  <c r="K123" i="17"/>
  <c r="L123" i="17"/>
  <c r="M123" i="17"/>
  <c r="I106" i="17"/>
  <c r="K106" i="17"/>
  <c r="L106" i="17"/>
  <c r="H87" i="17"/>
  <c r="I87" i="17"/>
  <c r="K87" i="17"/>
  <c r="M87" i="17"/>
  <c r="M124" i="17" s="1"/>
  <c r="I66" i="17"/>
  <c r="K66" i="17"/>
  <c r="L66" i="17"/>
  <c r="I46" i="17"/>
  <c r="K46" i="17"/>
  <c r="L46" i="17"/>
  <c r="E100" i="17" l="1"/>
  <c r="F100" i="17"/>
  <c r="J100" i="17" l="1"/>
  <c r="E14" i="17" l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J14" i="17" l="1"/>
  <c r="F121" i="17"/>
  <c r="E121" i="17"/>
  <c r="F120" i="17"/>
  <c r="E120" i="17"/>
  <c r="F118" i="17"/>
  <c r="E118" i="17"/>
  <c r="F119" i="17"/>
  <c r="E119" i="17"/>
  <c r="F104" i="17"/>
  <c r="E104" i="17"/>
  <c r="F103" i="17"/>
  <c r="E103" i="17"/>
  <c r="F102" i="17"/>
  <c r="E102" i="17"/>
  <c r="F101" i="17"/>
  <c r="E101" i="17"/>
  <c r="F99" i="17"/>
  <c r="E99" i="17"/>
  <c r="F116" i="17"/>
  <c r="E116" i="17"/>
  <c r="F98" i="17"/>
  <c r="E98" i="17"/>
  <c r="G26" i="17"/>
  <c r="F77" i="17"/>
  <c r="E77" i="17"/>
  <c r="F105" i="17"/>
  <c r="E105" i="17"/>
  <c r="F84" i="17"/>
  <c r="E84" i="17"/>
  <c r="F83" i="17"/>
  <c r="E83" i="17"/>
  <c r="F82" i="17"/>
  <c r="E82" i="17"/>
  <c r="F81" i="17"/>
  <c r="E81" i="17"/>
  <c r="F80" i="17"/>
  <c r="E80" i="17"/>
  <c r="F79" i="17"/>
  <c r="E79" i="17"/>
  <c r="F78" i="17"/>
  <c r="E78" i="17"/>
  <c r="F64" i="17"/>
  <c r="E64" i="17"/>
  <c r="F61" i="17"/>
  <c r="E61" i="17"/>
  <c r="C124" i="17" l="1"/>
  <c r="J98" i="17"/>
  <c r="J116" i="17"/>
  <c r="J99" i="17"/>
  <c r="J103" i="17"/>
  <c r="J104" i="17"/>
  <c r="D124" i="17"/>
  <c r="J101" i="17"/>
  <c r="J102" i="17"/>
  <c r="J119" i="17"/>
  <c r="J118" i="17"/>
  <c r="J120" i="17"/>
  <c r="J121" i="17"/>
  <c r="J64" i="17"/>
  <c r="J61" i="17"/>
  <c r="J78" i="17"/>
  <c r="J79" i="17"/>
  <c r="J80" i="17"/>
  <c r="J77" i="17"/>
  <c r="J81" i="17"/>
  <c r="J82" i="17"/>
  <c r="J83" i="17"/>
  <c r="J84" i="17"/>
  <c r="J105" i="17"/>
  <c r="J87" i="17" l="1"/>
  <c r="J106" i="17"/>
  <c r="F40" i="17"/>
  <c r="E40" i="17"/>
  <c r="J40" i="17" l="1"/>
  <c r="F21" i="17"/>
  <c r="E21" i="17"/>
  <c r="J21" i="17" l="1"/>
  <c r="F25" i="17" l="1"/>
  <c r="F23" i="17"/>
  <c r="F19" i="17"/>
  <c r="F18" i="17"/>
  <c r="F17" i="17"/>
  <c r="F16" i="17"/>
  <c r="F15" i="17"/>
  <c r="F12" i="17"/>
  <c r="F44" i="17"/>
  <c r="F43" i="17"/>
  <c r="F42" i="17"/>
  <c r="F41" i="17"/>
  <c r="F38" i="17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41" i="17"/>
  <c r="E38" i="17"/>
  <c r="E37" i="17"/>
  <c r="E12" i="17"/>
  <c r="E15" i="17"/>
  <c r="E16" i="17"/>
  <c r="E17" i="17"/>
  <c r="E18" i="17"/>
  <c r="E19" i="17"/>
  <c r="E23" i="17"/>
  <c r="E25" i="17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E36" i="16"/>
  <c r="AD36" i="16"/>
  <c r="AF36" i="16"/>
  <c r="AI35" i="16"/>
  <c r="AH35" i="16"/>
  <c r="AG35" i="16"/>
  <c r="AE35" i="16"/>
  <c r="AD35" i="16"/>
  <c r="AI34" i="16"/>
  <c r="AH34" i="16"/>
  <c r="AG34" i="16"/>
  <c r="AJ34" i="16" s="1"/>
  <c r="AE34" i="16"/>
  <c r="AD34" i="16"/>
  <c r="AF34" i="16"/>
  <c r="AI33" i="16"/>
  <c r="AH33" i="16"/>
  <c r="AG33" i="16"/>
  <c r="AE33" i="16"/>
  <c r="AD33" i="16"/>
  <c r="S33" i="16"/>
  <c r="R33" i="16"/>
  <c r="G33" i="16"/>
  <c r="N33" i="16" s="1"/>
  <c r="F33" i="16"/>
  <c r="AI32" i="16"/>
  <c r="AH32" i="16"/>
  <c r="AJ32" i="16"/>
  <c r="AG32" i="16"/>
  <c r="AE32" i="16"/>
  <c r="AD32" i="16"/>
  <c r="AF32" i="16"/>
  <c r="G32" i="16"/>
  <c r="N32" i="16" s="1"/>
  <c r="F32" i="16"/>
  <c r="K32" i="16"/>
  <c r="AX31" i="16"/>
  <c r="AW31" i="16"/>
  <c r="BD31" i="16" s="1"/>
  <c r="AV31" i="16"/>
  <c r="AU31" i="16"/>
  <c r="BC31" i="16" s="1"/>
  <c r="AT31" i="16"/>
  <c r="AZ31" i="16" s="1"/>
  <c r="AS31" i="16"/>
  <c r="AQ31" i="16"/>
  <c r="AP31" i="16"/>
  <c r="AI31" i="16"/>
  <c r="AI37" i="16" s="1"/>
  <c r="AH31" i="16"/>
  <c r="AG31" i="16"/>
  <c r="AE31" i="16"/>
  <c r="AE37" i="16" s="1"/>
  <c r="AD31" i="16"/>
  <c r="AD37" i="16" s="1"/>
  <c r="S31" i="16"/>
  <c r="R31" i="16"/>
  <c r="G31" i="16"/>
  <c r="F31" i="16"/>
  <c r="AX29" i="16"/>
  <c r="AW29" i="16"/>
  <c r="BD29" i="16" s="1"/>
  <c r="AV29" i="16"/>
  <c r="AU29" i="16"/>
  <c r="BC29" i="16" s="1"/>
  <c r="AT29" i="16"/>
  <c r="AZ29" i="16" s="1"/>
  <c r="AS29" i="16"/>
  <c r="AQ29" i="16"/>
  <c r="AP29" i="16"/>
  <c r="AX28" i="16"/>
  <c r="AW28" i="16"/>
  <c r="BD28" i="16" s="1"/>
  <c r="AV28" i="16"/>
  <c r="AU28" i="16"/>
  <c r="BC28" i="16" s="1"/>
  <c r="AT28" i="16"/>
  <c r="AZ28" i="16" s="1"/>
  <c r="BA28" i="16" s="1"/>
  <c r="AS28" i="16"/>
  <c r="BB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AU18" i="16"/>
  <c r="AT18" i="16"/>
  <c r="AZ18" i="16"/>
  <c r="AS18" i="16"/>
  <c r="AI18" i="16"/>
  <c r="AH18" i="16"/>
  <c r="AJ18" i="16"/>
  <c r="AG18" i="16"/>
  <c r="AE18" i="16"/>
  <c r="AD18" i="16"/>
  <c r="AF18" i="16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 s="1"/>
  <c r="F17" i="16"/>
  <c r="AI16" i="16"/>
  <c r="AG16" i="16"/>
  <c r="AJ16" i="16" s="1"/>
  <c r="AE16" i="16"/>
  <c r="AD16" i="16"/>
  <c r="AF16" i="16" s="1"/>
  <c r="S16" i="16"/>
  <c r="R16" i="16"/>
  <c r="G16" i="16"/>
  <c r="L16" i="16" s="1"/>
  <c r="F16" i="16"/>
  <c r="AI15" i="16"/>
  <c r="AH15" i="16"/>
  <c r="AG15" i="16"/>
  <c r="AJ15" i="16" s="1"/>
  <c r="AE15" i="16"/>
  <c r="AD15" i="16"/>
  <c r="S15" i="16"/>
  <c r="R15" i="16"/>
  <c r="N15" i="16"/>
  <c r="G15" i="16"/>
  <c r="L15" i="16" s="1"/>
  <c r="F15" i="16"/>
  <c r="K15" i="16"/>
  <c r="AI14" i="16"/>
  <c r="AH14" i="16"/>
  <c r="AG14" i="16"/>
  <c r="AJ14" i="16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L13" i="16"/>
  <c r="F13" i="16"/>
  <c r="K13" i="16" s="1"/>
  <c r="AI12" i="16"/>
  <c r="AH12" i="16"/>
  <c r="AG12" i="16"/>
  <c r="AJ12" i="16" s="1"/>
  <c r="AE12" i="16"/>
  <c r="AD12" i="16"/>
  <c r="AF12" i="16" s="1"/>
  <c r="S12" i="16"/>
  <c r="S19" i="16" s="1"/>
  <c r="R12" i="16"/>
  <c r="G12" i="16"/>
  <c r="N12" i="16" s="1"/>
  <c r="L12" i="16"/>
  <c r="F12" i="16"/>
  <c r="AI11" i="16"/>
  <c r="AH11" i="16"/>
  <c r="AG11" i="16"/>
  <c r="AJ11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I10" i="16"/>
  <c r="AH10" i="16"/>
  <c r="AH19" i="16" s="1"/>
  <c r="AG10" i="16"/>
  <c r="AE10" i="16"/>
  <c r="AE19" i="16" s="1"/>
  <c r="AD10" i="16"/>
  <c r="AD19" i="16" s="1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BB10" i="16"/>
  <c r="K12" i="16"/>
  <c r="K14" i="16"/>
  <c r="K16" i="16"/>
  <c r="AF17" i="16"/>
  <c r="AJ17" i="16"/>
  <c r="BB18" i="16"/>
  <c r="BE18" i="16" s="1"/>
  <c r="AF31" i="16"/>
  <c r="AH37" i="16"/>
  <c r="AJ31" i="16"/>
  <c r="AF10" i="16"/>
  <c r="AG19" i="16"/>
  <c r="AJ10" i="16"/>
  <c r="AI19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Y28" i="16"/>
  <c r="AR29" i="16"/>
  <c r="AY29" i="16"/>
  <c r="BA29" i="16" s="1"/>
  <c r="K31" i="16"/>
  <c r="L31" i="16"/>
  <c r="AY31" i="16"/>
  <c r="BA31" i="16" s="1"/>
  <c r="L32" i="16"/>
  <c r="L33" i="16"/>
  <c r="AG37" i="16"/>
  <c r="AY10" i="16"/>
  <c r="BC10" i="16"/>
  <c r="BC12" i="16" s="1"/>
  <c r="BB12" i="16"/>
  <c r="AY12" i="16"/>
  <c r="BA10" i="16"/>
  <c r="BA12" i="16" s="1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I41" i="4"/>
  <c r="AH41" i="4"/>
  <c r="AG41" i="4"/>
  <c r="AE41" i="4"/>
  <c r="AD41" i="4"/>
  <c r="AI84" i="4"/>
  <c r="AH84" i="4"/>
  <c r="AG84" i="4"/>
  <c r="AE84" i="4"/>
  <c r="AF84" i="4" s="1"/>
  <c r="AD84" i="4"/>
  <c r="AI83" i="4"/>
  <c r="AH83" i="4"/>
  <c r="AG83" i="4"/>
  <c r="AJ83" i="4" s="1"/>
  <c r="AE83" i="4"/>
  <c r="AD83" i="4"/>
  <c r="AI82" i="4"/>
  <c r="AH82" i="4"/>
  <c r="AG82" i="4"/>
  <c r="AE82" i="4"/>
  <c r="AD82" i="4"/>
  <c r="AI80" i="4"/>
  <c r="AH80" i="4"/>
  <c r="AG80" i="4"/>
  <c r="AE80" i="4"/>
  <c r="AD80" i="4"/>
  <c r="X111" i="4"/>
  <c r="AI108" i="4"/>
  <c r="AH108" i="4"/>
  <c r="AG108" i="4"/>
  <c r="AJ108" i="4" s="1"/>
  <c r="AE108" i="4"/>
  <c r="AD108" i="4"/>
  <c r="AI107" i="4"/>
  <c r="AH107" i="4"/>
  <c r="AJ107" i="4" s="1"/>
  <c r="AG107" i="4"/>
  <c r="AE107" i="4"/>
  <c r="AF107" i="4" s="1"/>
  <c r="AD107" i="4"/>
  <c r="AI106" i="4"/>
  <c r="AH106" i="4"/>
  <c r="AG106" i="4"/>
  <c r="AJ106" i="4" s="1"/>
  <c r="AE106" i="4"/>
  <c r="AD106" i="4"/>
  <c r="AI105" i="4"/>
  <c r="AH105" i="4"/>
  <c r="AG105" i="4"/>
  <c r="AE105" i="4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D40" i="4"/>
  <c r="AI61" i="4"/>
  <c r="AH61" i="4"/>
  <c r="AG61" i="4"/>
  <c r="AE61" i="4"/>
  <c r="AD61" i="4"/>
  <c r="AF61" i="4" s="1"/>
  <c r="AI60" i="4"/>
  <c r="AH60" i="4"/>
  <c r="AJ60" i="4" s="1"/>
  <c r="AG60" i="4"/>
  <c r="AE60" i="4"/>
  <c r="AF60" i="4" s="1"/>
  <c r="AD60" i="4"/>
  <c r="AJ105" i="4"/>
  <c r="AJ82" i="4"/>
  <c r="AF105" i="4"/>
  <c r="AF82" i="4"/>
  <c r="AF41" i="4"/>
  <c r="AF79" i="4"/>
  <c r="AF108" i="4"/>
  <c r="AF80" i="4"/>
  <c r="AF83" i="4"/>
  <c r="AJ84" i="4"/>
  <c r="AJ62" i="4"/>
  <c r="AF106" i="4"/>
  <c r="AF40" i="4"/>
  <c r="AI126" i="4"/>
  <c r="AH126" i="4"/>
  <c r="AJ126" i="4" s="1"/>
  <c r="AG126" i="4"/>
  <c r="AE126" i="4"/>
  <c r="AD126" i="4"/>
  <c r="AI125" i="4"/>
  <c r="AH125" i="4"/>
  <c r="AG125" i="4"/>
  <c r="AJ125" i="4" s="1"/>
  <c r="AE125" i="4"/>
  <c r="AD125" i="4"/>
  <c r="AF125" i="4" s="1"/>
  <c r="AI124" i="4"/>
  <c r="AH124" i="4"/>
  <c r="AG124" i="4"/>
  <c r="AE124" i="4"/>
  <c r="AF124" i="4" s="1"/>
  <c r="AD124" i="4"/>
  <c r="AI123" i="4"/>
  <c r="AH123" i="4"/>
  <c r="AG123" i="4"/>
  <c r="AE123" i="4"/>
  <c r="AD123" i="4"/>
  <c r="AF123" i="4" s="1"/>
  <c r="AI42" i="4"/>
  <c r="AH42" i="4"/>
  <c r="AG42" i="4"/>
  <c r="AE42" i="4"/>
  <c r="AD42" i="4"/>
  <c r="AI58" i="4"/>
  <c r="AH58" i="4"/>
  <c r="AG58" i="4"/>
  <c r="AE58" i="4"/>
  <c r="AD58" i="4"/>
  <c r="AF58" i="4" s="1"/>
  <c r="AI14" i="4"/>
  <c r="AH14" i="4"/>
  <c r="AJ14" i="4" s="1"/>
  <c r="AG14" i="4"/>
  <c r="AE14" i="4"/>
  <c r="AD14" i="4"/>
  <c r="AF42" i="4"/>
  <c r="AJ124" i="4"/>
  <c r="AF126" i="4"/>
  <c r="AJ58" i="4"/>
  <c r="AJ123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 s="1"/>
  <c r="AA213" i="11"/>
  <c r="AA254" i="11" s="1"/>
  <c r="Z213" i="11"/>
  <c r="Z254" i="11" s="1"/>
  <c r="Y213" i="11"/>
  <c r="Y254" i="11" s="1"/>
  <c r="X213" i="11"/>
  <c r="X254" i="11" s="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AA251" i="11" s="1"/>
  <c r="Z207" i="11"/>
  <c r="Z251" i="11" s="1"/>
  <c r="Y207" i="11"/>
  <c r="X207" i="11"/>
  <c r="W207" i="11"/>
  <c r="W251" i="1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AG203" i="11"/>
  <c r="W203" i="11"/>
  <c r="AB202" i="11"/>
  <c r="AB249" i="11" s="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W248" i="11" s="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Z246" i="11"/>
  <c r="Y196" i="11"/>
  <c r="Y246" i="11" s="1"/>
  <c r="X196" i="11"/>
  <c r="X246" i="11"/>
  <c r="W196" i="11"/>
  <c r="AD195" i="11"/>
  <c r="AC195" i="11"/>
  <c r="AB195" i="11"/>
  <c r="AB245" i="11" s="1"/>
  <c r="AA195" i="11"/>
  <c r="AA245" i="11" s="1"/>
  <c r="Z195" i="11"/>
  <c r="Z245" i="11" s="1"/>
  <c r="Y195" i="11"/>
  <c r="Y245" i="11" s="1"/>
  <c r="X195" i="11"/>
  <c r="X245" i="11" s="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 s="1"/>
  <c r="AA190" i="11"/>
  <c r="Z190" i="11"/>
  <c r="Z243" i="11" s="1"/>
  <c r="Y190" i="11"/>
  <c r="Y243" i="11" s="1"/>
  <c r="X190" i="11"/>
  <c r="X243" i="11" s="1"/>
  <c r="W190" i="11"/>
  <c r="AB189" i="11"/>
  <c r="AB242" i="11"/>
  <c r="AA189" i="11"/>
  <c r="AA242" i="11" s="1"/>
  <c r="Z189" i="11"/>
  <c r="Z242" i="11"/>
  <c r="Y189" i="11"/>
  <c r="Y242" i="11" s="1"/>
  <c r="X189" i="11"/>
  <c r="X242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Z240" i="11" s="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F182" i="11"/>
  <c r="AD180" i="11"/>
  <c r="AB180" i="11"/>
  <c r="AA180" i="11"/>
  <c r="AI180" i="11" s="1"/>
  <c r="Z180" i="11"/>
  <c r="Y180" i="1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/>
  <c r="AB178" i="11"/>
  <c r="AB237" i="1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J176" i="11" s="1"/>
  <c r="AF176" i="11"/>
  <c r="AD174" i="11"/>
  <c r="AC174" i="11"/>
  <c r="AB174" i="11"/>
  <c r="AA174" i="11"/>
  <c r="AA226" i="11"/>
  <c r="Z174" i="11"/>
  <c r="Y174" i="11"/>
  <c r="Y226" i="11" s="1"/>
  <c r="X174" i="11"/>
  <c r="W174" i="11"/>
  <c r="W226" i="11" s="1"/>
  <c r="AD173" i="11"/>
  <c r="AC173" i="11"/>
  <c r="AB173" i="11"/>
  <c r="AA173" i="11"/>
  <c r="AA225" i="11" s="1"/>
  <c r="Z173" i="11"/>
  <c r="Y173" i="11"/>
  <c r="Y225" i="11"/>
  <c r="X173" i="11"/>
  <c r="W173" i="11"/>
  <c r="W225" i="11" s="1"/>
  <c r="AD172" i="11"/>
  <c r="AC172" i="11"/>
  <c r="AB172" i="11"/>
  <c r="AA172" i="11"/>
  <c r="AI172" i="11" s="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M150" i="11" s="1"/>
  <c r="AB149" i="11"/>
  <c r="AA149" i="11"/>
  <c r="F149" i="11"/>
  <c r="E149" i="11"/>
  <c r="E156" i="11" s="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J134" i="11" s="1"/>
  <c r="E134" i="11"/>
  <c r="AB133" i="11"/>
  <c r="AD210" i="11" s="1"/>
  <c r="AA133" i="11"/>
  <c r="AC210" i="11" s="1"/>
  <c r="F133" i="11"/>
  <c r="E133" i="11"/>
  <c r="AB132" i="11"/>
  <c r="AD209" i="11" s="1"/>
  <c r="AA132" i="11"/>
  <c r="AC209" i="11" s="1"/>
  <c r="AF209" i="11" s="1"/>
  <c r="F132" i="11"/>
  <c r="J132" i="11" s="1"/>
  <c r="J138" i="11" s="1"/>
  <c r="E132" i="11"/>
  <c r="AB131" i="11"/>
  <c r="AD208" i="11" s="1"/>
  <c r="AA131" i="11"/>
  <c r="AC208" i="11" s="1"/>
  <c r="F131" i="1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 s="1"/>
  <c r="AD248" i="11" s="1"/>
  <c r="AA117" i="11"/>
  <c r="AC203" i="11" s="1"/>
  <c r="F117" i="11"/>
  <c r="E117" i="11"/>
  <c r="AB116" i="11"/>
  <c r="AD204" i="11" s="1"/>
  <c r="AD226" i="11" s="1"/>
  <c r="AA116" i="11"/>
  <c r="AC204" i="11" s="1"/>
  <c r="F116" i="11"/>
  <c r="E116" i="11"/>
  <c r="AB115" i="11"/>
  <c r="AD202" i="11" s="1"/>
  <c r="AA115" i="11"/>
  <c r="AC202" i="11" s="1"/>
  <c r="F115" i="11"/>
  <c r="F121" i="11" s="1"/>
  <c r="E115" i="11"/>
  <c r="E121" i="11" s="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F198" i="11" s="1"/>
  <c r="AA99" i="11"/>
  <c r="AC198" i="11" s="1"/>
  <c r="F99" i="11"/>
  <c r="E99" i="11"/>
  <c r="AB98" i="11"/>
  <c r="AA98" i="11"/>
  <c r="F98" i="11"/>
  <c r="E98" i="11"/>
  <c r="AB97" i="11"/>
  <c r="AA97" i="11"/>
  <c r="F97" i="11"/>
  <c r="M97" i="11" s="1"/>
  <c r="E97" i="11"/>
  <c r="AB96" i="11"/>
  <c r="AD197" i="11" s="1"/>
  <c r="AA96" i="11"/>
  <c r="AC197" i="11" s="1"/>
  <c r="F96" i="11"/>
  <c r="E96" i="11"/>
  <c r="AB95" i="11"/>
  <c r="AD196" i="11" s="1"/>
  <c r="AD246" i="11" s="1"/>
  <c r="AA95" i="11"/>
  <c r="AC19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F81" i="11"/>
  <c r="M81" i="11" s="1"/>
  <c r="E81" i="11"/>
  <c r="AB80" i="11"/>
  <c r="AA80" i="11"/>
  <c r="F80" i="11"/>
  <c r="E80" i="11"/>
  <c r="AB79" i="11"/>
  <c r="AA79" i="11"/>
  <c r="F79" i="11"/>
  <c r="M79" i="11" s="1"/>
  <c r="E79" i="11"/>
  <c r="AB78" i="11"/>
  <c r="AD191" i="11" s="1"/>
  <c r="AA78" i="11"/>
  <c r="AC191" i="11" s="1"/>
  <c r="F78" i="11"/>
  <c r="E78" i="11"/>
  <c r="AB76" i="11"/>
  <c r="AD189" i="11" s="1"/>
  <c r="AA76" i="11"/>
  <c r="AC189" i="11"/>
  <c r="F76" i="11"/>
  <c r="M76" i="11" s="1"/>
  <c r="E76" i="11"/>
  <c r="E83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J63" i="11" s="1"/>
  <c r="E63" i="11"/>
  <c r="AB62" i="11"/>
  <c r="AD184" i="11" s="1"/>
  <c r="AD240" i="11" s="1"/>
  <c r="AA62" i="11"/>
  <c r="AC184" i="11" s="1"/>
  <c r="AF184" i="11" s="1"/>
  <c r="F62" i="11"/>
  <c r="E62" i="11"/>
  <c r="AB61" i="11"/>
  <c r="AA61" i="11"/>
  <c r="AC183" i="11" s="1"/>
  <c r="F61" i="11"/>
  <c r="E61" i="11"/>
  <c r="AB60" i="11"/>
  <c r="AD185" i="11" s="1"/>
  <c r="AA60" i="11"/>
  <c r="AA64" i="11" s="1"/>
  <c r="F60" i="11"/>
  <c r="E60" i="11"/>
  <c r="AA59" i="11"/>
  <c r="F59" i="11"/>
  <c r="E59" i="11"/>
  <c r="AB58" i="11"/>
  <c r="AA58" i="11"/>
  <c r="F58" i="11"/>
  <c r="J58" i="11" s="1"/>
  <c r="E58" i="11"/>
  <c r="AB56" i="11"/>
  <c r="AA56" i="11"/>
  <c r="F56" i="11"/>
  <c r="M56" i="11" s="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J41" i="11" s="1"/>
  <c r="E41" i="11"/>
  <c r="AB40" i="11"/>
  <c r="AA40" i="11"/>
  <c r="F40" i="11"/>
  <c r="M40" i="11" s="1"/>
  <c r="E40" i="11"/>
  <c r="AB39" i="11"/>
  <c r="AA39" i="11"/>
  <c r="AB38" i="11"/>
  <c r="AA38" i="11"/>
  <c r="F38" i="11"/>
  <c r="E38" i="11"/>
  <c r="M38" i="11" s="1"/>
  <c r="AB36" i="11"/>
  <c r="AA36" i="11"/>
  <c r="F36" i="11"/>
  <c r="E36" i="11"/>
  <c r="J36" i="11" s="1"/>
  <c r="AB34" i="11"/>
  <c r="AA34" i="11"/>
  <c r="F34" i="11"/>
  <c r="E34" i="11"/>
  <c r="E42" i="11" s="1"/>
  <c r="AB33" i="11"/>
  <c r="AA33" i="11"/>
  <c r="AB32" i="11"/>
  <c r="AA32" i="11"/>
  <c r="AA42" i="11" s="1"/>
  <c r="F32" i="11"/>
  <c r="M32" i="11" s="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 s="1"/>
  <c r="AD233" i="11" s="1"/>
  <c r="AA11" i="11"/>
  <c r="F11" i="11"/>
  <c r="E11" i="11"/>
  <c r="M34" i="11"/>
  <c r="AC185" i="11"/>
  <c r="AF185" i="11" s="1"/>
  <c r="M62" i="11"/>
  <c r="J80" i="11"/>
  <c r="M96" i="11"/>
  <c r="M98" i="11"/>
  <c r="M99" i="11"/>
  <c r="M100" i="11"/>
  <c r="M101" i="11"/>
  <c r="M116" i="11"/>
  <c r="M118" i="11"/>
  <c r="M119" i="11"/>
  <c r="M120" i="11"/>
  <c r="J133" i="11"/>
  <c r="J135" i="11"/>
  <c r="J136" i="11"/>
  <c r="J137" i="11"/>
  <c r="J151" i="11"/>
  <c r="J152" i="11"/>
  <c r="J156" i="11" s="1"/>
  <c r="J153" i="11"/>
  <c r="J154" i="11"/>
  <c r="J155" i="11"/>
  <c r="X225" i="11"/>
  <c r="Z225" i="11"/>
  <c r="AB225" i="11"/>
  <c r="X226" i="11"/>
  <c r="X230" i="11" s="1"/>
  <c r="Z226" i="11"/>
  <c r="AB226" i="11"/>
  <c r="AD237" i="11"/>
  <c r="AG185" i="11"/>
  <c r="AJ185" i="11" s="1"/>
  <c r="AH185" i="11"/>
  <c r="AI185" i="11"/>
  <c r="AG186" i="11"/>
  <c r="AH186" i="11"/>
  <c r="AJ186" i="11" s="1"/>
  <c r="AI186" i="11"/>
  <c r="AI191" i="11"/>
  <c r="AG192" i="11"/>
  <c r="AH192" i="11"/>
  <c r="AJ192" i="11" s="1"/>
  <c r="AI192" i="11"/>
  <c r="AJ194" i="11"/>
  <c r="AG198" i="11"/>
  <c r="AH198" i="11"/>
  <c r="AJ198" i="11" s="1"/>
  <c r="AI198" i="11"/>
  <c r="AJ200" i="11"/>
  <c r="AI203" i="11"/>
  <c r="AG204" i="11"/>
  <c r="AH204" i="11"/>
  <c r="AI204" i="11"/>
  <c r="AJ206" i="11"/>
  <c r="AG210" i="11"/>
  <c r="AJ210" i="11" s="1"/>
  <c r="AH210" i="11"/>
  <c r="AI210" i="11"/>
  <c r="AJ212" i="11"/>
  <c r="AG216" i="11"/>
  <c r="AH216" i="11"/>
  <c r="AI216" i="11"/>
  <c r="AA21" i="11"/>
  <c r="J62" i="11"/>
  <c r="J95" i="11"/>
  <c r="J96" i="11"/>
  <c r="J97" i="11"/>
  <c r="J98" i="11"/>
  <c r="J99" i="11"/>
  <c r="J100" i="11"/>
  <c r="J101" i="11"/>
  <c r="J116" i="11"/>
  <c r="J117" i="11"/>
  <c r="J118" i="11"/>
  <c r="J119" i="11"/>
  <c r="J120" i="11"/>
  <c r="M131" i="11"/>
  <c r="M132" i="11"/>
  <c r="M133" i="11"/>
  <c r="M134" i="11"/>
  <c r="M138" i="11" s="1"/>
  <c r="M135" i="11"/>
  <c r="M136" i="11"/>
  <c r="M137" i="11"/>
  <c r="M149" i="11"/>
  <c r="M151" i="11"/>
  <c r="M152" i="11"/>
  <c r="M154" i="11"/>
  <c r="M155" i="11"/>
  <c r="D159" i="11"/>
  <c r="AI179" i="11"/>
  <c r="AG183" i="11"/>
  <c r="AJ183" i="11" s="1"/>
  <c r="AI183" i="11"/>
  <c r="AF186" i="11"/>
  <c r="AF192" i="11"/>
  <c r="AG197" i="11"/>
  <c r="AI197" i="11"/>
  <c r="AH203" i="11"/>
  <c r="AJ203" i="11"/>
  <c r="AF179" i="11"/>
  <c r="AF180" i="11"/>
  <c r="AJ188" i="11"/>
  <c r="AH191" i="11"/>
  <c r="AG201" i="11"/>
  <c r="AI207" i="11"/>
  <c r="X211" i="11"/>
  <c r="AI209" i="11"/>
  <c r="AG215" i="11"/>
  <c r="AJ215" i="11" s="1"/>
  <c r="AI215" i="11"/>
  <c r="E159" i="11"/>
  <c r="F159" i="11"/>
  <c r="E163" i="11"/>
  <c r="F163" i="11" s="1"/>
  <c r="K63" i="11"/>
  <c r="K64" i="11" s="1"/>
  <c r="AB64" i="11"/>
  <c r="F83" i="11"/>
  <c r="M95" i="11"/>
  <c r="E102" i="11"/>
  <c r="AB102" i="11"/>
  <c r="AB121" i="11"/>
  <c r="J131" i="11"/>
  <c r="F138" i="11"/>
  <c r="AA138" i="11"/>
  <c r="K149" i="11"/>
  <c r="K156" i="11" s="1"/>
  <c r="J150" i="11"/>
  <c r="F156" i="11"/>
  <c r="D163" i="11"/>
  <c r="N164" i="11"/>
  <c r="O161" i="11"/>
  <c r="W233" i="11"/>
  <c r="W223" i="11"/>
  <c r="W229" i="11" s="1"/>
  <c r="Y233" i="11"/>
  <c r="Y223" i="11"/>
  <c r="Y229" i="11" s="1"/>
  <c r="AA233" i="11"/>
  <c r="AA223" i="11"/>
  <c r="AA229" i="11" s="1"/>
  <c r="AH171" i="11"/>
  <c r="X234" i="11"/>
  <c r="X224" i="11"/>
  <c r="Z234" i="11"/>
  <c r="Z224" i="11"/>
  <c r="Z230" i="11" s="1"/>
  <c r="AB234" i="11"/>
  <c r="AB224" i="11"/>
  <c r="AD234" i="11"/>
  <c r="AF173" i="11"/>
  <c r="AH173" i="11"/>
  <c r="AG174" i="11"/>
  <c r="AI174" i="11"/>
  <c r="W175" i="11"/>
  <c r="Y175" i="11"/>
  <c r="AA175" i="11"/>
  <c r="AI175" i="11" s="1"/>
  <c r="AH177" i="11"/>
  <c r="AG178" i="11"/>
  <c r="AI178" i="11"/>
  <c r="X181" i="11"/>
  <c r="Z181" i="11"/>
  <c r="AB181" i="11"/>
  <c r="AB220" i="11" s="1"/>
  <c r="X239" i="11"/>
  <c r="X187" i="11"/>
  <c r="Z239" i="11"/>
  <c r="Z187" i="11"/>
  <c r="Z220" i="11" s="1"/>
  <c r="AB239" i="11"/>
  <c r="AB187" i="11"/>
  <c r="AD245" i="11"/>
  <c r="AB42" i="11"/>
  <c r="J32" i="11"/>
  <c r="AC240" i="11"/>
  <c r="AF197" i="11"/>
  <c r="AA102" i="11"/>
  <c r="M115" i="11"/>
  <c r="AA121" i="11"/>
  <c r="AB138" i="11"/>
  <c r="AC215" i="11"/>
  <c r="J149" i="11"/>
  <c r="AB156" i="11"/>
  <c r="X233" i="11"/>
  <c r="X223" i="11"/>
  <c r="X229" i="11" s="1"/>
  <c r="Z223" i="11"/>
  <c r="Z229" i="11" s="1"/>
  <c r="Z233" i="11"/>
  <c r="AB233" i="11"/>
  <c r="AB223" i="11"/>
  <c r="AB229" i="11"/>
  <c r="AG171" i="11"/>
  <c r="AI171" i="11"/>
  <c r="W234" i="11"/>
  <c r="W224" i="11"/>
  <c r="Y234" i="11"/>
  <c r="Y224" i="11"/>
  <c r="Y230" i="11"/>
  <c r="AA234" i="11"/>
  <c r="AA224" i="11"/>
  <c r="AA230" i="11" s="1"/>
  <c r="AC234" i="11"/>
  <c r="AF172" i="11"/>
  <c r="AH172" i="11"/>
  <c r="AG173" i="11"/>
  <c r="AJ173" i="11" s="1"/>
  <c r="AI173" i="11"/>
  <c r="AF174" i="11"/>
  <c r="AH174" i="11"/>
  <c r="AJ174" i="11" s="1"/>
  <c r="X175" i="11"/>
  <c r="Z175" i="11"/>
  <c r="AB175" i="11"/>
  <c r="AG177" i="11"/>
  <c r="AJ177" i="11" s="1"/>
  <c r="AI177" i="11"/>
  <c r="AF178" i="11"/>
  <c r="AH178" i="11"/>
  <c r="W181" i="11"/>
  <c r="AG181" i="11" s="1"/>
  <c r="Y181" i="11"/>
  <c r="AH181" i="11" s="1"/>
  <c r="AA181" i="11"/>
  <c r="W239" i="11"/>
  <c r="W187" i="11"/>
  <c r="AG187" i="11" s="1"/>
  <c r="Y239" i="11"/>
  <c r="Y187" i="11"/>
  <c r="AA239" i="11"/>
  <c r="AA187" i="11"/>
  <c r="AI187" i="11" s="1"/>
  <c r="AH183" i="11"/>
  <c r="AB240" i="11"/>
  <c r="AI184" i="11"/>
  <c r="AH184" i="11"/>
  <c r="AI189" i="11"/>
  <c r="Z193" i="11"/>
  <c r="AG195" i="11"/>
  <c r="W246" i="11"/>
  <c r="AG196" i="11"/>
  <c r="AJ196" i="11" s="1"/>
  <c r="AA246" i="11"/>
  <c r="AI196" i="11"/>
  <c r="AH196" i="11"/>
  <c r="AH197" i="11"/>
  <c r="AJ197" i="11" s="1"/>
  <c r="Z199" i="11"/>
  <c r="AH199" i="11" s="1"/>
  <c r="W249" i="11"/>
  <c r="AG202" i="11"/>
  <c r="AA249" i="11"/>
  <c r="AI202" i="11"/>
  <c r="AH202" i="11"/>
  <c r="Z205" i="11"/>
  <c r="AG209" i="11"/>
  <c r="AJ209" i="11" s="1"/>
  <c r="AB211" i="11"/>
  <c r="AI213" i="11"/>
  <c r="X217" i="11"/>
  <c r="AB217" i="11"/>
  <c r="AG184" i="11"/>
  <c r="AG189" i="11"/>
  <c r="AJ189" i="11" s="1"/>
  <c r="W243" i="11"/>
  <c r="AG190" i="11"/>
  <c r="AA243" i="11"/>
  <c r="AI190" i="11"/>
  <c r="AH190" i="11"/>
  <c r="AJ190" i="11" s="1"/>
  <c r="X193" i="11"/>
  <c r="AB193" i="11"/>
  <c r="AI195" i="11"/>
  <c r="X199" i="11"/>
  <c r="AB199" i="11"/>
  <c r="AI201" i="11"/>
  <c r="X205" i="11"/>
  <c r="AB205" i="11"/>
  <c r="X251" i="11"/>
  <c r="AB251" i="11"/>
  <c r="AG207" i="11"/>
  <c r="AJ207" i="11" s="1"/>
  <c r="W252" i="11"/>
  <c r="AG208" i="11"/>
  <c r="Y252" i="11"/>
  <c r="AA252" i="11"/>
  <c r="AI208" i="11"/>
  <c r="AJ208" i="11" s="1"/>
  <c r="AH208" i="11"/>
  <c r="AH209" i="11"/>
  <c r="Z211" i="11"/>
  <c r="AG213" i="11"/>
  <c r="W255" i="11"/>
  <c r="AG214" i="11"/>
  <c r="AA255" i="11"/>
  <c r="AI214" i="11"/>
  <c r="AH214" i="11"/>
  <c r="AH215" i="11"/>
  <c r="Z217" i="11"/>
  <c r="AH217" i="11" s="1"/>
  <c r="AH189" i="11"/>
  <c r="W193" i="11"/>
  <c r="AG193" i="11" s="1"/>
  <c r="Y193" i="11"/>
  <c r="AA193" i="11"/>
  <c r="AI193" i="11" s="1"/>
  <c r="AC245" i="11"/>
  <c r="AF195" i="11"/>
  <c r="AH195" i="11"/>
  <c r="W199" i="11"/>
  <c r="AG199" i="11" s="1"/>
  <c r="AJ199" i="11" s="1"/>
  <c r="Y199" i="11"/>
  <c r="AA199" i="11"/>
  <c r="AI199" i="11" s="1"/>
  <c r="AF201" i="11"/>
  <c r="AH201" i="11"/>
  <c r="W205" i="11"/>
  <c r="Y205" i="11"/>
  <c r="AH205" i="11"/>
  <c r="AA205" i="11"/>
  <c r="AI205" i="11" s="1"/>
  <c r="AH207" i="11"/>
  <c r="W211" i="11"/>
  <c r="AG211" i="11" s="1"/>
  <c r="Y211" i="11"/>
  <c r="AH211" i="11" s="1"/>
  <c r="AA211" i="11"/>
  <c r="AI211" i="11" s="1"/>
  <c r="AF213" i="11"/>
  <c r="AH213" i="11"/>
  <c r="W217" i="11"/>
  <c r="AG217" i="11" s="1"/>
  <c r="Y217" i="11"/>
  <c r="AA217" i="11"/>
  <c r="AJ216" i="11"/>
  <c r="AC254" i="11"/>
  <c r="AB230" i="11"/>
  <c r="J102" i="11"/>
  <c r="AJ202" i="11"/>
  <c r="AG175" i="11"/>
  <c r="F164" i="11"/>
  <c r="F161" i="11"/>
  <c r="O159" i="11"/>
  <c r="AJ213" i="11"/>
  <c r="AJ178" i="11"/>
  <c r="O164" i="11"/>
  <c r="O162" i="11"/>
  <c r="F160" i="11"/>
  <c r="O163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/>
  <c r="J188" i="4"/>
  <c r="J194" i="4" s="1"/>
  <c r="K188" i="4"/>
  <c r="K194" i="4"/>
  <c r="L188" i="4"/>
  <c r="L194" i="4" s="1"/>
  <c r="H187" i="4"/>
  <c r="H193" i="4"/>
  <c r="I187" i="4"/>
  <c r="I193" i="4" s="1"/>
  <c r="J187" i="4"/>
  <c r="J193" i="4" s="1"/>
  <c r="K187" i="4"/>
  <c r="K193" i="4" s="1"/>
  <c r="L187" i="4"/>
  <c r="L193" i="4" s="1"/>
  <c r="G188" i="4"/>
  <c r="G194" i="4" s="1"/>
  <c r="G190" i="4"/>
  <c r="G191" i="4"/>
  <c r="G187" i="4"/>
  <c r="G193" i="4" s="1"/>
  <c r="E188" i="4"/>
  <c r="E190" i="4"/>
  <c r="E191" i="4"/>
  <c r="E194" i="4" s="1"/>
  <c r="E187" i="4"/>
  <c r="E193" i="4" s="1"/>
  <c r="D188" i="4"/>
  <c r="D190" i="4"/>
  <c r="D191" i="4"/>
  <c r="D187" i="4"/>
  <c r="D193" i="4" s="1"/>
  <c r="X24" i="4"/>
  <c r="D19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D91" i="4"/>
  <c r="AG91" i="4"/>
  <c r="AF91" i="4"/>
  <c r="G122" i="4"/>
  <c r="N122" i="4" s="1"/>
  <c r="F122" i="4"/>
  <c r="E111" i="4"/>
  <c r="D111" i="4"/>
  <c r="K122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 s="1"/>
  <c r="J154" i="4"/>
  <c r="K154" i="4"/>
  <c r="K160" i="4" s="1"/>
  <c r="L154" i="4"/>
  <c r="L160" i="4" s="1"/>
  <c r="H153" i="4"/>
  <c r="H159" i="4" s="1"/>
  <c r="I153" i="4"/>
  <c r="J153" i="4"/>
  <c r="J159" i="4" s="1"/>
  <c r="K153" i="4"/>
  <c r="K159" i="4" s="1"/>
  <c r="L153" i="4"/>
  <c r="L159" i="4" s="1"/>
  <c r="G154" i="4"/>
  <c r="G156" i="4"/>
  <c r="G157" i="4"/>
  <c r="G160" i="4" s="1"/>
  <c r="G153" i="4"/>
  <c r="E154" i="4"/>
  <c r="E155" i="4"/>
  <c r="E156" i="4"/>
  <c r="E157" i="4"/>
  <c r="E153" i="4"/>
  <c r="E159" i="4"/>
  <c r="D154" i="4"/>
  <c r="D155" i="4"/>
  <c r="D156" i="4"/>
  <c r="D157" i="4"/>
  <c r="D153" i="4"/>
  <c r="D159" i="4" s="1"/>
  <c r="AF66" i="4"/>
  <c r="AJ66" i="4"/>
  <c r="N37" i="4"/>
  <c r="AF37" i="4"/>
  <c r="AJ37" i="4"/>
  <c r="K37" i="4"/>
  <c r="L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/>
  <c r="J211" i="4"/>
  <c r="J217" i="4" s="1"/>
  <c r="K211" i="4"/>
  <c r="K217" i="4"/>
  <c r="L211" i="4"/>
  <c r="L217" i="4" s="1"/>
  <c r="H210" i="4"/>
  <c r="H216" i="4"/>
  <c r="I210" i="4"/>
  <c r="I216" i="4" s="1"/>
  <c r="J210" i="4"/>
  <c r="J216" i="4"/>
  <c r="K210" i="4"/>
  <c r="K216" i="4" s="1"/>
  <c r="L210" i="4"/>
  <c r="L216" i="4" s="1"/>
  <c r="G211" i="4"/>
  <c r="Q212" i="4"/>
  <c r="G213" i="4"/>
  <c r="G214" i="4"/>
  <c r="G210" i="4"/>
  <c r="E211" i="4"/>
  <c r="E213" i="4"/>
  <c r="E214" i="4"/>
  <c r="E210" i="4"/>
  <c r="E216" i="4" s="1"/>
  <c r="D211" i="4"/>
  <c r="D213" i="4"/>
  <c r="D214" i="4"/>
  <c r="F214" i="4" s="1"/>
  <c r="D210" i="4"/>
  <c r="D216" i="4" s="1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 s="1"/>
  <c r="I199" i="4"/>
  <c r="I205" i="4" s="1"/>
  <c r="J199" i="4"/>
  <c r="K199" i="4"/>
  <c r="L199" i="4"/>
  <c r="L205" i="4" s="1"/>
  <c r="H198" i="4"/>
  <c r="H204" i="4" s="1"/>
  <c r="I198" i="4"/>
  <c r="J198" i="4"/>
  <c r="J204" i="4" s="1"/>
  <c r="K198" i="4"/>
  <c r="K204" i="4" s="1"/>
  <c r="L198" i="4"/>
  <c r="L204" i="4" s="1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 s="1"/>
  <c r="I177" i="4"/>
  <c r="I183" i="4" s="1"/>
  <c r="J177" i="4"/>
  <c r="K177" i="4"/>
  <c r="K183" i="4" s="1"/>
  <c r="L177" i="4"/>
  <c r="L183" i="4" s="1"/>
  <c r="H176" i="4"/>
  <c r="H182" i="4" s="1"/>
  <c r="I176" i="4"/>
  <c r="J176" i="4"/>
  <c r="J182" i="4" s="1"/>
  <c r="K176" i="4"/>
  <c r="K182" i="4" s="1"/>
  <c r="L176" i="4"/>
  <c r="L182" i="4" s="1"/>
  <c r="G177" i="4"/>
  <c r="Q178" i="4"/>
  <c r="G179" i="4"/>
  <c r="M179" i="4" s="1"/>
  <c r="G180" i="4"/>
  <c r="M180" i="4" s="1"/>
  <c r="G176" i="4"/>
  <c r="E177" i="4"/>
  <c r="E223" i="4" s="1"/>
  <c r="E179" i="4"/>
  <c r="E182" i="4" s="1"/>
  <c r="E180" i="4"/>
  <c r="F180" i="4" s="1"/>
  <c r="E176" i="4"/>
  <c r="D177" i="4"/>
  <c r="D179" i="4"/>
  <c r="D180" i="4"/>
  <c r="D176" i="4"/>
  <c r="F176" i="4" s="1"/>
  <c r="S178" i="4"/>
  <c r="R178" i="4"/>
  <c r="T178" i="4" s="1"/>
  <c r="N178" i="4"/>
  <c r="H168" i="4"/>
  <c r="H226" i="4" s="1"/>
  <c r="I168" i="4"/>
  <c r="J168" i="4"/>
  <c r="J226" i="4" s="1"/>
  <c r="K168" i="4"/>
  <c r="L168" i="4"/>
  <c r="H167" i="4"/>
  <c r="I167" i="4"/>
  <c r="R167" i="4" s="1"/>
  <c r="J167" i="4"/>
  <c r="K167" i="4"/>
  <c r="L167" i="4"/>
  <c r="H165" i="4"/>
  <c r="H223" i="4" s="1"/>
  <c r="I165" i="4"/>
  <c r="J165" i="4"/>
  <c r="K165" i="4"/>
  <c r="L165" i="4"/>
  <c r="L171" i="4" s="1"/>
  <c r="H164" i="4"/>
  <c r="I164" i="4"/>
  <c r="J164" i="4"/>
  <c r="J170" i="4" s="1"/>
  <c r="K164" i="4"/>
  <c r="K222" i="4" s="1"/>
  <c r="L164" i="4"/>
  <c r="G165" i="4"/>
  <c r="G171" i="4" s="1"/>
  <c r="Q166" i="4"/>
  <c r="G167" i="4"/>
  <c r="G168" i="4"/>
  <c r="M168" i="4"/>
  <c r="G164" i="4"/>
  <c r="G170" i="4"/>
  <c r="E165" i="4"/>
  <c r="E167" i="4"/>
  <c r="E168" i="4"/>
  <c r="D165" i="4"/>
  <c r="F165" i="4" s="1"/>
  <c r="D167" i="4"/>
  <c r="D168" i="4"/>
  <c r="F168" i="4" s="1"/>
  <c r="E164" i="4"/>
  <c r="E170" i="4"/>
  <c r="D164" i="4"/>
  <c r="S166" i="4"/>
  <c r="R166" i="4"/>
  <c r="N166" i="4"/>
  <c r="Q154" i="4"/>
  <c r="Q155" i="4"/>
  <c r="M157" i="4"/>
  <c r="AP33" i="4"/>
  <c r="S155" i="4"/>
  <c r="R155" i="4"/>
  <c r="N155" i="4"/>
  <c r="E171" i="4"/>
  <c r="F177" i="4"/>
  <c r="D183" i="4"/>
  <c r="D205" i="4"/>
  <c r="M210" i="4"/>
  <c r="P210" i="4" s="1"/>
  <c r="G216" i="4"/>
  <c r="D170" i="4"/>
  <c r="D182" i="4"/>
  <c r="E204" i="4"/>
  <c r="E205" i="4"/>
  <c r="Q199" i="4"/>
  <c r="T199" i="4" s="1"/>
  <c r="G205" i="4"/>
  <c r="D217" i="4"/>
  <c r="E217" i="4"/>
  <c r="S180" i="4"/>
  <c r="Q213" i="4"/>
  <c r="D222" i="4"/>
  <c r="K225" i="4"/>
  <c r="S225" i="4" s="1"/>
  <c r="F199" i="4"/>
  <c r="S202" i="4"/>
  <c r="N214" i="4"/>
  <c r="E203" i="4"/>
  <c r="M202" i="4"/>
  <c r="K203" i="4"/>
  <c r="R199" i="4"/>
  <c r="S214" i="4"/>
  <c r="R210" i="4"/>
  <c r="S213" i="4"/>
  <c r="R201" i="4"/>
  <c r="J181" i="4"/>
  <c r="H181" i="4"/>
  <c r="R179" i="4"/>
  <c r="R177" i="4"/>
  <c r="R183" i="4" s="1"/>
  <c r="N199" i="4"/>
  <c r="N205" i="4" s="1"/>
  <c r="L215" i="4"/>
  <c r="N164" i="4"/>
  <c r="R154" i="4"/>
  <c r="E222" i="4"/>
  <c r="L222" i="4"/>
  <c r="J222" i="4"/>
  <c r="I223" i="4"/>
  <c r="L225" i="4"/>
  <c r="J225" i="4"/>
  <c r="H225" i="4"/>
  <c r="I226" i="4"/>
  <c r="Q168" i="4"/>
  <c r="M190" i="4"/>
  <c r="L192" i="4"/>
  <c r="Q214" i="4"/>
  <c r="Q217" i="4" s="1"/>
  <c r="J215" i="4"/>
  <c r="H215" i="4"/>
  <c r="N187" i="4"/>
  <c r="R188" i="4"/>
  <c r="D215" i="4"/>
  <c r="F215" i="4" s="1"/>
  <c r="E215" i="4"/>
  <c r="R211" i="4"/>
  <c r="N213" i="4"/>
  <c r="D203" i="4"/>
  <c r="F203" i="4" s="1"/>
  <c r="F156" i="4"/>
  <c r="E169" i="4"/>
  <c r="I181" i="4"/>
  <c r="S177" i="4"/>
  <c r="S183" i="4" s="1"/>
  <c r="R180" i="4"/>
  <c r="E192" i="4"/>
  <c r="G192" i="4"/>
  <c r="F198" i="4"/>
  <c r="G203" i="4"/>
  <c r="S199" i="4"/>
  <c r="S205" i="4" s="1"/>
  <c r="M211" i="4"/>
  <c r="E158" i="4"/>
  <c r="F154" i="4"/>
  <c r="T166" i="4"/>
  <c r="T189" i="4"/>
  <c r="F213" i="4"/>
  <c r="Q165" i="4"/>
  <c r="N177" i="4"/>
  <c r="K181" i="4"/>
  <c r="L181" i="4"/>
  <c r="S188" i="4"/>
  <c r="S194" i="4" s="1"/>
  <c r="J192" i="4"/>
  <c r="H192" i="4"/>
  <c r="S191" i="4"/>
  <c r="I192" i="4"/>
  <c r="P200" i="4"/>
  <c r="T200" i="4"/>
  <c r="F202" i="4"/>
  <c r="M201" i="4"/>
  <c r="R202" i="4"/>
  <c r="F211" i="4"/>
  <c r="F217" i="4" s="1"/>
  <c r="S211" i="4"/>
  <c r="R214" i="4"/>
  <c r="S157" i="4"/>
  <c r="G223" i="4"/>
  <c r="K226" i="4"/>
  <c r="G226" i="4"/>
  <c r="M226" i="4" s="1"/>
  <c r="P224" i="4"/>
  <c r="T224" i="4"/>
  <c r="I215" i="4"/>
  <c r="T212" i="4"/>
  <c r="M212" i="4"/>
  <c r="P212" i="4"/>
  <c r="F210" i="4"/>
  <c r="F216" i="4"/>
  <c r="N210" i="4"/>
  <c r="Q210" i="4"/>
  <c r="Q216" i="4" s="1"/>
  <c r="S210" i="4"/>
  <c r="N211" i="4"/>
  <c r="N217" i="4" s="1"/>
  <c r="M213" i="4"/>
  <c r="P213" i="4" s="1"/>
  <c r="R213" i="4"/>
  <c r="M214" i="4"/>
  <c r="P214" i="4" s="1"/>
  <c r="G215" i="4"/>
  <c r="K215" i="4"/>
  <c r="I203" i="4"/>
  <c r="H203" i="4"/>
  <c r="J203" i="4"/>
  <c r="L203" i="4"/>
  <c r="Q202" i="4"/>
  <c r="M198" i="4"/>
  <c r="M203" i="4" s="1"/>
  <c r="R198" i="4"/>
  <c r="R204" i="4" s="1"/>
  <c r="M199" i="4"/>
  <c r="F201" i="4"/>
  <c r="F204" i="4" s="1"/>
  <c r="N201" i="4"/>
  <c r="P201" i="4"/>
  <c r="Q201" i="4"/>
  <c r="S201" i="4"/>
  <c r="T201" i="4" s="1"/>
  <c r="N202" i="4"/>
  <c r="P202" i="4"/>
  <c r="Q198" i="4"/>
  <c r="S198" i="4"/>
  <c r="S204" i="4" s="1"/>
  <c r="K192" i="4"/>
  <c r="M191" i="4"/>
  <c r="M194" i="4" s="1"/>
  <c r="M189" i="4"/>
  <c r="P189" i="4" s="1"/>
  <c r="Q191" i="4"/>
  <c r="F191" i="4"/>
  <c r="F194" i="4" s="1"/>
  <c r="M187" i="4"/>
  <c r="P187" i="4" s="1"/>
  <c r="R187" i="4"/>
  <c r="R193" i="4"/>
  <c r="M188" i="4"/>
  <c r="P188" i="4" s="1"/>
  <c r="P194" i="4" s="1"/>
  <c r="F190" i="4"/>
  <c r="F193" i="4" s="1"/>
  <c r="N190" i="4"/>
  <c r="Q190" i="4"/>
  <c r="S190" i="4"/>
  <c r="N191" i="4"/>
  <c r="N194" i="4" s="1"/>
  <c r="Q187" i="4"/>
  <c r="S187" i="4"/>
  <c r="M178" i="4"/>
  <c r="P178" i="4"/>
  <c r="G181" i="4"/>
  <c r="R176" i="4"/>
  <c r="M177" i="4"/>
  <c r="P177" i="4" s="1"/>
  <c r="M183" i="4"/>
  <c r="N179" i="4"/>
  <c r="P179" i="4" s="1"/>
  <c r="Q179" i="4"/>
  <c r="S179" i="4"/>
  <c r="N180" i="4"/>
  <c r="N183" i="4" s="1"/>
  <c r="S176" i="4"/>
  <c r="I169" i="4"/>
  <c r="G169" i="4"/>
  <c r="M166" i="4"/>
  <c r="P166" i="4"/>
  <c r="F164" i="4"/>
  <c r="D169" i="4"/>
  <c r="F169" i="4" s="1"/>
  <c r="N167" i="4"/>
  <c r="S167" i="4"/>
  <c r="S164" i="4"/>
  <c r="S170" i="4" s="1"/>
  <c r="J158" i="4"/>
  <c r="S156" i="4"/>
  <c r="F157" i="4"/>
  <c r="D158" i="4"/>
  <c r="F158" i="4" s="1"/>
  <c r="L158" i="4"/>
  <c r="H158" i="4"/>
  <c r="S154" i="4"/>
  <c r="T154" i="4" s="1"/>
  <c r="Q156" i="4"/>
  <c r="T156" i="4" s="1"/>
  <c r="R157" i="4"/>
  <c r="Q157" i="4"/>
  <c r="Q160" i="4" s="1"/>
  <c r="R156" i="4"/>
  <c r="M156" i="4"/>
  <c r="K158" i="4"/>
  <c r="I158" i="4"/>
  <c r="G158" i="4"/>
  <c r="M155" i="4"/>
  <c r="P155" i="4" s="1"/>
  <c r="F153" i="4"/>
  <c r="F159" i="4" s="1"/>
  <c r="N153" i="4"/>
  <c r="Q153" i="4"/>
  <c r="Q159" i="4" s="1"/>
  <c r="S153" i="4"/>
  <c r="S158" i="4" s="1"/>
  <c r="S159" i="4"/>
  <c r="M154" i="4"/>
  <c r="M160" i="4"/>
  <c r="N156" i="4"/>
  <c r="N157" i="4"/>
  <c r="N158" i="4" s="1"/>
  <c r="M153" i="4"/>
  <c r="R153" i="4"/>
  <c r="R159" i="4" s="1"/>
  <c r="N154" i="4"/>
  <c r="N159" i="4"/>
  <c r="I229" i="4"/>
  <c r="F205" i="4"/>
  <c r="Q204" i="4"/>
  <c r="N216" i="4"/>
  <c r="R205" i="4"/>
  <c r="R192" i="4"/>
  <c r="T211" i="4"/>
  <c r="P191" i="4"/>
  <c r="N215" i="4"/>
  <c r="T198" i="4"/>
  <c r="T204" i="4" s="1"/>
  <c r="T187" i="4"/>
  <c r="S192" i="4"/>
  <c r="P190" i="4"/>
  <c r="T179" i="4"/>
  <c r="P156" i="4"/>
  <c r="P154" i="4"/>
  <c r="P153" i="4"/>
  <c r="P159" i="4" s="1"/>
  <c r="Q158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Z102" i="4" s="1"/>
  <c r="AW102" i="4"/>
  <c r="AX102" i="4"/>
  <c r="AT100" i="4"/>
  <c r="AU100" i="4"/>
  <c r="AV100" i="4"/>
  <c r="AW100" i="4"/>
  <c r="AX100" i="4"/>
  <c r="AT99" i="4"/>
  <c r="AU99" i="4"/>
  <c r="AV99" i="4"/>
  <c r="AW99" i="4"/>
  <c r="AX99" i="4"/>
  <c r="AS100" i="4"/>
  <c r="AS102" i="4"/>
  <c r="BB102" i="4" s="1"/>
  <c r="AS99" i="4"/>
  <c r="AQ100" i="4"/>
  <c r="AQ102" i="4"/>
  <c r="AQ99" i="4"/>
  <c r="AP100" i="4"/>
  <c r="AP102" i="4"/>
  <c r="AP99" i="4"/>
  <c r="AZ100" i="4"/>
  <c r="AT103" i="4"/>
  <c r="AU103" i="4"/>
  <c r="AV103" i="4"/>
  <c r="AW103" i="4"/>
  <c r="AX103" i="4"/>
  <c r="BD103" i="4" s="1"/>
  <c r="AT63" i="4"/>
  <c r="AU63" i="4"/>
  <c r="AV63" i="4"/>
  <c r="AW63" i="4"/>
  <c r="AX63" i="4"/>
  <c r="AT78" i="4"/>
  <c r="AU78" i="4"/>
  <c r="AV78" i="4"/>
  <c r="BC78" i="4" s="1"/>
  <c r="AW78" i="4"/>
  <c r="AX78" i="4"/>
  <c r="AS63" i="4"/>
  <c r="AS103" i="4"/>
  <c r="BB103" i="4" s="1"/>
  <c r="AS78" i="4"/>
  <c r="BB78" i="4" s="1"/>
  <c r="AQ63" i="4"/>
  <c r="AQ103" i="4"/>
  <c r="AR103" i="4" s="1"/>
  <c r="AQ78" i="4"/>
  <c r="AP63" i="4"/>
  <c r="AP103" i="4"/>
  <c r="AP78" i="4"/>
  <c r="AT55" i="4"/>
  <c r="BB55" i="4" s="1"/>
  <c r="AU55" i="4"/>
  <c r="AV55" i="4"/>
  <c r="AW55" i="4"/>
  <c r="AX55" i="4"/>
  <c r="AT54" i="4"/>
  <c r="BB54" i="4" s="1"/>
  <c r="AU54" i="4"/>
  <c r="AV54" i="4"/>
  <c r="AW54" i="4"/>
  <c r="AX54" i="4"/>
  <c r="BD54" i="4" s="1"/>
  <c r="AS55" i="4"/>
  <c r="AS54" i="4"/>
  <c r="AQ55" i="4"/>
  <c r="AQ54" i="4"/>
  <c r="AP55" i="4"/>
  <c r="AP54" i="4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I121" i="4"/>
  <c r="AH121" i="4"/>
  <c r="AH129" i="4" s="1"/>
  <c r="AG121" i="4"/>
  <c r="AG129" i="4" s="1"/>
  <c r="AE121" i="4"/>
  <c r="AE129" i="4"/>
  <c r="AD121" i="4"/>
  <c r="AF121" i="4" s="1"/>
  <c r="AF129" i="4" s="1"/>
  <c r="AF104" i="4"/>
  <c r="AR120" i="4"/>
  <c r="BD120" i="4"/>
  <c r="AZ55" i="4"/>
  <c r="BC104" i="4"/>
  <c r="AZ120" i="4"/>
  <c r="AR104" i="4"/>
  <c r="AY104" i="4"/>
  <c r="BA104" i="4" s="1"/>
  <c r="BC120" i="4"/>
  <c r="AZ104" i="4"/>
  <c r="AY120" i="4"/>
  <c r="AR102" i="4"/>
  <c r="AZ63" i="4"/>
  <c r="AY103" i="4"/>
  <c r="BC63" i="4"/>
  <c r="AZ54" i="4"/>
  <c r="AY102" i="4"/>
  <c r="BD100" i="4"/>
  <c r="BC102" i="4"/>
  <c r="AY100" i="4"/>
  <c r="BA100" i="4" s="1"/>
  <c r="AR100" i="4"/>
  <c r="AZ103" i="4"/>
  <c r="AY55" i="4"/>
  <c r="BA55" i="4" s="1"/>
  <c r="AR54" i="4"/>
  <c r="AD129" i="4"/>
  <c r="AI129" i="4"/>
  <c r="BD104" i="4"/>
  <c r="BE104" i="4" s="1"/>
  <c r="BD55" i="4"/>
  <c r="AR119" i="4"/>
  <c r="AZ119" i="4"/>
  <c r="BB119" i="4"/>
  <c r="BD119" i="4"/>
  <c r="BB120" i="4"/>
  <c r="BE120" i="4" s="1"/>
  <c r="BB104" i="4"/>
  <c r="AY119" i="4"/>
  <c r="BC119" i="4"/>
  <c r="AR99" i="4"/>
  <c r="BB99" i="4"/>
  <c r="BB100" i="4"/>
  <c r="AY99" i="4"/>
  <c r="AR78" i="4"/>
  <c r="BB63" i="4"/>
  <c r="AY78" i="4"/>
  <c r="AY54" i="4"/>
  <c r="BA54" i="4" s="1"/>
  <c r="BA120" i="4"/>
  <c r="BA119" i="4"/>
  <c r="Y111" i="4"/>
  <c r="Z111" i="4"/>
  <c r="AA111" i="4"/>
  <c r="AB111" i="4"/>
  <c r="AC111" i="4"/>
  <c r="AI102" i="4"/>
  <c r="AH102" i="4"/>
  <c r="AG102" i="4"/>
  <c r="AJ102" i="4" s="1"/>
  <c r="AE102" i="4"/>
  <c r="AD102" i="4"/>
  <c r="AI103" i="4"/>
  <c r="AI111" i="4" s="1"/>
  <c r="AH103" i="4"/>
  <c r="AH111" i="4" s="1"/>
  <c r="AG103" i="4"/>
  <c r="AE103" i="4"/>
  <c r="AD103" i="4"/>
  <c r="AD111" i="4" s="1"/>
  <c r="AI63" i="4"/>
  <c r="AH63" i="4"/>
  <c r="AG63" i="4"/>
  <c r="AE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F22" i="4" s="1"/>
  <c r="AE111" i="4"/>
  <c r="AJ22" i="4"/>
  <c r="AF102" i="4"/>
  <c r="AQ34" i="4"/>
  <c r="AQ36" i="4"/>
  <c r="AP34" i="4"/>
  <c r="AP36" i="4"/>
  <c r="AQ33" i="4"/>
  <c r="AR33" i="4"/>
  <c r="BD12" i="4"/>
  <c r="BC12" i="4"/>
  <c r="BB12" i="4"/>
  <c r="BE12" i="4" s="1"/>
  <c r="AX34" i="4"/>
  <c r="AX23" i="4"/>
  <c r="AX36" i="4"/>
  <c r="AW34" i="4"/>
  <c r="AW23" i="4"/>
  <c r="BD23" i="4" s="1"/>
  <c r="AW36" i="4"/>
  <c r="AV34" i="4"/>
  <c r="BC34" i="4" s="1"/>
  <c r="AV23" i="4"/>
  <c r="AZ23" i="4" s="1"/>
  <c r="AV36" i="4"/>
  <c r="AU34" i="4"/>
  <c r="AU23" i="4"/>
  <c r="AU36" i="4"/>
  <c r="BC36" i="4" s="1"/>
  <c r="AT34" i="4"/>
  <c r="AT23" i="4"/>
  <c r="AT36" i="4"/>
  <c r="AT33" i="4"/>
  <c r="AU33" i="4"/>
  <c r="AV33" i="4"/>
  <c r="AW33" i="4"/>
  <c r="AX33" i="4"/>
  <c r="AS34" i="4"/>
  <c r="AS133" i="4" s="1"/>
  <c r="AS23" i="4"/>
  <c r="AS36" i="4"/>
  <c r="AS33" i="4"/>
  <c r="BC23" i="4"/>
  <c r="BD34" i="4"/>
  <c r="BD36" i="4"/>
  <c r="AR34" i="4"/>
  <c r="BB36" i="4"/>
  <c r="BB23" i="4"/>
  <c r="AY36" i="4"/>
  <c r="AY23" i="4"/>
  <c r="AZ34" i="4"/>
  <c r="AI67" i="4"/>
  <c r="AH67" i="4"/>
  <c r="AH68" i="4" s="1"/>
  <c r="AG67" i="4"/>
  <c r="AE67" i="4"/>
  <c r="AD67" i="4"/>
  <c r="AI38" i="4"/>
  <c r="AH38" i="4"/>
  <c r="AG38" i="4"/>
  <c r="AJ38" i="4" s="1"/>
  <c r="AE38" i="4"/>
  <c r="AE47" i="4" s="1"/>
  <c r="AD38" i="4"/>
  <c r="AI36" i="4"/>
  <c r="AH36" i="4"/>
  <c r="AH47" i="4" s="1"/>
  <c r="AG36" i="4"/>
  <c r="AE36" i="4"/>
  <c r="AD36" i="4"/>
  <c r="AI23" i="4"/>
  <c r="AH23" i="4"/>
  <c r="AG23" i="4"/>
  <c r="AE23" i="4"/>
  <c r="AD23" i="4"/>
  <c r="AF23" i="4" s="1"/>
  <c r="AZ12" i="4"/>
  <c r="BA12" i="4" s="1"/>
  <c r="AY12" i="4"/>
  <c r="AX11" i="4"/>
  <c r="AX133" i="4" s="1"/>
  <c r="AX13" i="4"/>
  <c r="AX135" i="4" s="1"/>
  <c r="AX136" i="4"/>
  <c r="AW11" i="4"/>
  <c r="BD11" i="4" s="1"/>
  <c r="AW13" i="4"/>
  <c r="AV11" i="4"/>
  <c r="AV13" i="4"/>
  <c r="AV135" i="4" s="1"/>
  <c r="AV136" i="4"/>
  <c r="AU11" i="4"/>
  <c r="BC11" i="4" s="1"/>
  <c r="AU13" i="4"/>
  <c r="AT11" i="4"/>
  <c r="AT133" i="4" s="1"/>
  <c r="AT13" i="4"/>
  <c r="AT135" i="4" s="1"/>
  <c r="AZ136" i="4"/>
  <c r="AS13" i="4"/>
  <c r="AS136" i="4"/>
  <c r="AT10" i="4"/>
  <c r="AT132" i="4"/>
  <c r="AU10" i="4"/>
  <c r="AU132" i="4"/>
  <c r="AV10" i="4"/>
  <c r="BC10" i="4" s="1"/>
  <c r="AV132" i="4"/>
  <c r="AW10" i="4"/>
  <c r="AW132" i="4"/>
  <c r="AX10" i="4"/>
  <c r="AX132" i="4"/>
  <c r="AX137" i="4" s="1"/>
  <c r="AS10" i="4"/>
  <c r="AS132" i="4"/>
  <c r="AP10" i="4"/>
  <c r="AP132" i="4" s="1"/>
  <c r="AQ136" i="4"/>
  <c r="AQ13" i="4"/>
  <c r="AQ135" i="4"/>
  <c r="AQ142" i="4" s="1"/>
  <c r="AP13" i="4"/>
  <c r="AR13" i="4" s="1"/>
  <c r="AP11" i="4"/>
  <c r="AP133" i="4" s="1"/>
  <c r="AQ11" i="4"/>
  <c r="AQ133" i="4" s="1"/>
  <c r="AQ10" i="4"/>
  <c r="AQ132" i="4" s="1"/>
  <c r="AI21" i="4"/>
  <c r="AD21" i="4"/>
  <c r="AF21" i="4" s="1"/>
  <c r="AG21" i="4"/>
  <c r="AJ21" i="4"/>
  <c r="AI19" i="4"/>
  <c r="AH19" i="4"/>
  <c r="AG19" i="4"/>
  <c r="AE19" i="4"/>
  <c r="AF19" i="4" s="1"/>
  <c r="AD19" i="4"/>
  <c r="AD16" i="4"/>
  <c r="AI16" i="4"/>
  <c r="AH16" i="4"/>
  <c r="AJ16" i="4" s="1"/>
  <c r="AG16" i="4"/>
  <c r="AE16" i="4"/>
  <c r="AI15" i="4"/>
  <c r="AH15" i="4"/>
  <c r="AJ15" i="4" s="1"/>
  <c r="AG15" i="4"/>
  <c r="AE15" i="4"/>
  <c r="AD15" i="4"/>
  <c r="AI13" i="4"/>
  <c r="AH13" i="4"/>
  <c r="AG13" i="4"/>
  <c r="AE13" i="4"/>
  <c r="AD13" i="4"/>
  <c r="AD68" i="4"/>
  <c r="AG68" i="4"/>
  <c r="AI68" i="4"/>
  <c r="AG47" i="4"/>
  <c r="AE68" i="4"/>
  <c r="AG24" i="4"/>
  <c r="BE36" i="4"/>
  <c r="AJ19" i="4"/>
  <c r="AJ36" i="4"/>
  <c r="AF16" i="4"/>
  <c r="AQ15" i="4"/>
  <c r="AR136" i="4"/>
  <c r="AP136" i="4"/>
  <c r="AP15" i="4"/>
  <c r="AR15" i="4" s="1"/>
  <c r="AJ23" i="4"/>
  <c r="BB13" i="4"/>
  <c r="AU136" i="4"/>
  <c r="BC136" i="4"/>
  <c r="AU133" i="4"/>
  <c r="AW136" i="4"/>
  <c r="AW137" i="4" s="1"/>
  <c r="BD136" i="4"/>
  <c r="AW133" i="4"/>
  <c r="AX15" i="4"/>
  <c r="AV15" i="4"/>
  <c r="AY10" i="4"/>
  <c r="AY132" i="4" s="1"/>
  <c r="AT136" i="4"/>
  <c r="BB11" i="4"/>
  <c r="BB15" i="4" s="1"/>
  <c r="AW135" i="4"/>
  <c r="BD13" i="4"/>
  <c r="AU15" i="4"/>
  <c r="BB10" i="4"/>
  <c r="BD10" i="4"/>
  <c r="AZ10" i="4"/>
  <c r="AY13" i="4"/>
  <c r="AY135" i="4" s="1"/>
  <c r="AZ13" i="4"/>
  <c r="AZ11" i="4"/>
  <c r="AZ133" i="4" s="1"/>
  <c r="BA23" i="4"/>
  <c r="AZ33" i="4"/>
  <c r="BB33" i="4"/>
  <c r="AY33" i="4"/>
  <c r="BC33" i="4"/>
  <c r="AF67" i="4"/>
  <c r="BB132" i="4"/>
  <c r="BA10" i="4"/>
  <c r="BB136" i="4"/>
  <c r="BE136" i="4"/>
  <c r="AY136" i="4"/>
  <c r="BA136" i="4"/>
  <c r="BE10" i="4"/>
  <c r="E137" i="4"/>
  <c r="D132" i="4"/>
  <c r="D133" i="4" s="1"/>
  <c r="E129" i="4"/>
  <c r="F23" i="4"/>
  <c r="N23" i="4" s="1"/>
  <c r="G23" i="4"/>
  <c r="F36" i="4"/>
  <c r="G36" i="4"/>
  <c r="L36" i="4" s="1"/>
  <c r="C21" i="8" s="1"/>
  <c r="F22" i="4"/>
  <c r="N22" i="4" s="1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F111" i="9" s="1"/>
  <c r="F110" i="9" s="1"/>
  <c r="G110" i="9" s="1"/>
  <c r="M110" i="9"/>
  <c r="E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K98" i="9" s="1"/>
  <c r="G97" i="9"/>
  <c r="F97" i="9"/>
  <c r="Z96" i="9"/>
  <c r="Y96" i="9"/>
  <c r="G96" i="9"/>
  <c r="F96" i="9"/>
  <c r="Z95" i="9"/>
  <c r="Z102" i="9"/>
  <c r="Y95" i="9"/>
  <c r="Y102" i="9" s="1"/>
  <c r="G95" i="9"/>
  <c r="F95" i="9"/>
  <c r="N95" i="9" s="1"/>
  <c r="L94" i="9"/>
  <c r="F94" i="9"/>
  <c r="N94" i="9" s="1"/>
  <c r="G93" i="9"/>
  <c r="F93" i="9"/>
  <c r="L92" i="9"/>
  <c r="G91" i="9"/>
  <c r="L91" i="9" s="1"/>
  <c r="F91" i="9"/>
  <c r="G90" i="9"/>
  <c r="L90" i="9" s="1"/>
  <c r="F90" i="9"/>
  <c r="E80" i="9"/>
  <c r="D80" i="9"/>
  <c r="G76" i="9"/>
  <c r="L76" i="9" s="1"/>
  <c r="F76" i="9"/>
  <c r="F75" i="9"/>
  <c r="G74" i="9"/>
  <c r="F74" i="9"/>
  <c r="Z73" i="9"/>
  <c r="Y73" i="9"/>
  <c r="G73" i="9"/>
  <c r="F73" i="9"/>
  <c r="Z72" i="9"/>
  <c r="Y72" i="9"/>
  <c r="G72" i="9"/>
  <c r="L72" i="9" s="1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G68" i="9"/>
  <c r="L68" i="9" s="1"/>
  <c r="F68" i="9"/>
  <c r="G67" i="9"/>
  <c r="L67" i="9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 s="1"/>
  <c r="F45" i="9"/>
  <c r="G50" i="9"/>
  <c r="L50" i="9" s="1"/>
  <c r="F50" i="9"/>
  <c r="K50" i="9" s="1"/>
  <c r="G51" i="9"/>
  <c r="L51" i="9"/>
  <c r="F51" i="9"/>
  <c r="G48" i="9"/>
  <c r="N48" i="9" s="1"/>
  <c r="F48" i="9"/>
  <c r="Z52" i="9"/>
  <c r="Y52" i="9"/>
  <c r="G52" i="9"/>
  <c r="K52" i="9" s="1"/>
  <c r="F52" i="9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/>
  <c r="F41" i="9"/>
  <c r="G40" i="9"/>
  <c r="K40" i="9" s="1"/>
  <c r="F40" i="9"/>
  <c r="R34" i="9"/>
  <c r="E29" i="9"/>
  <c r="E104" i="9" s="1"/>
  <c r="D29" i="9"/>
  <c r="D104" i="9" s="1"/>
  <c r="G28" i="9"/>
  <c r="L28" i="9"/>
  <c r="F28" i="9"/>
  <c r="K28" i="9" s="1"/>
  <c r="G27" i="9"/>
  <c r="L27" i="9" s="1"/>
  <c r="F27" i="9"/>
  <c r="R26" i="9"/>
  <c r="G26" i="9"/>
  <c r="L26" i="9" s="1"/>
  <c r="F26" i="9"/>
  <c r="G25" i="9"/>
  <c r="L25" i="9"/>
  <c r="F25" i="9"/>
  <c r="K25" i="9" s="1"/>
  <c r="G22" i="9"/>
  <c r="K22" i="9" s="1"/>
  <c r="F22" i="9"/>
  <c r="G21" i="9"/>
  <c r="L21" i="9" s="1"/>
  <c r="F21" i="9"/>
  <c r="K21" i="9" s="1"/>
  <c r="S20" i="9"/>
  <c r="G20" i="9"/>
  <c r="L20" i="9" s="1"/>
  <c r="F20" i="9"/>
  <c r="K20" i="9" s="1"/>
  <c r="S19" i="9"/>
  <c r="G19" i="9"/>
  <c r="L19" i="9" s="1"/>
  <c r="F19" i="9"/>
  <c r="G18" i="9"/>
  <c r="F18" i="9"/>
  <c r="N18" i="9" s="1"/>
  <c r="AB17" i="9"/>
  <c r="AA17" i="9"/>
  <c r="Z17" i="9"/>
  <c r="Y17" i="9"/>
  <c r="S17" i="9"/>
  <c r="G17" i="9"/>
  <c r="F17" i="9"/>
  <c r="S16" i="9"/>
  <c r="AB15" i="9"/>
  <c r="AA15" i="9"/>
  <c r="Z15" i="9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/>
  <c r="S12" i="9"/>
  <c r="G12" i="9"/>
  <c r="L12" i="9" s="1"/>
  <c r="F12" i="9"/>
  <c r="N12" i="9" s="1"/>
  <c r="G11" i="9"/>
  <c r="L11" i="9" s="1"/>
  <c r="F11" i="9"/>
  <c r="E117" i="9"/>
  <c r="Y74" i="9"/>
  <c r="Y115" i="9"/>
  <c r="AB115" i="9" s="1"/>
  <c r="Z113" i="9"/>
  <c r="Z115" i="9"/>
  <c r="Z121" i="9" s="1"/>
  <c r="N67" i="9"/>
  <c r="K68" i="9"/>
  <c r="K70" i="9"/>
  <c r="K72" i="9"/>
  <c r="K74" i="9"/>
  <c r="K95" i="9"/>
  <c r="K97" i="9"/>
  <c r="K99" i="9"/>
  <c r="N100" i="9"/>
  <c r="K101" i="9"/>
  <c r="N102" i="9"/>
  <c r="K19" i="9"/>
  <c r="N27" i="9"/>
  <c r="K41" i="9"/>
  <c r="K46" i="9"/>
  <c r="K48" i="9"/>
  <c r="K51" i="9"/>
  <c r="N50" i="9"/>
  <c r="K45" i="9"/>
  <c r="N53" i="9"/>
  <c r="K47" i="9"/>
  <c r="N22" i="9"/>
  <c r="K27" i="9"/>
  <c r="N40" i="9"/>
  <c r="N52" i="9"/>
  <c r="N69" i="9"/>
  <c r="N73" i="9"/>
  <c r="K76" i="9"/>
  <c r="K91" i="9"/>
  <c r="K94" i="9"/>
  <c r="N96" i="9"/>
  <c r="N99" i="9"/>
  <c r="K12" i="9"/>
  <c r="Y116" i="9"/>
  <c r="K11" i="9"/>
  <c r="L15" i="9"/>
  <c r="Z112" i="9"/>
  <c r="L17" i="9"/>
  <c r="L22" i="9"/>
  <c r="N25" i="9"/>
  <c r="N41" i="9"/>
  <c r="L43" i="9"/>
  <c r="N46" i="9"/>
  <c r="N51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N15" i="4" s="1"/>
  <c r="F15" i="4"/>
  <c r="K15" i="4" s="1"/>
  <c r="G67" i="4"/>
  <c r="F67" i="4"/>
  <c r="K67" i="4" s="1"/>
  <c r="G16" i="4"/>
  <c r="L16" i="4" s="1"/>
  <c r="F16" i="4"/>
  <c r="K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N38" i="4" s="1"/>
  <c r="F38" i="4"/>
  <c r="G103" i="4"/>
  <c r="L103" i="4" s="1"/>
  <c r="C50" i="8" s="1"/>
  <c r="F103" i="4"/>
  <c r="G63" i="4"/>
  <c r="L63" i="4" s="1"/>
  <c r="F63" i="4"/>
  <c r="G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 s="1"/>
  <c r="D130" i="4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G121" i="4"/>
  <c r="L121" i="4"/>
  <c r="F121" i="4"/>
  <c r="G128" i="4"/>
  <c r="L128" i="4" s="1"/>
  <c r="F128" i="4"/>
  <c r="G127" i="4"/>
  <c r="F127" i="4"/>
  <c r="K127" i="4" s="1"/>
  <c r="F104" i="4"/>
  <c r="E145" i="4"/>
  <c r="F145" i="4" s="1"/>
  <c r="M144" i="4"/>
  <c r="E144" i="4"/>
  <c r="F144" i="4" s="1"/>
  <c r="M143" i="4"/>
  <c r="M142" i="4"/>
  <c r="M141" i="4"/>
  <c r="F141" i="4"/>
  <c r="M140" i="4"/>
  <c r="M139" i="4"/>
  <c r="M138" i="4"/>
  <c r="E138" i="4"/>
  <c r="F138" i="4" s="1"/>
  <c r="M137" i="4"/>
  <c r="F137" i="4"/>
  <c r="M136" i="4"/>
  <c r="E140" i="4"/>
  <c r="E130" i="4"/>
  <c r="N127" i="4"/>
  <c r="L127" i="4"/>
  <c r="N21" i="4"/>
  <c r="N121" i="4"/>
  <c r="K102" i="4"/>
  <c r="L13" i="4"/>
  <c r="C9" i="8" s="1"/>
  <c r="K13" i="4"/>
  <c r="K121" i="4"/>
  <c r="N104" i="4"/>
  <c r="N128" i="4"/>
  <c r="W32" i="5"/>
  <c r="W36" i="5" s="1"/>
  <c r="K104" i="4"/>
  <c r="F136" i="4" l="1"/>
  <c r="G136" i="4" s="1"/>
  <c r="P141" i="4"/>
  <c r="E136" i="4"/>
  <c r="P144" i="4" s="1"/>
  <c r="P140" i="4"/>
  <c r="K128" i="4"/>
  <c r="L38" i="4"/>
  <c r="C68" i="8" s="1"/>
  <c r="N63" i="4"/>
  <c r="N19" i="4"/>
  <c r="N16" i="4"/>
  <c r="L15" i="4"/>
  <c r="C12" i="8" s="1"/>
  <c r="N28" i="9"/>
  <c r="N20" i="9"/>
  <c r="K18" i="9"/>
  <c r="S21" i="9"/>
  <c r="K15" i="9"/>
  <c r="K17" i="9"/>
  <c r="Z116" i="9"/>
  <c r="O112" i="9"/>
  <c r="O118" i="9"/>
  <c r="C9" i="10"/>
  <c r="K22" i="4"/>
  <c r="BA13" i="4"/>
  <c r="BA135" i="4" s="1"/>
  <c r="AR10" i="4"/>
  <c r="AR132" i="4" s="1"/>
  <c r="AH24" i="4"/>
  <c r="AT137" i="4"/>
  <c r="BE55" i="4"/>
  <c r="P193" i="4"/>
  <c r="P192" i="4"/>
  <c r="N13" i="4"/>
  <c r="Y121" i="9"/>
  <c r="K26" i="9"/>
  <c r="K93" i="9"/>
  <c r="O113" i="9"/>
  <c r="AJ13" i="4"/>
  <c r="AJ24" i="4" s="1"/>
  <c r="AI24" i="4"/>
  <c r="P183" i="4"/>
  <c r="G137" i="4"/>
  <c r="L29" i="9"/>
  <c r="K73" i="9"/>
  <c r="N74" i="9"/>
  <c r="K90" i="9"/>
  <c r="K96" i="9"/>
  <c r="N97" i="9"/>
  <c r="O111" i="9"/>
  <c r="O117" i="9"/>
  <c r="K23" i="4"/>
  <c r="AE24" i="4"/>
  <c r="P216" i="4"/>
  <c r="P137" i="4"/>
  <c r="P142" i="4"/>
  <c r="K63" i="4"/>
  <c r="N67" i="4"/>
  <c r="K69" i="9"/>
  <c r="O115" i="9"/>
  <c r="BA33" i="4"/>
  <c r="T160" i="4"/>
  <c r="AF15" i="4"/>
  <c r="AD24" i="4"/>
  <c r="AS135" i="4"/>
  <c r="AU135" i="4"/>
  <c r="AU137" i="4" s="1"/>
  <c r="AV133" i="4"/>
  <c r="AF36" i="4"/>
  <c r="AD47" i="4"/>
  <c r="AI47" i="4"/>
  <c r="AF103" i="4"/>
  <c r="AG111" i="4"/>
  <c r="AJ63" i="4"/>
  <c r="AJ103" i="4"/>
  <c r="AJ111" i="4" s="1"/>
  <c r="BA102" i="4"/>
  <c r="AR55" i="4"/>
  <c r="BC54" i="4"/>
  <c r="BE54" i="4" s="1"/>
  <c r="BC55" i="4"/>
  <c r="BC133" i="4" s="1"/>
  <c r="AR63" i="4"/>
  <c r="BD78" i="4"/>
  <c r="BE78" i="4" s="1"/>
  <c r="AZ78" i="4"/>
  <c r="BA78" i="4" s="1"/>
  <c r="BA132" i="4" s="1"/>
  <c r="AY63" i="4"/>
  <c r="BA63" i="4" s="1"/>
  <c r="BC103" i="4"/>
  <c r="BC99" i="4"/>
  <c r="BE99" i="4" s="1"/>
  <c r="BD102" i="4"/>
  <c r="BE102" i="4" s="1"/>
  <c r="M158" i="4"/>
  <c r="S203" i="4"/>
  <c r="M159" i="4"/>
  <c r="S160" i="4"/>
  <c r="M165" i="4"/>
  <c r="M171" i="4" s="1"/>
  <c r="P180" i="4"/>
  <c r="Q193" i="4"/>
  <c r="N193" i="4"/>
  <c r="T213" i="4"/>
  <c r="S216" i="4"/>
  <c r="S217" i="4"/>
  <c r="M193" i="4"/>
  <c r="N225" i="4"/>
  <c r="L228" i="4"/>
  <c r="L223" i="4"/>
  <c r="M216" i="4"/>
  <c r="T155" i="4"/>
  <c r="G182" i="4"/>
  <c r="Q177" i="4"/>
  <c r="I182" i="4"/>
  <c r="J183" i="4"/>
  <c r="D204" i="4"/>
  <c r="I204" i="4"/>
  <c r="J205" i="4"/>
  <c r="G159" i="4"/>
  <c r="AC187" i="11"/>
  <c r="AD255" i="11"/>
  <c r="AF214" i="11"/>
  <c r="M215" i="4"/>
  <c r="D160" i="4"/>
  <c r="AF210" i="11"/>
  <c r="AC252" i="11"/>
  <c r="AC251" i="11"/>
  <c r="AC211" i="11"/>
  <c r="AF207" i="11"/>
  <c r="BE23" i="4"/>
  <c r="AF63" i="4"/>
  <c r="AF68" i="4" s="1"/>
  <c r="BD63" i="4"/>
  <c r="BE63" i="4" s="1"/>
  <c r="BD135" i="4"/>
  <c r="BD99" i="4"/>
  <c r="AZ99" i="4"/>
  <c r="BA99" i="4" s="1"/>
  <c r="BC100" i="4"/>
  <c r="T153" i="4"/>
  <c r="T159" i="4" s="1"/>
  <c r="T157" i="4"/>
  <c r="S193" i="4"/>
  <c r="M204" i="4"/>
  <c r="R160" i="4"/>
  <c r="G217" i="4"/>
  <c r="AC242" i="11"/>
  <c r="AF191" i="11"/>
  <c r="AF190" i="11"/>
  <c r="AC193" i="11"/>
  <c r="AC243" i="11"/>
  <c r="AF196" i="11"/>
  <c r="AC199" i="11"/>
  <c r="AF199" i="11" s="1"/>
  <c r="AC246" i="11"/>
  <c r="AF202" i="11"/>
  <c r="AC249" i="11"/>
  <c r="AC205" i="11"/>
  <c r="AF204" i="11"/>
  <c r="AC226" i="11"/>
  <c r="AF203" i="11"/>
  <c r="AC248" i="11"/>
  <c r="AD252" i="11"/>
  <c r="AF208" i="11"/>
  <c r="AD211" i="11"/>
  <c r="AD251" i="11"/>
  <c r="E166" i="11"/>
  <c r="F167" i="11"/>
  <c r="BD33" i="4"/>
  <c r="AZ36" i="4"/>
  <c r="BA36" i="4" s="1"/>
  <c r="AR36" i="4"/>
  <c r="AR135" i="4" s="1"/>
  <c r="BE100" i="4"/>
  <c r="BE119" i="4"/>
  <c r="AJ121" i="4"/>
  <c r="AJ129" i="4" s="1"/>
  <c r="BA103" i="4"/>
  <c r="Q215" i="4"/>
  <c r="Q203" i="4"/>
  <c r="Q171" i="4"/>
  <c r="R217" i="4"/>
  <c r="N170" i="4"/>
  <c r="R182" i="4"/>
  <c r="R164" i="4"/>
  <c r="J169" i="4"/>
  <c r="K205" i="4"/>
  <c r="AD242" i="11"/>
  <c r="AD193" i="11"/>
  <c r="AF189" i="11"/>
  <c r="AD224" i="11"/>
  <c r="AD230" i="11" s="1"/>
  <c r="AD249" i="11"/>
  <c r="AD205" i="11"/>
  <c r="AF216" i="11"/>
  <c r="AC255" i="11"/>
  <c r="F165" i="11"/>
  <c r="AC217" i="11"/>
  <c r="AI217" i="11"/>
  <c r="AH193" i="11"/>
  <c r="AJ184" i="11"/>
  <c r="AH187" i="11"/>
  <c r="AC224" i="11"/>
  <c r="AB21" i="11"/>
  <c r="M102" i="11"/>
  <c r="J76" i="11"/>
  <c r="F42" i="11"/>
  <c r="M58" i="11"/>
  <c r="M15" i="11"/>
  <c r="AD177" i="11"/>
  <c r="J34" i="11"/>
  <c r="M36" i="11"/>
  <c r="J38" i="11"/>
  <c r="D166" i="11"/>
  <c r="AJ182" i="11"/>
  <c r="AG191" i="11"/>
  <c r="Y251" i="11"/>
  <c r="AJ61" i="4"/>
  <c r="BB31" i="16"/>
  <c r="BE31" i="16" s="1"/>
  <c r="AJ33" i="16"/>
  <c r="AJ35" i="16"/>
  <c r="E160" i="4"/>
  <c r="I159" i="4"/>
  <c r="J160" i="4"/>
  <c r="L122" i="4"/>
  <c r="D192" i="4"/>
  <c r="F192" i="4" s="1"/>
  <c r="AJ211" i="11"/>
  <c r="AG205" i="11"/>
  <c r="AJ205" i="11" s="1"/>
  <c r="AJ214" i="11"/>
  <c r="X220" i="11"/>
  <c r="AD199" i="11"/>
  <c r="AJ195" i="11"/>
  <c r="AI181" i="11"/>
  <c r="AH175" i="11"/>
  <c r="AJ175" i="11" s="1"/>
  <c r="AJ171" i="11"/>
  <c r="AB83" i="11"/>
  <c r="AC177" i="11"/>
  <c r="J115" i="11"/>
  <c r="J121" i="11" s="1"/>
  <c r="AA83" i="11"/>
  <c r="K41" i="11"/>
  <c r="K42" i="11" s="1"/>
  <c r="AD175" i="11"/>
  <c r="J40" i="11"/>
  <c r="J42" i="11" s="1"/>
  <c r="M63" i="11"/>
  <c r="M41" i="11"/>
  <c r="F21" i="11"/>
  <c r="M19" i="11"/>
  <c r="AD183" i="11"/>
  <c r="AD239" i="11" s="1"/>
  <c r="E64" i="11"/>
  <c r="AA156" i="11"/>
  <c r="AG179" i="11"/>
  <c r="AJ179" i="11" s="1"/>
  <c r="AH180" i="11"/>
  <c r="AF62" i="4"/>
  <c r="AF14" i="16"/>
  <c r="AC225" i="11"/>
  <c r="AJ201" i="11"/>
  <c r="J79" i="11"/>
  <c r="M80" i="11"/>
  <c r="J81" i="11"/>
  <c r="AD215" i="11"/>
  <c r="AD254" i="11" s="1"/>
  <c r="AG172" i="11"/>
  <c r="AJ172" i="11" s="1"/>
  <c r="AJ80" i="4"/>
  <c r="AJ91" i="4" s="1"/>
  <c r="AJ41" i="4"/>
  <c r="AJ47" i="4" s="1"/>
  <c r="AJ19" i="16"/>
  <c r="AR12" i="16"/>
  <c r="AJ13" i="16"/>
  <c r="AY18" i="16"/>
  <c r="BA18" i="16" s="1"/>
  <c r="BB29" i="16"/>
  <c r="BE29" i="16" s="1"/>
  <c r="N31" i="16"/>
  <c r="AR31" i="16"/>
  <c r="K33" i="16"/>
  <c r="AF33" i="16"/>
  <c r="AF37" i="16" s="1"/>
  <c r="AF35" i="16"/>
  <c r="AJ36" i="16"/>
  <c r="AJ217" i="11"/>
  <c r="W230" i="11"/>
  <c r="AJ42" i="4"/>
  <c r="BE10" i="16"/>
  <c r="BE12" i="16" s="1"/>
  <c r="AF19" i="16"/>
  <c r="BE28" i="16"/>
  <c r="J44" i="17"/>
  <c r="J37" i="17"/>
  <c r="J41" i="17"/>
  <c r="J65" i="17"/>
  <c r="E87" i="17"/>
  <c r="E106" i="17"/>
  <c r="J122" i="17"/>
  <c r="F106" i="17"/>
  <c r="F87" i="17"/>
  <c r="F26" i="17"/>
  <c r="J25" i="17"/>
  <c r="J63" i="17"/>
  <c r="J117" i="17"/>
  <c r="E123" i="17"/>
  <c r="J38" i="17"/>
  <c r="J42" i="17"/>
  <c r="J43" i="17"/>
  <c r="E66" i="17"/>
  <c r="F66" i="17"/>
  <c r="F123" i="17"/>
  <c r="G46" i="17"/>
  <c r="J12" i="17"/>
  <c r="E26" i="17"/>
  <c r="J58" i="17"/>
  <c r="F46" i="17"/>
  <c r="E46" i="17"/>
  <c r="O114" i="9"/>
  <c r="J60" i="17"/>
  <c r="J62" i="17"/>
  <c r="J59" i="17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 s="1"/>
  <c r="AQ137" i="4"/>
  <c r="AO139" i="4" s="1"/>
  <c r="F143" i="4"/>
  <c r="G145" i="4" s="1"/>
  <c r="F140" i="4"/>
  <c r="G142" i="4" s="1"/>
  <c r="F117" i="9"/>
  <c r="G119" i="9" s="1"/>
  <c r="BD133" i="4"/>
  <c r="BD15" i="4"/>
  <c r="BE11" i="4"/>
  <c r="BD132" i="4"/>
  <c r="BE33" i="4"/>
  <c r="BE103" i="4"/>
  <c r="BB135" i="4"/>
  <c r="AZ132" i="4"/>
  <c r="Y117" i="9"/>
  <c r="Z117" i="9"/>
  <c r="G112" i="9"/>
  <c r="AV137" i="4"/>
  <c r="AS137" i="4"/>
  <c r="C47" i="8"/>
  <c r="L24" i="4"/>
  <c r="C18" i="8"/>
  <c r="F171" i="4"/>
  <c r="F223" i="4"/>
  <c r="S222" i="4"/>
  <c r="K228" i="4"/>
  <c r="R170" i="4"/>
  <c r="H229" i="4"/>
  <c r="Q223" i="4"/>
  <c r="Q226" i="4"/>
  <c r="M205" i="4"/>
  <c r="P199" i="4"/>
  <c r="P205" i="4" s="1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R133" i="4" s="1"/>
  <c r="AF38" i="4"/>
  <c r="AJ67" i="4"/>
  <c r="AJ68" i="4" s="1"/>
  <c r="AY34" i="4"/>
  <c r="BA34" i="4" s="1"/>
  <c r="BB34" i="4"/>
  <c r="BE34" i="4" s="1"/>
  <c r="AF111" i="4"/>
  <c r="T158" i="4"/>
  <c r="R158" i="4"/>
  <c r="S181" i="4"/>
  <c r="T190" i="4"/>
  <c r="T193" i="4" s="1"/>
  <c r="M192" i="4"/>
  <c r="Q192" i="4"/>
  <c r="R215" i="4"/>
  <c r="T210" i="4"/>
  <c r="N192" i="4"/>
  <c r="F222" i="4"/>
  <c r="S215" i="4"/>
  <c r="T214" i="4"/>
  <c r="T217" i="4" s="1"/>
  <c r="R181" i="4"/>
  <c r="R203" i="4"/>
  <c r="N160" i="4"/>
  <c r="F226" i="4"/>
  <c r="S182" i="4"/>
  <c r="D181" i="4"/>
  <c r="R168" i="4"/>
  <c r="F160" i="4"/>
  <c r="E181" i="4"/>
  <c r="R226" i="4"/>
  <c r="J228" i="4"/>
  <c r="D226" i="4"/>
  <c r="S165" i="4"/>
  <c r="E226" i="4"/>
  <c r="E229" i="4" s="1"/>
  <c r="R216" i="4"/>
  <c r="I225" i="4"/>
  <c r="R225" i="4" s="1"/>
  <c r="E183" i="4"/>
  <c r="F183" i="4"/>
  <c r="P157" i="4"/>
  <c r="P160" i="4" s="1"/>
  <c r="T177" i="4"/>
  <c r="AJ187" i="11"/>
  <c r="Q194" i="4"/>
  <c r="T191" i="4"/>
  <c r="T192" i="4" s="1"/>
  <c r="Q205" i="4"/>
  <c r="T202" i="4"/>
  <c r="T205" i="4" s="1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D228" i="4"/>
  <c r="N168" i="4"/>
  <c r="P168" i="4" s="1"/>
  <c r="F182" i="4"/>
  <c r="AJ193" i="11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F211" i="11"/>
  <c r="Y220" i="11"/>
  <c r="AH220" i="11" s="1"/>
  <c r="W220" i="11"/>
  <c r="AG220" i="11" s="1"/>
  <c r="AJ220" i="11" s="1"/>
  <c r="AA220" i="11"/>
  <c r="AI220" i="11" s="1"/>
  <c r="F64" i="11"/>
  <c r="M11" i="11"/>
  <c r="AD187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J64" i="11" s="1"/>
  <c r="M59" i="11"/>
  <c r="AC239" i="11"/>
  <c r="L10" i="16"/>
  <c r="L19" i="16" s="1"/>
  <c r="N14" i="16"/>
  <c r="N16" i="16"/>
  <c r="BE132" i="4" l="1"/>
  <c r="J26" i="17"/>
  <c r="AD181" i="11"/>
  <c r="AD236" i="11"/>
  <c r="R169" i="4"/>
  <c r="G144" i="4"/>
  <c r="G143" i="4" s="1"/>
  <c r="AO140" i="4"/>
  <c r="BD137" i="4"/>
  <c r="G118" i="9"/>
  <c r="G117" i="9" s="1"/>
  <c r="J123" i="17"/>
  <c r="AC236" i="11"/>
  <c r="AC181" i="11"/>
  <c r="AF177" i="11"/>
  <c r="F168" i="11"/>
  <c r="F166" i="11"/>
  <c r="AF193" i="11"/>
  <c r="AD217" i="11"/>
  <c r="AF217" i="11" s="1"/>
  <c r="AF183" i="11"/>
  <c r="P136" i="4"/>
  <c r="BE13" i="4"/>
  <c r="BE135" i="4" s="1"/>
  <c r="AF205" i="11"/>
  <c r="BC132" i="4"/>
  <c r="AR137" i="4"/>
  <c r="AD229" i="11"/>
  <c r="J83" i="11"/>
  <c r="P158" i="4"/>
  <c r="BC137" i="4"/>
  <c r="BC15" i="4"/>
  <c r="AC230" i="11"/>
  <c r="AD225" i="11"/>
  <c r="AF215" i="11"/>
  <c r="AZ135" i="4"/>
  <c r="AZ137" i="4" s="1"/>
  <c r="G138" i="4"/>
  <c r="J46" i="17"/>
  <c r="J66" i="17"/>
  <c r="F124" i="17"/>
  <c r="E124" i="17"/>
  <c r="C126" i="17"/>
  <c r="AC233" i="11"/>
  <c r="AF171" i="11"/>
  <c r="AC175" i="11"/>
  <c r="AC223" i="11"/>
  <c r="AC229" i="11" s="1"/>
  <c r="AD220" i="1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N171" i="4"/>
  <c r="P165" i="4"/>
  <c r="P171" i="4" s="1"/>
  <c r="N169" i="4"/>
  <c r="J229" i="4"/>
  <c r="J227" i="4"/>
  <c r="M170" i="4"/>
  <c r="M169" i="4"/>
  <c r="P164" i="4"/>
  <c r="F170" i="4"/>
  <c r="F225" i="4"/>
  <c r="P217" i="4"/>
  <c r="P215" i="4"/>
  <c r="S171" i="4"/>
  <c r="S169" i="4"/>
  <c r="T216" i="4"/>
  <c r="T215" i="4"/>
  <c r="AY133" i="4"/>
  <c r="AY137" i="4" s="1"/>
  <c r="BA11" i="4"/>
  <c r="AY15" i="4"/>
  <c r="R171" i="4"/>
  <c r="T165" i="4"/>
  <c r="S223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F228" i="4"/>
  <c r="BB133" i="4"/>
  <c r="BB137" i="4" s="1"/>
  <c r="T194" i="4"/>
  <c r="T203" i="4"/>
  <c r="T226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M229" i="4"/>
  <c r="Q229" i="4"/>
  <c r="T223" i="4"/>
  <c r="S228" i="4"/>
  <c r="S227" i="4"/>
  <c r="T183" i="4"/>
  <c r="D227" i="4"/>
  <c r="F227" i="4" s="1"/>
  <c r="N226" i="4"/>
  <c r="P226" i="4" s="1"/>
  <c r="L68" i="4"/>
  <c r="L91" i="4" s="1"/>
  <c r="T229" i="4" l="1"/>
  <c r="BE137" i="4"/>
  <c r="N229" i="4"/>
  <c r="BE15" i="4"/>
  <c r="S229" i="4"/>
  <c r="AF181" i="11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s="1"/>
  <c r="P228" i="4" l="1"/>
  <c r="P227" i="4"/>
  <c r="T227" i="4"/>
  <c r="T228" i="4"/>
  <c r="AA19" i="9"/>
  <c r="Z48" i="9"/>
  <c r="Y19" i="9"/>
  <c r="Y48" i="9"/>
  <c r="Z19" i="9"/>
  <c r="AB19" i="9"/>
</calcChain>
</file>

<file path=xl/sharedStrings.xml><?xml version="1.0" encoding="utf-8"?>
<sst xmlns="http://schemas.openxmlformats.org/spreadsheetml/2006/main" count="4216" uniqueCount="671">
  <si>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</si>
  <si>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</si>
  <si>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</si>
  <si>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</si>
  <si>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</si>
  <si>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</si>
  <si>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</si>
  <si>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</si>
  <si>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</si>
  <si>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</si>
  <si>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</si>
  <si>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</si>
  <si>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</si>
  <si>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</si>
  <si>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</si>
  <si>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</si>
  <si>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</si>
  <si>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</si>
  <si>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</si>
  <si>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</si>
  <si>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</si>
  <si>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</si>
  <si>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</si>
  <si>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</si>
  <si>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</si>
  <si>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</si>
  <si>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</si>
  <si>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</si>
  <si>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</si>
  <si>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</si>
  <si>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</si>
  <si>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</si>
  <si>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</si>
  <si>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</si>
  <si>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</si>
  <si>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</si>
  <si>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</si>
  <si>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</si>
  <si>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</si>
  <si>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</si>
  <si>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</si>
  <si>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</si>
  <si>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</si>
  <si>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</si>
  <si>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</si>
  <si>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</si>
  <si>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</si>
  <si>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</si>
  <si>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</si>
  <si>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</si>
  <si>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</si>
  <si>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</si>
  <si>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</si>
  <si>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</si>
  <si>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</si>
  <si>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</si>
  <si>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</si>
  <si>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</si>
  <si>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</si>
  <si>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</si>
  <si>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</si>
  <si>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</si>
  <si>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</si>
  <si>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</si>
  <si>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</si>
  <si>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</si>
  <si>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</si>
  <si>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</si>
  <si>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</si>
  <si>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</si>
  <si>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</si>
  <si>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</si>
  <si>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</si>
  <si>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</si>
  <si>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</si>
  <si>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</si>
  <si>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</si>
  <si>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</si>
  <si>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</si>
  <si>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</si>
  <si>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</si>
  <si>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</si>
  <si>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</si>
  <si>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</si>
  <si>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</si>
  <si>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</si>
  <si>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</si>
  <si>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</si>
  <si>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</si>
  <si>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</si>
  <si>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</si>
  <si>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</si>
  <si>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</si>
  <si>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</si>
  <si>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</si>
  <si>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</si>
  <si>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</si>
  <si>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</si>
  <si>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</si>
  <si>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</si>
  <si>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</si>
  <si>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</si>
  <si>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</si>
  <si>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</si>
  <si>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</si>
  <si>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</si>
  <si>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</si>
  <si>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</si>
  <si>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</si>
  <si>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</si>
  <si>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</si>
  <si>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</si>
  <si>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</si>
  <si>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</si>
  <si>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</si>
  <si>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</si>
  <si>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</si>
  <si>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</si>
  <si>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</si>
  <si>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</si>
  <si>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</si>
  <si>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</si>
  <si>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</si>
  <si>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</si>
  <si>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</si>
  <si>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</si>
  <si>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</si>
  <si>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</si>
  <si>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</si>
  <si>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</si>
  <si>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</si>
  <si>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</si>
  <si>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</si>
  <si>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</si>
  <si>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</si>
  <si>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</si>
  <si>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</si>
  <si>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</si>
  <si>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</si>
  <si>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</si>
  <si>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</si>
  <si>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</si>
  <si>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</si>
  <si>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</si>
  <si>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</si>
  <si>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</si>
  <si>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</si>
  <si>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</si>
  <si>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</si>
  <si>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</si>
  <si>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</si>
  <si>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</si>
  <si>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</si>
  <si>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</si>
  <si>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</si>
  <si>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</si>
  <si>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</si>
  <si>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</si>
  <si>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</si>
  <si>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</si>
  <si>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</si>
  <si>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</si>
  <si>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</si>
  <si>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</si>
  <si>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</si>
  <si>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</si>
  <si>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</si>
  <si>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</si>
  <si>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</si>
  <si>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</si>
  <si>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</si>
  <si>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</si>
  <si>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</si>
  <si>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</si>
  <si>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</si>
  <si>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</si>
  <si>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</si>
  <si>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</si>
  <si>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</si>
  <si>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</si>
  <si>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</si>
  <si>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</si>
  <si>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</si>
  <si>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</si>
  <si>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</si>
  <si>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</si>
  <si>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</si>
  <si>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</si>
  <si>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</si>
  <si>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</si>
  <si>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</si>
  <si>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</si>
  <si>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</si>
  <si>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</si>
  <si>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</si>
  <si>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</si>
  <si>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</si>
  <si>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</si>
  <si>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</si>
  <si>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</si>
  <si>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</si>
  <si>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</si>
  <si>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</si>
  <si>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</si>
  <si>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</si>
  <si>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</si>
  <si>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</si>
  <si>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</si>
  <si>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</si>
  <si>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</si>
  <si>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</si>
  <si>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</si>
  <si>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</si>
  <si>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</si>
  <si>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</si>
  <si>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</si>
  <si>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</si>
  <si>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</si>
  <si>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</si>
  <si>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</si>
  <si>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</si>
  <si>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</si>
  <si>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</si>
  <si>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</si>
  <si>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</si>
  <si>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</si>
  <si>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</si>
  <si>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</si>
  <si>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</si>
  <si>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</si>
  <si>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</si>
  <si>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</si>
  <si>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</si>
  <si>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</si>
  <si>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</si>
  <si>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</si>
  <si>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</si>
  <si>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</si>
  <si>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</si>
  <si>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</si>
  <si>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</si>
  <si>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</si>
  <si>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</si>
  <si>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</si>
  <si>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</si>
  <si>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</si>
  <si>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</si>
  <si>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</si>
  <si>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</si>
  <si>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</si>
  <si>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</si>
  <si>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</si>
  <si>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</si>
  <si>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</si>
  <si>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</si>
  <si>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</si>
  <si>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</si>
  <si>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</si>
  <si>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</si>
  <si>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</si>
  <si>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</si>
  <si>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</si>
  <si>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</si>
  <si>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</si>
  <si>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</si>
  <si>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</si>
  <si>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</si>
  <si>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</si>
  <si>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</si>
  <si>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</si>
  <si>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</si>
  <si>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</si>
  <si>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</si>
  <si>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</si>
  <si>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</si>
  <si>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</si>
  <si>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</si>
  <si>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</si>
  <si>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</si>
  <si>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</si>
  <si>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</si>
  <si>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</si>
  <si>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</si>
  <si>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</si>
  <si>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</si>
  <si>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</si>
  <si>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</si>
  <si>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</si>
  <si>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</si>
  <si>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</si>
  <si>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</si>
  <si>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</si>
  <si>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</si>
  <si>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</si>
  <si>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</si>
  <si>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</si>
  <si>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</si>
  <si>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</si>
  <si>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</si>
  <si>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</si>
  <si>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</si>
  <si>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</si>
  <si>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</si>
  <si>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</si>
  <si>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</si>
  <si>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</si>
  <si>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</si>
  <si>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</si>
  <si>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</si>
  <si>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</si>
  <si>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</si>
  <si>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</si>
  <si>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</si>
  <si>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</si>
  <si>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</si>
  <si>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</si>
  <si>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</si>
  <si>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</si>
  <si>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</si>
  <si>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</si>
  <si>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</si>
  <si>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</si>
  <si>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</si>
  <si>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</si>
  <si>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</si>
  <si>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</si>
  <si>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</si>
  <si>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</si>
  <si>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</si>
  <si>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</si>
  <si>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</si>
  <si>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</si>
  <si>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</si>
  <si>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</si>
  <si>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</si>
  <si>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</si>
  <si>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</si>
  <si>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</si>
  <si>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</si>
  <si>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</si>
  <si>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</si>
  <si>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</si>
  <si>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</si>
  <si>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</si>
  <si>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</si>
  <si>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</si>
  <si>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</si>
  <si>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</si>
  <si>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</si>
  <si>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</si>
  <si>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</si>
  <si>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</si>
  <si>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</si>
  <si>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</si>
  <si>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</si>
  <si>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</si>
  <si>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</si>
  <si>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</si>
  <si>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</si>
  <si>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</si>
  <si>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</si>
  <si>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</si>
  <si>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</si>
  <si>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</si>
  <si>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</si>
  <si>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</si>
  <si>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</si>
  <si>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</si>
  <si>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</si>
  <si>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</si>
  <si>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</si>
  <si>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</si>
  <si>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</si>
  <si>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</si>
  <si>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</si>
  <si>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</si>
  <si>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</si>
  <si>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</si>
  <si>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</si>
  <si>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</si>
  <si>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</si>
  <si>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</si>
  <si>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</si>
  <si>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</si>
  <si>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</si>
  <si>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</si>
  <si>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</si>
  <si>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</si>
  <si>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</si>
  <si>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</si>
  <si>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</si>
  <si>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</si>
  <si>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</si>
  <si>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</si>
  <si>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</si>
  <si>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</si>
  <si>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</si>
  <si>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</si>
  <si>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</si>
  <si>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</si>
  <si>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</si>
  <si>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</si>
  <si>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</si>
  <si>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</si>
  <si>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</si>
  <si>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</si>
  <si>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</si>
  <si>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</si>
  <si>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</si>
  <si>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</si>
  <si>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</si>
  <si>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</si>
  <si>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</si>
  <si>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</si>
  <si>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</si>
  <si>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</si>
  <si>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</si>
  <si>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</si>
  <si>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</si>
  <si>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</si>
  <si>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</si>
  <si>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</si>
  <si>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</si>
  <si>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</si>
  <si>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</si>
  <si>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</si>
  <si>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</si>
  <si>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</si>
  <si>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</si>
  <si>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</si>
  <si>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</si>
  <si>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</si>
  <si>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</si>
  <si>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</si>
  <si>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</si>
  <si>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</si>
  <si>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</si>
  <si>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</si>
  <si>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</si>
  <si>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</si>
  <si>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</si>
  <si>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</si>
  <si>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</si>
  <si>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</si>
  <si>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</si>
  <si>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</si>
  <si>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</si>
  <si>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</si>
  <si>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</si>
  <si>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</si>
  <si>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</si>
  <si>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</si>
  <si>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</si>
  <si>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</si>
  <si>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</si>
  <si>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</si>
  <si>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</si>
  <si>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</si>
  <si>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</si>
  <si>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</si>
  <si>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</si>
  <si>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</si>
  <si>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</si>
  <si>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</si>
  <si>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</si>
  <si>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</si>
  <si>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</si>
  <si>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</si>
  <si>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</si>
  <si>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</si>
  <si>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</si>
  <si>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</si>
  <si>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</si>
  <si>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</si>
  <si>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</si>
  <si>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</si>
  <si>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</si>
  <si>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</si>
  <si>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</si>
  <si>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</si>
  <si>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</si>
  <si>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</si>
  <si>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</si>
  <si>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</si>
  <si>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</si>
  <si>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</si>
  <si>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</si>
  <si>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</si>
  <si>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</si>
  <si>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</si>
  <si>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</si>
  <si>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</si>
  <si>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</si>
  <si>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</si>
  <si>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</si>
  <si>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</si>
  <si>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</si>
  <si>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</si>
  <si>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</si>
  <si>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</si>
  <si>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</si>
  <si>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</si>
  <si>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</si>
  <si>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</si>
  <si>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</si>
  <si>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</si>
  <si>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</si>
  <si>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</si>
  <si>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</si>
  <si>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</si>
  <si>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</si>
  <si>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</si>
  <si>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</si>
  <si>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</si>
  <si>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</si>
  <si>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</si>
  <si>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</si>
  <si>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</si>
  <si>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</si>
  <si>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</si>
  <si>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</si>
  <si>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</si>
  <si>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</si>
  <si>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</si>
  <si>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</si>
  <si>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</si>
  <si>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</si>
  <si>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>0/0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</si>
  <si>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</si>
  <si>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</si>
  <si>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</si>
  <si>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</si>
  <si>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</si>
  <si>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</si>
  <si>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</si>
  <si>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</si>
  <si>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</si>
  <si>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</si>
  <si>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</si>
  <si>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</si>
  <si>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</si>
  <si>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</si>
  <si>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</si>
  <si>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</si>
  <si>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</si>
  <si>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</si>
  <si>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</si>
  <si>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</si>
  <si>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</si>
  <si>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</si>
  <si>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</si>
  <si>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</si>
  <si>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</si>
  <si>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</si>
  <si>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</si>
  <si>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</si>
  <si>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</si>
  <si>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</si>
  <si>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</si>
  <si>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</si>
  <si>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</si>
  <si>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</si>
  <si>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</si>
  <si>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</si>
  <si>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</si>
  <si>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</si>
  <si>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</si>
  <si>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</si>
  <si>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</si>
  <si>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</si>
  <si>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</si>
  <si>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</si>
  <si>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</si>
  <si>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</si>
  <si>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</si>
  <si>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</si>
  <si>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</si>
  <si>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</si>
  <si>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</si>
  <si>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</si>
  <si>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</si>
  <si>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</si>
  <si>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</si>
  <si>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</si>
  <si>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</si>
  <si>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</si>
  <si>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</si>
  <si>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</si>
  <si>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</si>
  <si>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</si>
  <si>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</si>
  <si>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</si>
  <si>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</si>
  <si>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</si>
  <si>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</si>
  <si>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</si>
  <si>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</si>
  <si>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</si>
  <si>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</si>
  <si>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</si>
  <si>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</si>
  <si>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</si>
  <si>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</si>
  <si>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</si>
  <si>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</si>
  <si>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</si>
  <si>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</si>
  <si>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</si>
  <si>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</si>
  <si>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</si>
  <si>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</si>
  <si>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</si>
  <si>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</si>
  <si>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</si>
  <si>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</si>
  <si>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</si>
  <si>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</si>
  <si>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</si>
  <si>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</si>
  <si>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</si>
  <si>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</si>
  <si>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</si>
  <si>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</si>
  <si>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</si>
  <si>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</si>
  <si>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</si>
  <si>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</si>
  <si>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</si>
  <si>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</si>
  <si>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</si>
  <si>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</si>
  <si>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Форма  атестації 
(екзамен, дипломний проект 
(робота))</t>
  </si>
  <si>
    <t>Кваліфікаційна робота
 бакалавра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</si>
  <si>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</si>
  <si>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</si>
  <si>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</si>
  <si>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</si>
  <si>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</si>
  <si>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</si>
  <si>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</si>
  <si>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</si>
  <si>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</si>
  <si>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</si>
  <si>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</si>
  <si>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</si>
  <si>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</si>
  <si>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</si>
  <si>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</si>
  <si>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</si>
  <si>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</si>
  <si>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</si>
  <si>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28/4</t>
  </si>
  <si>
    <t>34/4</t>
  </si>
  <si>
    <t>164/10</t>
  </si>
  <si>
    <t>54/24</t>
  </si>
  <si>
    <t>48/4</t>
  </si>
  <si>
    <t>50/4</t>
  </si>
  <si>
    <t>48/0</t>
  </si>
  <si>
    <t>32/0</t>
  </si>
  <si>
    <r>
      <t>спеціальність:</t>
    </r>
    <r>
      <rPr>
        <b/>
        <sz val="16"/>
        <rFont val="Times New Roman"/>
        <family val="1"/>
        <charset val="204"/>
      </rPr>
      <t xml:space="preserve"> 072 Фінанси, банківська справа та страхування</t>
    </r>
  </si>
  <si>
    <t>Кваліфікація:  бакалавр фінансів, банківської справи та страхування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</si>
  <si>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</si>
  <si>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</si>
  <si>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</si>
  <si>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</si>
  <si>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</si>
  <si>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</si>
  <si>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</si>
  <si>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</si>
  <si>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</si>
  <si>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>"    "                  2022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</si>
</sst>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56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4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6" xfId="0" applyFont="1" applyBorder="1"/>
    <xf numFmtId="0" fontId="39" fillId="0" borderId="26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8" fillId="0" borderId="27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28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37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30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4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1" fillId="0" borderId="1" xfId="0" applyNumberFormat="1" applyFont="1" applyFill="1" applyBorder="1"/>
    <xf numFmtId="0" fontId="2" fillId="0" borderId="24" xfId="0" applyFont="1" applyFill="1" applyBorder="1"/>
    <xf numFmtId="49" fontId="2" fillId="0" borderId="40" xfId="0" applyNumberFormat="1" applyFont="1" applyFill="1" applyBorder="1"/>
    <xf numFmtId="0" fontId="2" fillId="0" borderId="40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9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4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2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4" xfId="0" applyFont="1" applyFill="1" applyBorder="1"/>
    <xf numFmtId="0" fontId="0" fillId="0" borderId="1" xfId="0" applyBorder="1" applyAlignment="1">
      <alignment vertical="center" wrapText="1"/>
    </xf>
    <xf numFmtId="0" fontId="41" fillId="0" borderId="24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9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 wrapText="1"/>
    </xf>
    <xf numFmtId="0" fontId="10" fillId="0" borderId="30" xfId="4" applyNumberFormat="1" applyFont="1" applyFill="1" applyBorder="1" applyAlignment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37" xfId="4" applyNumberFormat="1" applyFont="1" applyFill="1" applyBorder="1" applyAlignment="1">
      <alignment horizontal="left" vertical="center" wrapText="1"/>
    </xf>
    <xf numFmtId="49" fontId="10" fillId="0" borderId="47" xfId="4" applyNumberFormat="1" applyFont="1" applyFill="1" applyBorder="1" applyAlignment="1">
      <alignment horizontal="left" vertical="center" wrapText="1"/>
    </xf>
    <xf numFmtId="0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172" fontId="10" fillId="0" borderId="32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23" fillId="0" borderId="1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5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17" fillId="0" borderId="0" xfId="1" applyFont="1" applyAlignment="1">
      <alignment horizontal="center" vertical="center" wrapText="1"/>
    </xf>
    <xf numFmtId="0" fontId="4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65" fillId="0" borderId="0" xfId="1" applyFont="1"/>
    <xf numFmtId="0" fontId="4" fillId="0" borderId="0" xfId="1" applyBorder="1" applyAlignment="1">
      <alignment horizontal="center" vertical="center"/>
    </xf>
    <xf numFmtId="0" fontId="22" fillId="0" borderId="0" xfId="5" applyFont="1" applyBorder="1" applyAlignment="1">
      <alignment vertical="center" wrapText="1"/>
    </xf>
    <xf numFmtId="0" fontId="26" fillId="0" borderId="0" xfId="5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4" xfId="0" applyNumberFormat="1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8" fillId="0" borderId="32" xfId="4" applyNumberFormat="1" applyFont="1" applyFill="1" applyBorder="1" applyAlignment="1">
      <alignment vertical="center"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4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8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87" xfId="0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 applyProtection="1">
      <alignment horizontal="center" vertical="center"/>
    </xf>
    <xf numFmtId="165" fontId="10" fillId="0" borderId="30" xfId="0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31" xfId="4" applyNumberFormat="1" applyFont="1" applyFill="1" applyBorder="1" applyAlignment="1">
      <alignment horizontal="center" vertical="center" wrapText="1"/>
    </xf>
    <xf numFmtId="49" fontId="28" fillId="0" borderId="90" xfId="4" applyNumberFormat="1" applyFont="1" applyFill="1" applyBorder="1" applyAlignment="1">
      <alignment horizontal="center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71" fontId="28" fillId="0" borderId="73" xfId="0" applyNumberFormat="1" applyFont="1" applyFill="1" applyBorder="1" applyAlignment="1" applyProtection="1">
      <alignment horizontal="left" vertical="center" wrapText="1"/>
    </xf>
    <xf numFmtId="171" fontId="10" fillId="0" borderId="95" xfId="0" applyNumberFormat="1" applyFont="1" applyFill="1" applyBorder="1" applyAlignment="1" applyProtection="1">
      <alignment horizontal="center" vertical="center"/>
    </xf>
    <xf numFmtId="167" fontId="28" fillId="0" borderId="72" xfId="0" applyNumberFormat="1" applyFont="1" applyFill="1" applyBorder="1" applyAlignment="1" applyProtection="1">
      <alignment horizontal="center" vertical="center"/>
    </xf>
    <xf numFmtId="171" fontId="28" fillId="0" borderId="72" xfId="0" applyNumberFormat="1" applyFont="1" applyFill="1" applyBorder="1" applyAlignment="1" applyProtection="1">
      <alignment horizontal="center" vertical="center"/>
    </xf>
    <xf numFmtId="0" fontId="28" fillId="0" borderId="79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1" fontId="10" fillId="0" borderId="32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76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76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23" xfId="4" applyNumberFormat="1" applyFont="1" applyFill="1" applyBorder="1" applyAlignment="1" applyProtection="1">
      <alignment horizontal="center" vertical="center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88" xfId="0" applyNumberFormat="1" applyFont="1" applyFill="1" applyBorder="1" applyAlignment="1" applyProtection="1">
      <alignment horizontal="center" vertical="center"/>
    </xf>
    <xf numFmtId="171" fontId="28" fillId="0" borderId="71" xfId="4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6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 applyProtection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6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1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2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172" fontId="28" fillId="0" borderId="41" xfId="4" applyNumberFormat="1" applyFont="1" applyFill="1" applyBorder="1" applyAlignment="1" applyProtection="1">
      <alignment horizontal="center" vertical="center"/>
    </xf>
    <xf numFmtId="0" fontId="28" fillId="0" borderId="44" xfId="4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89" xfId="0" applyNumberFormat="1" applyFont="1" applyFill="1" applyBorder="1" applyAlignment="1">
      <alignment horizontal="center" vertical="center" wrapText="1"/>
    </xf>
    <xf numFmtId="165" fontId="28" fillId="0" borderId="98" xfId="0" applyNumberFormat="1" applyFont="1" applyFill="1" applyBorder="1" applyAlignment="1" applyProtection="1">
      <alignment horizontal="center" vertical="center" wrapText="1"/>
    </xf>
    <xf numFmtId="167" fontId="10" fillId="0" borderId="99" xfId="0" applyNumberFormat="1" applyFont="1" applyFill="1" applyBorder="1" applyAlignment="1" applyProtection="1">
      <alignment horizontal="center" vertical="center"/>
    </xf>
    <xf numFmtId="0" fontId="10" fillId="0" borderId="100" xfId="0" applyFont="1" applyFill="1" applyBorder="1" applyAlignment="1">
      <alignment horizontal="center" vertical="center" wrapText="1"/>
    </xf>
    <xf numFmtId="0" fontId="28" fillId="0" borderId="32" xfId="4" applyNumberFormat="1" applyFont="1" applyFill="1" applyBorder="1" applyAlignment="1">
      <alignment horizontal="center" vertical="center" wrapText="1"/>
    </xf>
    <xf numFmtId="49" fontId="31" fillId="0" borderId="88" xfId="0" applyNumberFormat="1" applyFont="1" applyFill="1" applyBorder="1" applyAlignment="1" applyProtection="1">
      <alignment horizontal="center" vertical="center"/>
    </xf>
    <xf numFmtId="49" fontId="28" fillId="0" borderId="97" xfId="0" applyNumberFormat="1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172" fontId="28" fillId="0" borderId="94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172" fontId="10" fillId="0" borderId="94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101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172" fontId="10" fillId="0" borderId="41" xfId="4" applyNumberFormat="1" applyFont="1" applyFill="1" applyBorder="1" applyAlignment="1" applyProtection="1">
      <alignment horizontal="center" vertical="center"/>
    </xf>
    <xf numFmtId="167" fontId="28" fillId="0" borderId="99" xfId="0" applyNumberFormat="1" applyFont="1" applyFill="1" applyBorder="1" applyAlignment="1" applyProtection="1">
      <alignment horizontal="center" vertical="center"/>
    </xf>
    <xf numFmtId="0" fontId="28" fillId="0" borderId="10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6" xfId="4" applyNumberFormat="1" applyFont="1" applyFill="1" applyBorder="1" applyAlignment="1">
      <alignment horizontal="center" vertical="center" wrapText="1"/>
    </xf>
    <xf numFmtId="1" fontId="10" fillId="0" borderId="10" xfId="4" applyNumberFormat="1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28" fillId="0" borderId="57" xfId="4" applyFont="1" applyFill="1" applyBorder="1" applyAlignment="1">
      <alignment horizontal="center" vertical="center" wrapText="1"/>
    </xf>
    <xf numFmtId="0" fontId="28" fillId="0" borderId="88" xfId="4" applyFont="1" applyFill="1" applyBorder="1" applyAlignment="1">
      <alignment horizontal="center" vertical="center" wrapText="1"/>
    </xf>
    <xf numFmtId="49" fontId="28" fillId="0" borderId="71" xfId="4" applyNumberFormat="1" applyFont="1" applyFill="1" applyBorder="1" applyAlignment="1">
      <alignment vertical="center" wrapText="1"/>
    </xf>
    <xf numFmtId="170" fontId="28" fillId="0" borderId="71" xfId="4" applyNumberFormat="1" applyFont="1" applyFill="1" applyBorder="1" applyAlignment="1" applyProtection="1">
      <alignment horizontal="center" vertical="center"/>
    </xf>
    <xf numFmtId="0" fontId="28" fillId="0" borderId="25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0" fontId="31" fillId="0" borderId="83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61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left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left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69" fontId="28" fillId="0" borderId="32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1" fontId="10" fillId="0" borderId="31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49" fontId="28" fillId="0" borderId="56" xfId="4" applyNumberFormat="1" applyFont="1" applyFill="1" applyBorder="1" applyAlignment="1">
      <alignment vertical="center" wrapText="1"/>
    </xf>
    <xf numFmtId="0" fontId="28" fillId="0" borderId="32" xfId="4" applyNumberFormat="1" applyFont="1" applyFill="1" applyBorder="1" applyAlignment="1">
      <alignment horizontal="center" vertical="center"/>
    </xf>
    <xf numFmtId="0" fontId="28" fillId="0" borderId="29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83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8" xfId="0" applyNumberFormat="1" applyFont="1" applyFill="1" applyBorder="1" applyAlignment="1" applyProtection="1">
      <alignment horizontal="left" vertical="center" wrapText="1"/>
    </xf>
    <xf numFmtId="0" fontId="10" fillId="0" borderId="9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171" fontId="35" fillId="0" borderId="49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1" fontId="28" fillId="0" borderId="53" xfId="4" applyNumberFormat="1" applyFont="1" applyFill="1" applyBorder="1" applyAlignment="1" applyProtection="1">
      <alignment horizontal="center" vertical="center"/>
    </xf>
    <xf numFmtId="0" fontId="28" fillId="0" borderId="32" xfId="0" applyNumberFormat="1" applyFont="1" applyFill="1" applyBorder="1" applyAlignment="1" applyProtection="1">
      <alignment horizontal="left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30" xfId="0" applyNumberFormat="1" applyFont="1" applyFill="1" applyBorder="1" applyAlignment="1" applyProtection="1">
      <alignment horizontal="center" vertical="center"/>
    </xf>
    <xf numFmtId="167" fontId="28" fillId="0" borderId="71" xfId="0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72" xfId="4" applyNumberFormat="1" applyFont="1" applyFill="1" applyBorder="1" applyAlignment="1" applyProtection="1">
      <alignment horizontal="center" vertical="center"/>
    </xf>
    <xf numFmtId="1" fontId="28" fillId="0" borderId="81" xfId="4" applyNumberFormat="1" applyFont="1" applyFill="1" applyBorder="1" applyAlignment="1" applyProtection="1">
      <alignment horizontal="center" vertical="center"/>
    </xf>
    <xf numFmtId="1" fontId="28" fillId="0" borderId="82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83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96" xfId="4" applyNumberFormat="1" applyFont="1" applyFill="1" applyBorder="1" applyAlignment="1" applyProtection="1">
      <alignment horizontal="center" vertical="center"/>
    </xf>
    <xf numFmtId="1" fontId="10" fillId="0" borderId="34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96" xfId="4" applyNumberFormat="1" applyFont="1" applyFill="1" applyBorder="1" applyAlignment="1" applyProtection="1">
      <alignment horizontal="center" vertical="center"/>
    </xf>
    <xf numFmtId="1" fontId="10" fillId="0" borderId="78" xfId="4" applyNumberFormat="1" applyFont="1" applyFill="1" applyBorder="1" applyAlignment="1" applyProtection="1">
      <alignment horizontal="center" vertical="center"/>
    </xf>
    <xf numFmtId="171" fontId="10" fillId="0" borderId="78" xfId="4" applyNumberFormat="1" applyFont="1" applyFill="1" applyBorder="1" applyAlignment="1" applyProtection="1">
      <alignment horizontal="center" vertical="center"/>
    </xf>
    <xf numFmtId="1" fontId="28" fillId="0" borderId="76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83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83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76" xfId="4" applyNumberFormat="1" applyFont="1" applyFill="1" applyBorder="1" applyAlignment="1" applyProtection="1">
      <alignment horizontal="center" vertical="center"/>
    </xf>
    <xf numFmtId="172" fontId="28" fillId="0" borderId="71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2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96" xfId="4" applyNumberFormat="1" applyFont="1" applyFill="1" applyBorder="1" applyAlignment="1" applyProtection="1">
      <alignment horizontal="center" vertical="center"/>
    </xf>
    <xf numFmtId="0" fontId="10" fillId="0" borderId="92" xfId="4" applyNumberFormat="1" applyFont="1" applyFill="1" applyBorder="1" applyAlignment="1" applyProtection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/>
    </xf>
    <xf numFmtId="49" fontId="10" fillId="0" borderId="93" xfId="0" applyNumberFormat="1" applyFont="1" applyFill="1" applyBorder="1" applyAlignment="1">
      <alignment vertical="center" wrapText="1"/>
    </xf>
    <xf numFmtId="0" fontId="10" fillId="0" borderId="54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1" fontId="10" fillId="0" borderId="50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 applyProtection="1">
      <alignment horizontal="center" vertical="center"/>
    </xf>
    <xf numFmtId="49" fontId="10" fillId="0" borderId="93" xfId="4" applyNumberFormat="1" applyFont="1" applyFill="1" applyBorder="1" applyAlignment="1">
      <alignment vertical="center" wrapText="1"/>
    </xf>
    <xf numFmtId="49" fontId="10" fillId="0" borderId="3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 applyProtection="1">
      <alignment horizontal="center" vertical="center"/>
    </xf>
    <xf numFmtId="49" fontId="28" fillId="0" borderId="71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82" xfId="4" applyNumberFormat="1" applyFont="1" applyFill="1" applyBorder="1" applyAlignment="1" applyProtection="1">
      <alignment horizontal="center" vertical="center"/>
    </xf>
    <xf numFmtId="171" fontId="10" fillId="0" borderId="83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49" fontId="28" fillId="0" borderId="48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83" xfId="4" applyNumberFormat="1" applyFont="1" applyFill="1" applyBorder="1" applyAlignment="1" applyProtection="1">
      <alignment horizontal="center" vertical="center"/>
    </xf>
    <xf numFmtId="0" fontId="10" fillId="0" borderId="58" xfId="4" applyNumberFormat="1" applyFont="1" applyFill="1" applyBorder="1" applyAlignment="1" applyProtection="1">
      <alignment horizontal="center" vertical="center"/>
    </xf>
    <xf numFmtId="49" fontId="28" fillId="0" borderId="91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8" xfId="0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4" xfId="4" applyNumberFormat="1" applyFont="1" applyFill="1" applyBorder="1" applyAlignment="1" applyProtection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24" xfId="4" applyNumberFormat="1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 wrapText="1"/>
    </xf>
    <xf numFmtId="1" fontId="10" fillId="0" borderId="28" xfId="4" applyNumberFormat="1" applyFont="1" applyFill="1" applyBorder="1" applyAlignment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0" fontId="10" fillId="0" borderId="90" xfId="4" applyNumberFormat="1" applyFont="1" applyFill="1" applyBorder="1" applyAlignment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91" xfId="4" applyNumberFormat="1" applyFont="1" applyFill="1" applyBorder="1" applyAlignment="1">
      <alignment horizontal="center" vertical="center"/>
    </xf>
    <xf numFmtId="0" fontId="10" fillId="0" borderId="11" xfId="4" applyNumberFormat="1" applyFont="1" applyFill="1" applyBorder="1" applyAlignment="1">
      <alignment horizontal="center" vertical="center" wrapText="1"/>
    </xf>
    <xf numFmtId="0" fontId="10" fillId="0" borderId="57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83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91" xfId="4" applyNumberFormat="1" applyFont="1" applyFill="1" applyBorder="1" applyAlignment="1" applyProtection="1">
      <alignment horizontal="center" vertical="center"/>
    </xf>
    <xf numFmtId="1" fontId="10" fillId="0" borderId="91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7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70" fontId="28" fillId="0" borderId="4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1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 wrapText="1"/>
    </xf>
    <xf numFmtId="49" fontId="31" fillId="0" borderId="44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4" xfId="4" applyNumberFormat="1" applyFont="1" applyFill="1" applyBorder="1" applyAlignment="1" applyProtection="1">
      <alignment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10" fillId="0" borderId="24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2" fillId="0" borderId="1" xfId="0" applyFont="1" applyBorder="1"/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2" fillId="14" borderId="1" xfId="0" applyFont="1" applyFill="1" applyBorder="1" applyAlignment="1">
      <alignment horizontal="center" vertical="center"/>
    </xf>
    <xf numFmtId="0" fontId="10" fillId="14" borderId="1" xfId="1" applyFont="1" applyFill="1" applyBorder="1"/>
    <xf numFmtId="0" fontId="10" fillId="14" borderId="52" xfId="1" applyFont="1" applyFill="1" applyBorder="1" applyAlignment="1">
      <alignment horizontal="center" vertical="center"/>
    </xf>
    <xf numFmtId="0" fontId="62" fillId="14" borderId="1" xfId="0" applyFont="1" applyFill="1" applyBorder="1" applyAlignment="1">
      <alignment horizontal="right" vertical="center"/>
    </xf>
    <xf numFmtId="0" fontId="57" fillId="14" borderId="1" xfId="0" applyFont="1" applyFill="1" applyBorder="1" applyAlignment="1">
      <alignment horizontal="right" vertical="center"/>
    </xf>
    <xf numFmtId="0" fontId="57" fillId="0" borderId="1" xfId="1" applyFont="1" applyBorder="1" applyAlignment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34" fillId="12" borderId="1" xfId="0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90" xfId="4" applyNumberFormat="1" applyFont="1" applyFill="1" applyBorder="1" applyAlignment="1" applyProtection="1">
      <alignment horizontal="center" vertical="center"/>
    </xf>
    <xf numFmtId="0" fontId="28" fillId="0" borderId="53" xfId="4" applyFont="1" applyFill="1" applyBorder="1" applyAlignment="1">
      <alignment horizontal="center" vertical="center" wrapText="1"/>
    </xf>
    <xf numFmtId="171" fontId="33" fillId="0" borderId="49" xfId="4" applyNumberFormat="1" applyFont="1" applyFill="1" applyBorder="1" applyAlignment="1" applyProtection="1">
      <alignment horizontal="center" vertical="center"/>
    </xf>
    <xf numFmtId="1" fontId="28" fillId="0" borderId="28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3" fillId="15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89" xfId="0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172" fontId="28" fillId="0" borderId="13" xfId="4" applyNumberFormat="1" applyFont="1" applyFill="1" applyBorder="1" applyAlignment="1" applyProtection="1">
      <alignment horizontal="center" vertical="center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57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83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172" fontId="28" fillId="0" borderId="72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2" fontId="28" fillId="0" borderId="48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1" fontId="31" fillId="0" borderId="31" xfId="4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30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172" fontId="28" fillId="0" borderId="24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57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67" fontId="31" fillId="0" borderId="13" xfId="4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57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0" fontId="28" fillId="0" borderId="16" xfId="4" applyNumberFormat="1" applyFont="1" applyFill="1" applyBorder="1" applyAlignment="1" applyProtection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72" fontId="28" fillId="0" borderId="75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67" fontId="28" fillId="0" borderId="34" xfId="0" applyNumberFormat="1" applyFont="1" applyFill="1" applyBorder="1" applyAlignment="1" applyProtection="1">
      <alignment horizontal="center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167" fontId="28" fillId="0" borderId="24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72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80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171" fontId="28" fillId="0" borderId="95" xfId="4" applyNumberFormat="1" applyFont="1" applyFill="1" applyBorder="1" applyAlignment="1">
      <alignment horizontal="center" vertical="center" wrapText="1"/>
    </xf>
    <xf numFmtId="1" fontId="28" fillId="0" borderId="82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167" fontId="28" fillId="0" borderId="105" xfId="0" applyNumberFormat="1" applyFont="1" applyFill="1" applyBorder="1" applyAlignment="1" applyProtection="1">
      <alignment horizontal="center" vertical="center"/>
    </xf>
    <xf numFmtId="1" fontId="28" fillId="0" borderId="105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71" fontId="10" fillId="0" borderId="77" xfId="4" applyNumberFormat="1" applyFont="1" applyFill="1" applyBorder="1" applyAlignment="1" applyProtection="1">
      <alignment horizontal="center" vertical="center"/>
    </xf>
    <xf numFmtId="1" fontId="10" fillId="0" borderId="58" xfId="4" applyNumberFormat="1" applyFont="1" applyFill="1" applyBorder="1" applyAlignment="1" applyProtection="1">
      <alignment horizontal="center" vertical="center"/>
    </xf>
    <xf numFmtId="0" fontId="10" fillId="0" borderId="83" xfId="4" applyFont="1" applyFill="1" applyBorder="1" applyAlignment="1">
      <alignment horizontal="center" vertical="center" wrapText="1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88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57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57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2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71" fontId="10" fillId="0" borderId="58" xfId="4" applyNumberFormat="1" applyFont="1" applyFill="1" applyBorder="1" applyAlignment="1" applyProtection="1">
      <alignment horizontal="center" vertical="center"/>
    </xf>
    <xf numFmtId="1" fontId="28" fillId="0" borderId="25" xfId="4" applyNumberFormat="1" applyFont="1" applyFill="1" applyBorder="1" applyAlignment="1" applyProtection="1">
      <alignment horizontal="center" vertical="center"/>
    </xf>
    <xf numFmtId="171" fontId="10" fillId="0" borderId="2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58" xfId="4" applyFont="1" applyFill="1" applyBorder="1" applyAlignment="1">
      <alignment horizontal="center" vertical="center" wrapText="1"/>
    </xf>
    <xf numFmtId="49" fontId="10" fillId="0" borderId="62" xfId="0" applyNumberFormat="1" applyFont="1" applyFill="1" applyBorder="1" applyAlignment="1">
      <alignment vertical="center" wrapText="1"/>
    </xf>
    <xf numFmtId="1" fontId="10" fillId="0" borderId="77" xfId="4" applyNumberFormat="1" applyFont="1" applyFill="1" applyBorder="1" applyAlignment="1" applyProtection="1">
      <alignment horizontal="center" vertical="center"/>
    </xf>
    <xf numFmtId="172" fontId="10" fillId="0" borderId="50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5" xfId="4" applyNumberFormat="1" applyFont="1" applyFill="1" applyBorder="1" applyAlignment="1">
      <alignment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4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" fontId="31" fillId="0" borderId="57" xfId="4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49" fontId="28" fillId="0" borderId="53" xfId="4" applyNumberFormat="1" applyFont="1" applyFill="1" applyBorder="1" applyAlignment="1">
      <alignment horizontal="left" vertical="center" wrapText="1"/>
    </xf>
    <xf numFmtId="0" fontId="28" fillId="0" borderId="28" xfId="4" applyFont="1" applyFill="1" applyBorder="1" applyAlignment="1">
      <alignment horizontal="center" vertical="center" wrapText="1"/>
    </xf>
    <xf numFmtId="1" fontId="28" fillId="0" borderId="90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172" fontId="28" fillId="0" borderId="79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79" xfId="4" applyNumberFormat="1" applyFont="1" applyFill="1" applyBorder="1" applyAlignment="1" applyProtection="1">
      <alignment horizontal="center" vertical="center"/>
    </xf>
    <xf numFmtId="49" fontId="28" fillId="0" borderId="81" xfId="0" applyNumberFormat="1" applyFont="1" applyFill="1" applyBorder="1" applyAlignment="1">
      <alignment horizontal="center" vertical="center"/>
    </xf>
    <xf numFmtId="0" fontId="28" fillId="0" borderId="95" xfId="4" applyFont="1" applyFill="1" applyBorder="1" applyAlignment="1">
      <alignment horizontal="center" vertical="center" wrapText="1"/>
    </xf>
    <xf numFmtId="49" fontId="28" fillId="0" borderId="82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57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88" xfId="4" applyNumberFormat="1" applyFont="1" applyFill="1" applyBorder="1" applyAlignment="1" applyProtection="1">
      <alignment horizontal="center" vertical="center"/>
    </xf>
    <xf numFmtId="172" fontId="10" fillId="0" borderId="57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8" xfId="0" applyNumberFormat="1" applyFont="1" applyFill="1" applyBorder="1" applyAlignment="1">
      <alignment horizontal="center" vertical="center"/>
    </xf>
    <xf numFmtId="171" fontId="28" fillId="0" borderId="4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79" xfId="0" applyNumberFormat="1" applyFont="1" applyFill="1" applyBorder="1" applyAlignment="1">
      <alignment horizontal="center" vertical="center"/>
    </xf>
    <xf numFmtId="0" fontId="28" fillId="0" borderId="81" xfId="4" applyFont="1" applyFill="1" applyBorder="1" applyAlignment="1">
      <alignment horizontal="center" vertical="center" wrapText="1"/>
    </xf>
    <xf numFmtId="0" fontId="28" fillId="0" borderId="50" xfId="4" applyNumberFormat="1" applyFont="1" applyFill="1" applyBorder="1" applyAlignment="1" applyProtection="1">
      <alignment horizontal="center" vertical="center"/>
    </xf>
    <xf numFmtId="0" fontId="28" fillId="0" borderId="58" xfId="4" applyNumberFormat="1" applyFont="1" applyFill="1" applyBorder="1" applyAlignment="1" applyProtection="1">
      <alignment horizontal="center" vertical="center"/>
    </xf>
    <xf numFmtId="49" fontId="28" fillId="0" borderId="42" xfId="0" applyNumberFormat="1" applyFont="1" applyFill="1" applyBorder="1" applyAlignment="1">
      <alignment horizontal="center" vertical="center"/>
    </xf>
    <xf numFmtId="172" fontId="10" fillId="0" borderId="46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2" fontId="10" fillId="0" borderId="23" xfId="4" applyNumberFormat="1" applyFont="1" applyFill="1" applyBorder="1" applyAlignment="1" applyProtection="1">
      <alignment horizontal="center" vertical="center"/>
    </xf>
    <xf numFmtId="172" fontId="28" fillId="0" borderId="40" xfId="4" applyNumberFormat="1" applyFont="1" applyFill="1" applyBorder="1" applyAlignment="1" applyProtection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53" xfId="4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7" xfId="0" applyFont="1" applyFill="1" applyBorder="1" applyAlignment="1">
      <alignment horizontal="center" vertical="center" wrapText="1"/>
    </xf>
    <xf numFmtId="49" fontId="34" fillId="15" borderId="1" xfId="0" applyNumberFormat="1" applyFont="1" applyFill="1" applyBorder="1" applyAlignment="1">
      <alignment horizontal="center" vertical="center"/>
    </xf>
    <xf numFmtId="172" fontId="28" fillId="0" borderId="78" xfId="4" applyNumberFormat="1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49" fontId="45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49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25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1" fontId="25" fillId="0" borderId="67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" fontId="24" fillId="0" borderId="60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67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67" xfId="0" applyNumberFormat="1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25" fillId="0" borderId="64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wrapText="1"/>
    </xf>
    <xf numFmtId="0" fontId="24" fillId="0" borderId="60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4" fillId="0" borderId="63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24" xfId="1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7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4" fillId="0" borderId="56" xfId="0" applyFont="1" applyBorder="1" applyAlignment="1">
      <alignment wrapText="1"/>
    </xf>
    <xf numFmtId="0" fontId="24" fillId="0" borderId="57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8" xfId="0" applyFont="1" applyBorder="1" applyAlignment="1">
      <alignment wrapText="1"/>
    </xf>
    <xf numFmtId="0" fontId="24" fillId="0" borderId="53" xfId="0" applyFont="1" applyBorder="1" applyAlignment="1">
      <alignment wrapText="1"/>
    </xf>
    <xf numFmtId="0" fontId="24" fillId="0" borderId="54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7" fillId="0" borderId="0" xfId="1" applyFont="1" applyFill="1" applyBorder="1" applyAlignment="1">
      <alignment horizontal="center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7" fillId="0" borderId="0" xfId="1" applyFont="1" applyFill="1" applyAlignment="1">
      <alignment horizontal="left" vertical="center" wrapText="1"/>
    </xf>
    <xf numFmtId="0" fontId="25" fillId="0" borderId="0" xfId="1" applyFont="1" applyFill="1" applyAlignment="1">
      <alignment horizontal="left"/>
    </xf>
    <xf numFmtId="0" fontId="18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0" fontId="25" fillId="0" borderId="0" xfId="1" applyFont="1" applyFill="1" applyBorder="1" applyAlignment="1">
      <alignment horizontal="left"/>
    </xf>
    <xf numFmtId="0" fontId="4" fillId="0" borderId="0" xfId="1" applyFill="1" applyAlignment="1">
      <alignment horizontal="left" vertical="center" wrapText="1"/>
    </xf>
    <xf numFmtId="0" fontId="25" fillId="0" borderId="0" xfId="1" applyFont="1" applyFill="1" applyAlignment="1">
      <alignment horizontal="left" wrapText="1"/>
    </xf>
    <xf numFmtId="0" fontId="4" fillId="0" borderId="0" xfId="1" applyFill="1" applyAlignment="1">
      <alignment horizontal="left" wrapText="1"/>
    </xf>
    <xf numFmtId="0" fontId="66" fillId="0" borderId="11" xfId="1" applyFont="1" applyBorder="1" applyAlignment="1">
      <alignment horizontal="center" vertical="center" wrapText="1"/>
    </xf>
    <xf numFmtId="0" fontId="63" fillId="0" borderId="57" xfId="1" applyFont="1" applyBorder="1" applyAlignment="1">
      <alignment horizontal="center" vertical="center" wrapText="1"/>
    </xf>
    <xf numFmtId="0" fontId="63" fillId="0" borderId="39" xfId="1" applyFont="1" applyBorder="1" applyAlignment="1">
      <alignment horizontal="center" vertical="center" wrapText="1"/>
    </xf>
    <xf numFmtId="0" fontId="63" fillId="0" borderId="25" xfId="1" applyFont="1" applyBorder="1" applyAlignment="1">
      <alignment horizontal="center" vertical="center" wrapText="1"/>
    </xf>
    <xf numFmtId="0" fontId="63" fillId="0" borderId="58" xfId="1" applyFont="1" applyBorder="1" applyAlignment="1">
      <alignment horizontal="center" vertical="center" wrapText="1"/>
    </xf>
    <xf numFmtId="0" fontId="63" fillId="0" borderId="5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17" fillId="0" borderId="24" xfId="5" applyFont="1" applyBorder="1" applyAlignment="1">
      <alignment horizontal="center" vertical="center" wrapText="1"/>
    </xf>
    <xf numFmtId="0" fontId="29" fillId="0" borderId="29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1" fontId="17" fillId="14" borderId="1" xfId="5" applyNumberFormat="1" applyFont="1" applyFill="1" applyBorder="1" applyAlignment="1">
      <alignment horizontal="center" wrapText="1"/>
    </xf>
    <xf numFmtId="0" fontId="63" fillId="0" borderId="56" xfId="1" applyFont="1" applyBorder="1" applyAlignment="1">
      <alignment wrapText="1"/>
    </xf>
    <xf numFmtId="0" fontId="63" fillId="0" borderId="57" xfId="1" applyFont="1" applyBorder="1" applyAlignment="1">
      <alignment wrapText="1"/>
    </xf>
    <xf numFmtId="0" fontId="63" fillId="0" borderId="39" xfId="1" applyFont="1" applyBorder="1" applyAlignment="1">
      <alignment wrapText="1"/>
    </xf>
    <xf numFmtId="0" fontId="63" fillId="0" borderId="0" xfId="1" applyFont="1" applyAlignment="1">
      <alignment wrapText="1"/>
    </xf>
    <xf numFmtId="0" fontId="63" fillId="0" borderId="25" xfId="1" applyFont="1" applyBorder="1" applyAlignment="1">
      <alignment wrapText="1"/>
    </xf>
    <xf numFmtId="0" fontId="63" fillId="0" borderId="58" xfId="1" applyFont="1" applyBorder="1" applyAlignment="1">
      <alignment wrapText="1"/>
    </xf>
    <xf numFmtId="0" fontId="63" fillId="0" borderId="53" xfId="1" applyFont="1" applyBorder="1" applyAlignment="1">
      <alignment wrapText="1"/>
    </xf>
    <xf numFmtId="0" fontId="63" fillId="0" borderId="54" xfId="1" applyFont="1" applyBorder="1" applyAlignment="1">
      <alignment wrapText="1"/>
    </xf>
    <xf numFmtId="0" fontId="63" fillId="0" borderId="56" xfId="1" applyFont="1" applyBorder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63" fillId="0" borderId="53" xfId="1" applyFont="1" applyBorder="1" applyAlignment="1">
      <alignment horizontal="center" vertical="center" wrapText="1"/>
    </xf>
    <xf numFmtId="1" fontId="17" fillId="0" borderId="24" xfId="5" applyNumberFormat="1" applyFont="1" applyBorder="1" applyAlignment="1">
      <alignment horizontal="center" wrapText="1"/>
    </xf>
    <xf numFmtId="1" fontId="29" fillId="0" borderId="29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23" fillId="0" borderId="1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 wrapText="1"/>
    </xf>
    <xf numFmtId="0" fontId="4" fillId="0" borderId="29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23" fillId="0" borderId="24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28" fillId="0" borderId="0" xfId="1" applyFont="1" applyBorder="1" applyAlignment="1">
      <alignment horizontal="center" wrapText="1"/>
    </xf>
    <xf numFmtId="0" fontId="64" fillId="0" borderId="0" xfId="1" applyFont="1" applyAlignment="1"/>
    <xf numFmtId="0" fontId="17" fillId="0" borderId="33" xfId="5" applyFont="1" applyBorder="1" applyAlignment="1">
      <alignment horizontal="center" vertical="center" wrapText="1"/>
    </xf>
    <xf numFmtId="0" fontId="29" fillId="0" borderId="65" xfId="5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1" fontId="17" fillId="0" borderId="24" xfId="5" applyNumberFormat="1" applyFont="1" applyBorder="1" applyAlignment="1">
      <alignment horizontal="center" vertical="center" wrapText="1"/>
    </xf>
    <xf numFmtId="1" fontId="29" fillId="0" borderId="29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1" fontId="4" fillId="0" borderId="24" xfId="1" applyNumberFormat="1" applyBorder="1" applyAlignment="1">
      <alignment horizontal="center" wrapText="1"/>
    </xf>
    <xf numFmtId="1" fontId="4" fillId="0" borderId="7" xfId="1" applyNumberFormat="1" applyBorder="1" applyAlignment="1">
      <alignment horizontal="center" wrapText="1"/>
    </xf>
    <xf numFmtId="1" fontId="17" fillId="0" borderId="68" xfId="5" applyNumberFormat="1" applyFont="1" applyBorder="1" applyAlignment="1">
      <alignment horizontal="center" wrapText="1"/>
    </xf>
    <xf numFmtId="1" fontId="29" fillId="0" borderId="68" xfId="5" applyNumberFormat="1" applyFont="1" applyBorder="1" applyAlignment="1">
      <alignment horizontal="center" wrapText="1"/>
    </xf>
    <xf numFmtId="1" fontId="29" fillId="0" borderId="60" xfId="5" applyNumberFormat="1" applyFont="1" applyBorder="1" applyAlignment="1">
      <alignment horizontal="center" wrapText="1"/>
    </xf>
    <xf numFmtId="1" fontId="22" fillId="0" borderId="24" xfId="1" applyNumberFormat="1" applyFont="1" applyBorder="1" applyAlignment="1">
      <alignment horizontal="center" vertical="center" wrapText="1"/>
    </xf>
    <xf numFmtId="1" fontId="17" fillId="0" borderId="29" xfId="5" applyNumberFormat="1" applyFont="1" applyBorder="1" applyAlignment="1">
      <alignment wrapText="1"/>
    </xf>
    <xf numFmtId="1" fontId="17" fillId="0" borderId="7" xfId="5" applyNumberFormat="1" applyFont="1" applyBorder="1" applyAlignment="1">
      <alignment wrapText="1"/>
    </xf>
    <xf numFmtId="0" fontId="17" fillId="0" borderId="59" xfId="5" applyFont="1" applyBorder="1" applyAlignment="1">
      <alignment horizontal="center" vertical="center" wrapText="1"/>
    </xf>
    <xf numFmtId="0" fontId="29" fillId="0" borderId="68" xfId="5" applyFont="1" applyBorder="1" applyAlignment="1">
      <alignment horizontal="center" vertical="center" wrapText="1"/>
    </xf>
    <xf numFmtId="1" fontId="17" fillId="0" borderId="1" xfId="5" applyNumberFormat="1" applyFont="1" applyBorder="1" applyAlignment="1">
      <alignment horizontal="center" wrapText="1"/>
    </xf>
    <xf numFmtId="1" fontId="17" fillId="0" borderId="65" xfId="5" applyNumberFormat="1" applyFont="1" applyBorder="1" applyAlignment="1">
      <alignment horizontal="center" wrapText="1"/>
    </xf>
    <xf numFmtId="1" fontId="29" fillId="0" borderId="65" xfId="5" applyNumberFormat="1" applyFont="1" applyBorder="1" applyAlignment="1">
      <alignment horizontal="center" wrapText="1"/>
    </xf>
    <xf numFmtId="1" fontId="29" fillId="0" borderId="63" xfId="5" applyNumberFormat="1" applyFont="1" applyBorder="1" applyAlignment="1">
      <alignment horizontal="center" wrapText="1"/>
    </xf>
    <xf numFmtId="1" fontId="17" fillId="14" borderId="24" xfId="1" applyNumberFormat="1" applyFont="1" applyFill="1" applyBorder="1" applyAlignment="1">
      <alignment horizontal="center" vertical="center" wrapText="1"/>
    </xf>
    <xf numFmtId="1" fontId="17" fillId="14" borderId="29" xfId="5" applyNumberFormat="1" applyFont="1" applyFill="1" applyBorder="1" applyAlignment="1">
      <alignment wrapText="1"/>
    </xf>
    <xf numFmtId="1" fontId="17" fillId="14" borderId="7" xfId="5" applyNumberFormat="1" applyFont="1" applyFill="1" applyBorder="1" applyAlignment="1">
      <alignment wrapText="1"/>
    </xf>
    <xf numFmtId="1" fontId="17" fillId="14" borderId="24" xfId="5" applyNumberFormat="1" applyFont="1" applyFill="1" applyBorder="1" applyAlignment="1">
      <alignment horizontal="center" wrapText="1"/>
    </xf>
    <xf numFmtId="1" fontId="29" fillId="14" borderId="29" xfId="5" applyNumberFormat="1" applyFont="1" applyFill="1" applyBorder="1" applyAlignment="1">
      <alignment horizontal="center" wrapText="1"/>
    </xf>
    <xf numFmtId="1" fontId="29" fillId="14" borderId="7" xfId="5" applyNumberFormat="1" applyFont="1" applyFill="1" applyBorder="1" applyAlignment="1">
      <alignment horizontal="center" wrapText="1"/>
    </xf>
    <xf numFmtId="1" fontId="17" fillId="14" borderId="68" xfId="5" applyNumberFormat="1" applyFont="1" applyFill="1" applyBorder="1" applyAlignment="1">
      <alignment horizontal="center" wrapText="1"/>
    </xf>
    <xf numFmtId="1" fontId="29" fillId="14" borderId="68" xfId="5" applyNumberFormat="1" applyFont="1" applyFill="1" applyBorder="1" applyAlignment="1">
      <alignment horizontal="center" wrapText="1"/>
    </xf>
    <xf numFmtId="1" fontId="29" fillId="14" borderId="60" xfId="5" applyNumberFormat="1" applyFont="1" applyFill="1" applyBorder="1" applyAlignment="1">
      <alignment horizontal="center" wrapText="1"/>
    </xf>
    <xf numFmtId="0" fontId="17" fillId="14" borderId="24" xfId="5" applyFont="1" applyFill="1" applyBorder="1" applyAlignment="1">
      <alignment horizontal="center" vertical="center" wrapText="1"/>
    </xf>
    <xf numFmtId="0" fontId="29" fillId="14" borderId="29" xfId="5" applyFont="1" applyFill="1" applyBorder="1" applyAlignment="1">
      <alignment horizontal="center" vertical="center" wrapText="1"/>
    </xf>
    <xf numFmtId="0" fontId="29" fillId="14" borderId="7" xfId="5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59" xfId="5" applyFont="1" applyBorder="1" applyAlignment="1">
      <alignment horizontal="center" wrapText="1"/>
    </xf>
    <xf numFmtId="0" fontId="29" fillId="0" borderId="68" xfId="5" applyFont="1" applyBorder="1" applyAlignment="1">
      <alignment horizontal="center" wrapText="1"/>
    </xf>
    <xf numFmtId="0" fontId="29" fillId="0" borderId="29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0" fontId="4" fillId="0" borderId="24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68" xfId="5" applyFont="1" applyBorder="1" applyAlignment="1">
      <alignment horizontal="center" wrapText="1"/>
    </xf>
    <xf numFmtId="0" fontId="29" fillId="0" borderId="60" xfId="5" applyFont="1" applyBorder="1" applyAlignment="1">
      <alignment horizont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9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68" xfId="5" applyFont="1" applyBorder="1" applyAlignment="1">
      <alignment horizontal="center" vertical="center" wrapText="1"/>
    </xf>
    <xf numFmtId="0" fontId="29" fillId="0" borderId="60" xfId="5" applyFont="1" applyBorder="1" applyAlignment="1">
      <alignment horizontal="center" vertical="center" wrapText="1"/>
    </xf>
    <xf numFmtId="0" fontId="29" fillId="0" borderId="29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170" fontId="28" fillId="0" borderId="72" xfId="4" applyNumberFormat="1" applyFont="1" applyFill="1" applyBorder="1" applyAlignment="1" applyProtection="1">
      <alignment horizontal="center" vertical="center" wrapText="1"/>
    </xf>
    <xf numFmtId="0" fontId="63" fillId="0" borderId="73" xfId="0" applyFont="1" applyFill="1" applyBorder="1" applyAlignment="1">
      <alignment horizontal="center" vertical="center" wrapText="1"/>
    </xf>
    <xf numFmtId="0" fontId="63" fillId="0" borderId="74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0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3" xfId="4" applyNumberFormat="1" applyFont="1" applyFill="1" applyBorder="1" applyAlignment="1" applyProtection="1">
      <alignment horizontal="center" vertical="center" textRotation="90" wrapText="1"/>
    </xf>
    <xf numFmtId="0" fontId="10" fillId="0" borderId="72" xfId="4" applyNumberFormat="1" applyFont="1" applyFill="1" applyBorder="1" applyAlignment="1" applyProtection="1">
      <alignment horizontal="center" vertical="center" wrapText="1"/>
    </xf>
    <xf numFmtId="0" fontId="69" fillId="0" borderId="73" xfId="0" applyFont="1" applyFill="1" applyBorder="1"/>
    <xf numFmtId="0" fontId="69" fillId="0" borderId="74" xfId="0" applyFont="1" applyFill="1" applyBorder="1"/>
    <xf numFmtId="0" fontId="69" fillId="0" borderId="46" xfId="0" applyFont="1" applyFill="1" applyBorder="1"/>
    <xf numFmtId="0" fontId="69" fillId="0" borderId="26" xfId="0" applyFont="1" applyFill="1" applyBorder="1"/>
    <xf numFmtId="0" fontId="69" fillId="0" borderId="35" xfId="0" applyFont="1" applyFill="1" applyBorder="1"/>
    <xf numFmtId="0" fontId="10" fillId="0" borderId="55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71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71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71" xfId="4" applyNumberFormat="1" applyFont="1" applyFill="1" applyBorder="1" applyAlignment="1" applyProtection="1">
      <alignment horizontal="center" vertical="center" textRotation="90" wrapText="1"/>
    </xf>
    <xf numFmtId="170" fontId="10" fillId="0" borderId="48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170" fontId="10" fillId="0" borderId="62" xfId="4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171" fontId="28" fillId="0" borderId="43" xfId="4" applyNumberFormat="1" applyFont="1" applyFill="1" applyBorder="1" applyAlignment="1" applyProtection="1">
      <alignment horizontal="left" vertical="center" wrapText="1"/>
    </xf>
    <xf numFmtId="171" fontId="28" fillId="0" borderId="76" xfId="4" applyNumberFormat="1" applyFont="1" applyFill="1" applyBorder="1" applyAlignment="1" applyProtection="1">
      <alignment horizontal="left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 applyProtection="1">
      <alignment horizontal="center" vertical="center"/>
    </xf>
    <xf numFmtId="49" fontId="28" fillId="0" borderId="74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90" xfId="4" applyNumberFormat="1" applyFont="1" applyFill="1" applyBorder="1" applyAlignment="1">
      <alignment horizontal="center" vertical="center" wrapText="1"/>
    </xf>
    <xf numFmtId="49" fontId="10" fillId="0" borderId="53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1" fontId="28" fillId="0" borderId="73" xfId="4" applyNumberFormat="1" applyFont="1" applyFill="1" applyBorder="1" applyAlignment="1" applyProtection="1">
      <alignment horizontal="center" vertical="center"/>
    </xf>
    <xf numFmtId="171" fontId="28" fillId="0" borderId="74" xfId="4" applyNumberFormat="1" applyFont="1" applyFill="1" applyBorder="1" applyAlignment="1" applyProtection="1">
      <alignment horizontal="center" vertical="center"/>
    </xf>
    <xf numFmtId="49" fontId="10" fillId="0" borderId="48" xfId="4" applyNumberFormat="1" applyFont="1" applyFill="1" applyBorder="1" applyAlignment="1">
      <alignment horizontal="center" vertical="center" wrapText="1"/>
    </xf>
    <xf numFmtId="49" fontId="10" fillId="0" borderId="61" xfId="4" applyNumberFormat="1" applyFont="1" applyFill="1" applyBorder="1" applyAlignment="1">
      <alignment horizontal="center" vertical="center" wrapText="1"/>
    </xf>
    <xf numFmtId="49" fontId="10" fillId="0" borderId="91" xfId="4" applyNumberFormat="1" applyFont="1" applyFill="1" applyBorder="1" applyAlignment="1">
      <alignment horizontal="center" vertical="center" wrapText="1"/>
    </xf>
    <xf numFmtId="49" fontId="10" fillId="0" borderId="84" xfId="4" applyNumberFormat="1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53" xfId="0" applyFont="1" applyFill="1" applyBorder="1" applyAlignment="1" applyProtection="1">
      <alignment horizontal="center" vertical="center"/>
    </xf>
    <xf numFmtId="0" fontId="63" fillId="0" borderId="53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72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35" xfId="4" applyNumberFormat="1" applyFont="1" applyFill="1" applyBorder="1" applyAlignment="1" applyProtection="1">
      <alignment horizontal="center" vertical="center"/>
    </xf>
    <xf numFmtId="167" fontId="28" fillId="0" borderId="77" xfId="4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65" fontId="28" fillId="0" borderId="104" xfId="0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1" fontId="28" fillId="0" borderId="69" xfId="4" applyNumberFormat="1" applyFont="1" applyFill="1" applyBorder="1" applyAlignment="1" applyProtection="1">
      <alignment horizontal="center" vertical="center"/>
    </xf>
    <xf numFmtId="171" fontId="28" fillId="0" borderId="70" xfId="4" applyNumberFormat="1" applyFont="1" applyFill="1" applyBorder="1" applyAlignment="1" applyProtection="1">
      <alignment horizontal="center" vertical="center"/>
    </xf>
    <xf numFmtId="171" fontId="28" fillId="0" borderId="86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72" xfId="4" applyFont="1" applyFill="1" applyBorder="1" applyAlignment="1">
      <alignment horizontal="center" vertical="center" wrapText="1"/>
    </xf>
    <xf numFmtId="0" fontId="28" fillId="0" borderId="73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170" fontId="10" fillId="0" borderId="24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40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40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wrapText="1"/>
    </xf>
    <xf numFmtId="0" fontId="4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40" xfId="0" applyFont="1" applyFill="1" applyBorder="1" applyAlignment="1">
      <alignment horizontal="center"/>
    </xf>
    <xf numFmtId="0" fontId="41" fillId="0" borderId="27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09375" defaultRowHeight="16.8" x14ac:dyDescent="0.3"/>
  <cols>
    <col min="1" max="1" width="21.6640625" style="251" customWidth="1"/>
    <col min="2" max="2" width="10.6640625" style="220" customWidth="1"/>
    <col min="3" max="3" width="9.33203125" style="220" bestFit="1" customWidth="1"/>
    <col min="4" max="4" width="8.33203125" style="220" customWidth="1"/>
    <col min="5" max="5" width="8.5546875" style="220" customWidth="1"/>
    <col min="6" max="6" width="8" style="220" customWidth="1"/>
    <col min="7" max="7" width="2.6640625" style="220" customWidth="1"/>
    <col min="8" max="8" width="1.88671875" style="220" customWidth="1"/>
    <col min="9" max="9" width="13.109375" style="220" customWidth="1"/>
    <col min="10" max="17" width="9.109375" style="220" hidden="1" customWidth="1"/>
    <col min="18" max="18" width="11" style="220" hidden="1" customWidth="1"/>
    <col min="19" max="23" width="9.109375" style="220" hidden="1" customWidth="1"/>
    <col min="24" max="24" width="15.88671875" style="220" hidden="1" customWidth="1"/>
    <col min="25" max="28" width="9.109375" style="220" hidden="1" customWidth="1"/>
    <col min="29" max="16384" width="9.109375" style="220"/>
  </cols>
  <sheetData>
    <row r="1" spans="1:29" ht="24" customHeight="1" x14ac:dyDescent="0.3">
      <c r="A1" s="1165"/>
      <c r="B1" s="1165"/>
      <c r="C1" s="1165"/>
      <c r="D1" s="1165"/>
      <c r="E1" s="1165"/>
      <c r="F1" s="1165"/>
      <c r="G1" s="1165"/>
      <c r="H1" s="1165"/>
      <c r="I1" s="1165"/>
    </row>
    <row r="2" spans="1:29" ht="19.5" customHeight="1" x14ac:dyDescent="0.3">
      <c r="A2" s="1166"/>
      <c r="B2" s="1166"/>
      <c r="C2" s="221" t="s">
        <v>244</v>
      </c>
      <c r="D2" s="222" t="s">
        <v>245</v>
      </c>
      <c r="E2" s="222" t="s">
        <v>246</v>
      </c>
      <c r="F2" s="222" t="s">
        <v>247</v>
      </c>
      <c r="G2" s="1167" t="s">
        <v>248</v>
      </c>
      <c r="H2" s="1167"/>
      <c r="I2" s="1167"/>
    </row>
    <row r="3" spans="1:29" ht="17.25" customHeight="1" x14ac:dyDescent="0.45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5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3">
      <c r="A5" s="1168" t="str">
        <f>'Семестровка -ввод данных'!C23</f>
        <v>Іноземна мова (за професійним спрямуванням) / Соціологія</v>
      </c>
      <c r="B5" s="1168"/>
      <c r="C5" s="1168"/>
      <c r="D5" s="1168"/>
      <c r="E5" s="1168"/>
      <c r="F5" s="1168"/>
      <c r="G5" s="1168"/>
      <c r="H5" s="1168"/>
      <c r="I5" s="1168"/>
    </row>
    <row r="6" spans="1:29" x14ac:dyDescent="0.3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3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3">
      <c r="A8" s="1168" t="str">
        <f>'Семестровка -ввод данных'!C13</f>
        <v>Історія української культури</v>
      </c>
      <c r="B8" s="1168"/>
      <c r="C8" s="1168"/>
      <c r="D8" s="1168"/>
      <c r="E8" s="1168"/>
      <c r="F8" s="1168"/>
      <c r="G8" s="1168"/>
      <c r="H8" s="1168"/>
      <c r="I8" s="1168"/>
    </row>
    <row r="9" spans="1:29" x14ac:dyDescent="0.3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3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3">
      <c r="A11" s="1169" t="str">
        <f>'Семестровка -ввод данных'!C15</f>
        <v>Вища математика</v>
      </c>
      <c r="B11" s="1169"/>
      <c r="C11" s="1169"/>
      <c r="D11" s="1169"/>
      <c r="E11" s="1169"/>
      <c r="F11" s="1169"/>
      <c r="G11" s="1169"/>
      <c r="H11" s="1169"/>
      <c r="I11" s="1169"/>
    </row>
    <row r="12" spans="1:29" x14ac:dyDescent="0.3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3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3">
      <c r="A14" s="1170" t="str">
        <f>'Семестровка -ввод данных'!C67</f>
        <v>Економіко-математичні методи та моделі</v>
      </c>
      <c r="B14" s="1170"/>
      <c r="C14" s="1170"/>
      <c r="D14" s="1170"/>
      <c r="E14" s="1170"/>
      <c r="F14" s="1170"/>
      <c r="G14" s="1170"/>
      <c r="H14" s="1170"/>
      <c r="I14" s="1170"/>
      <c r="AC14" s="225"/>
    </row>
    <row r="15" spans="1:29" x14ac:dyDescent="0.3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3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3">
      <c r="A17" s="1169" t="str">
        <f>'Семестровка -ввод данных'!C16</f>
        <v>Інформатика</v>
      </c>
      <c r="B17" s="1169"/>
      <c r="C17" s="1169"/>
      <c r="D17" s="1169"/>
      <c r="E17" s="1169"/>
      <c r="F17" s="1169"/>
      <c r="G17" s="1169"/>
      <c r="H17" s="1169"/>
      <c r="I17" s="1169"/>
    </row>
    <row r="18" spans="1:9" x14ac:dyDescent="0.3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3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3">
      <c r="A20" s="1168" t="str">
        <f>'Семестровка -ввод данных'!C36</f>
        <v>Фінанси</v>
      </c>
      <c r="B20" s="1168"/>
      <c r="C20" s="1168"/>
      <c r="D20" s="1168"/>
      <c r="E20" s="1168"/>
      <c r="F20" s="1168"/>
      <c r="G20" s="1168"/>
      <c r="H20" s="1168"/>
      <c r="I20" s="1168"/>
    </row>
    <row r="21" spans="1:9" x14ac:dyDescent="0.3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3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3">
      <c r="A23" s="1168" t="e">
        <f>'Семестровка -ввод данных'!#REF!</f>
        <v>#REF!</v>
      </c>
      <c r="B23" s="1168"/>
      <c r="C23" s="1168"/>
      <c r="D23" s="1168"/>
      <c r="E23" s="1168"/>
      <c r="F23" s="1168"/>
      <c r="G23" s="1168"/>
      <c r="H23" s="1168"/>
      <c r="I23" s="1168"/>
    </row>
    <row r="24" spans="1:9" x14ac:dyDescent="0.3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3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3">
      <c r="A26" s="1168" t="str">
        <f>'Семестровка -ввод данных'!C22</f>
        <v>Філософія</v>
      </c>
      <c r="B26" s="1168"/>
      <c r="C26" s="1168"/>
      <c r="D26" s="1168"/>
      <c r="E26" s="1168"/>
      <c r="F26" s="1168"/>
      <c r="G26" s="1168"/>
      <c r="H26" s="1168"/>
      <c r="I26" s="1168"/>
    </row>
    <row r="27" spans="1:9" x14ac:dyDescent="0.3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3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3">
      <c r="A29" s="1168" t="str">
        <f>'Семестровка -ввод данных'!C18</f>
        <v>Основи економічної теорії</v>
      </c>
      <c r="B29" s="1168"/>
      <c r="C29" s="1168"/>
      <c r="D29" s="1168"/>
      <c r="E29" s="1168"/>
      <c r="F29" s="1168"/>
      <c r="G29" s="1168"/>
      <c r="H29" s="1168"/>
      <c r="I29" s="1168"/>
    </row>
    <row r="30" spans="1:9" x14ac:dyDescent="0.3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3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3">
      <c r="A32" s="1168" t="str">
        <f>'Семестровка -ввод данных'!C19</f>
        <v>Мікро- та макроекономіка</v>
      </c>
      <c r="B32" s="1168"/>
      <c r="C32" s="1168"/>
      <c r="D32" s="1168"/>
      <c r="E32" s="1168"/>
      <c r="F32" s="1168"/>
      <c r="G32" s="1168"/>
      <c r="H32" s="1168"/>
      <c r="I32" s="1168"/>
    </row>
    <row r="33" spans="1:29" x14ac:dyDescent="0.3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3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3">
      <c r="A35" s="1168">
        <f>'Семестровка -ввод данных'!C20</f>
        <v>0</v>
      </c>
      <c r="B35" s="1168"/>
      <c r="C35" s="1168"/>
      <c r="D35" s="1168"/>
      <c r="E35" s="1168"/>
      <c r="F35" s="1168"/>
      <c r="G35" s="1168"/>
      <c r="H35" s="1168"/>
      <c r="I35" s="1168"/>
    </row>
    <row r="36" spans="1:29" x14ac:dyDescent="0.3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3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3">
      <c r="A38" s="1168" t="str">
        <f>'Семестровка -ввод данных'!C21</f>
        <v>Економіка підприємства</v>
      </c>
      <c r="B38" s="1168"/>
      <c r="C38" s="1168"/>
      <c r="D38" s="1168"/>
      <c r="E38" s="1168"/>
      <c r="F38" s="1168"/>
      <c r="G38" s="1168"/>
      <c r="H38" s="1168"/>
      <c r="I38" s="1168"/>
    </row>
    <row r="39" spans="1:29" x14ac:dyDescent="0.3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3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3">
      <c r="A41" s="1169" t="str">
        <f>'Семестровка -ввод данных'!C60</f>
        <v>Страхування</v>
      </c>
      <c r="B41" s="1169"/>
      <c r="C41" s="1169"/>
      <c r="D41" s="1169"/>
      <c r="E41" s="1169"/>
      <c r="F41" s="1169"/>
      <c r="G41" s="1169"/>
      <c r="H41" s="1169"/>
      <c r="I41" s="1169"/>
    </row>
    <row r="42" spans="1:29" x14ac:dyDescent="0.3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3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3">
      <c r="A44" s="1168"/>
      <c r="B44" s="1168"/>
      <c r="C44" s="1168"/>
      <c r="D44" s="1168"/>
      <c r="E44" s="1168"/>
      <c r="F44" s="1168"/>
      <c r="G44" s="1168"/>
      <c r="H44" s="1168"/>
      <c r="I44" s="1168"/>
    </row>
    <row r="45" spans="1:29" x14ac:dyDescent="0.3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3">
      <c r="A46" s="1168" t="str">
        <f>'Семестровка -ввод данных'!C63</f>
        <v>Іноземна мова (за професійним спрямуванням) / Психологія управління</v>
      </c>
      <c r="B46" s="1168"/>
      <c r="C46" s="1168"/>
      <c r="D46" s="1168"/>
      <c r="E46" s="1168"/>
      <c r="F46" s="1168"/>
      <c r="G46" s="1168"/>
      <c r="H46" s="1168"/>
      <c r="I46" s="1168"/>
    </row>
    <row r="47" spans="1:29" x14ac:dyDescent="0.3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3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3">
      <c r="A49" s="1168" t="str">
        <f>'Семестровка -ввод данных'!C103</f>
        <v>Договірне право / Основи адміністративного права</v>
      </c>
      <c r="B49" s="1168"/>
      <c r="C49" s="1168"/>
      <c r="D49" s="1168"/>
      <c r="E49" s="1168"/>
      <c r="F49" s="1168"/>
      <c r="G49" s="1168"/>
      <c r="H49" s="1168"/>
      <c r="I49" s="1168"/>
    </row>
    <row r="50" spans="1:29" x14ac:dyDescent="0.3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3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3">
      <c r="A52" s="1168" t="str">
        <f>'Семестровка -ввод данных'!C61</f>
        <v>Фінансовий ринок / Біржова діяльність</v>
      </c>
      <c r="B52" s="1168"/>
      <c r="C52" s="1168"/>
      <c r="D52" s="1168"/>
      <c r="E52" s="1168"/>
      <c r="F52" s="1168"/>
      <c r="G52" s="1168"/>
      <c r="H52" s="1168"/>
      <c r="I52" s="1168"/>
    </row>
    <row r="53" spans="1:29" x14ac:dyDescent="0.3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3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3">
      <c r="A55" s="1168" t="str">
        <f>'Семестровка -ввод данных'!C42</f>
        <v>Курсова робота "Фінанси"</v>
      </c>
      <c r="B55" s="1168"/>
      <c r="C55" s="1168"/>
      <c r="D55" s="1168"/>
      <c r="E55" s="1168"/>
      <c r="F55" s="1168"/>
      <c r="G55" s="1168"/>
      <c r="H55" s="1168"/>
      <c r="I55" s="1168"/>
    </row>
    <row r="56" spans="1:29" x14ac:dyDescent="0.3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3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3">
      <c r="A58" s="1168" t="e">
        <f>'Семестровка -ввод данных'!#REF!</f>
        <v>#REF!</v>
      </c>
      <c r="B58" s="1168"/>
      <c r="C58" s="1168"/>
      <c r="D58" s="1168"/>
      <c r="E58" s="1168"/>
      <c r="F58" s="1168"/>
      <c r="G58" s="1168"/>
      <c r="H58" s="1168"/>
      <c r="I58" s="1168"/>
    </row>
    <row r="59" spans="1:29" x14ac:dyDescent="0.3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3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3">
      <c r="A61" s="1168" t="e">
        <f>'Семестровка -ввод данных'!#REF!</f>
        <v>#REF!</v>
      </c>
      <c r="B61" s="1168"/>
      <c r="C61" s="1168"/>
      <c r="D61" s="1168"/>
      <c r="E61" s="1168"/>
      <c r="F61" s="1168"/>
      <c r="G61" s="1168"/>
      <c r="H61" s="1168"/>
      <c r="I61" s="1168"/>
    </row>
    <row r="62" spans="1:29" x14ac:dyDescent="0.3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3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3">
      <c r="A64" s="1168" t="str">
        <f>'Семестровка -ввод данных'!C41</f>
        <v>Банківська система</v>
      </c>
      <c r="B64" s="1168"/>
      <c r="C64" s="1168"/>
      <c r="D64" s="1168"/>
      <c r="E64" s="1168"/>
      <c r="F64" s="1168"/>
      <c r="G64" s="1168"/>
      <c r="H64" s="1168"/>
      <c r="I64" s="1168"/>
    </row>
    <row r="65" spans="1:29" x14ac:dyDescent="0.3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3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3">
      <c r="A67" s="1168" t="str">
        <f>'Семестровка -ввод данных'!C38</f>
        <v>Менеджмент</v>
      </c>
      <c r="B67" s="1168"/>
      <c r="C67" s="1168"/>
      <c r="D67" s="1168"/>
      <c r="E67" s="1168"/>
      <c r="F67" s="1168"/>
      <c r="G67" s="1168"/>
      <c r="H67" s="1168"/>
      <c r="I67" s="1168"/>
    </row>
    <row r="68" spans="1:29" x14ac:dyDescent="0.3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3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3">
      <c r="A70" s="1168" t="str">
        <f>'Семестровка -ввод данных'!C60</f>
        <v>Страхування</v>
      </c>
      <c r="B70" s="1168"/>
      <c r="C70" s="1168"/>
      <c r="D70" s="1168"/>
      <c r="E70" s="1168"/>
      <c r="F70" s="1168"/>
      <c r="G70" s="1168"/>
      <c r="H70" s="1168"/>
      <c r="I70" s="1168"/>
    </row>
    <row r="71" spans="1:29" x14ac:dyDescent="0.3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3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3">
      <c r="A73" s="1168" t="e">
        <f>'Семестровка -ввод данных'!#REF!</f>
        <v>#REF!</v>
      </c>
      <c r="B73" s="1168"/>
      <c r="C73" s="1168"/>
      <c r="D73" s="1168"/>
      <c r="E73" s="1168"/>
      <c r="F73" s="1168"/>
      <c r="G73" s="1168"/>
      <c r="H73" s="1168"/>
      <c r="I73" s="1168"/>
    </row>
    <row r="74" spans="1:29" x14ac:dyDescent="0.3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3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3">
      <c r="A76" s="1168"/>
      <c r="B76" s="1168"/>
      <c r="C76" s="1168"/>
      <c r="D76" s="1168"/>
      <c r="E76" s="1168"/>
      <c r="F76" s="1168"/>
      <c r="G76" s="1168"/>
      <c r="H76" s="1168"/>
      <c r="I76" s="1168"/>
    </row>
    <row r="77" spans="1:29" x14ac:dyDescent="0.3">
      <c r="A77" s="1169" t="str">
        <f>'Семестровка -ввод данных'!C67</f>
        <v>Економіко-математичні методи та моделі</v>
      </c>
      <c r="B77" s="1169"/>
      <c r="C77" s="1169"/>
      <c r="D77" s="1169"/>
      <c r="E77" s="1169"/>
      <c r="F77" s="1169"/>
      <c r="G77" s="1169"/>
      <c r="H77" s="1169"/>
      <c r="I77" s="1169"/>
      <c r="AC77" s="220" t="s">
        <v>63</v>
      </c>
    </row>
    <row r="78" spans="1:29" x14ac:dyDescent="0.3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3">
      <c r="A79" s="225" t="s">
        <v>283</v>
      </c>
    </row>
    <row r="81" spans="1:9" x14ac:dyDescent="0.3">
      <c r="A81" s="1171"/>
      <c r="B81" s="1171"/>
      <c r="C81" s="1171"/>
      <c r="D81" s="1171"/>
      <c r="E81" s="1171"/>
      <c r="F81" s="1171"/>
      <c r="G81" s="1171"/>
      <c r="H81" s="1171"/>
      <c r="I81" s="1171"/>
    </row>
    <row r="82" spans="1:9" x14ac:dyDescent="0.3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3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3">
      <c r="A85" s="1171"/>
      <c r="B85" s="1171"/>
      <c r="C85" s="1171"/>
      <c r="D85" s="1171"/>
      <c r="E85" s="1171"/>
      <c r="F85" s="1171"/>
      <c r="G85" s="1171"/>
      <c r="H85" s="1171"/>
      <c r="I85" s="1171"/>
    </row>
    <row r="86" spans="1:9" x14ac:dyDescent="0.3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3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3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3">
      <c r="A89" s="1171"/>
      <c r="B89" s="1171"/>
      <c r="C89" s="1171"/>
      <c r="D89" s="1171"/>
      <c r="E89" s="1171"/>
      <c r="F89" s="1171"/>
      <c r="G89" s="1171"/>
      <c r="H89" s="1171"/>
      <c r="I89" s="1171"/>
    </row>
    <row r="90" spans="1:9" x14ac:dyDescent="0.3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3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3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3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3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3">
      <c r="A96" s="1171"/>
      <c r="B96" s="1171"/>
      <c r="C96" s="1171"/>
      <c r="D96" s="1171"/>
      <c r="E96" s="1171"/>
      <c r="F96" s="1171"/>
      <c r="G96" s="1171"/>
      <c r="H96" s="1171"/>
      <c r="I96" s="1171"/>
    </row>
    <row r="97" spans="1:9" x14ac:dyDescent="0.3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3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3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3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3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3">
      <c r="A102" s="1171"/>
      <c r="B102" s="1171"/>
      <c r="C102" s="1171"/>
      <c r="D102" s="1171"/>
      <c r="E102" s="1171"/>
      <c r="F102" s="1171"/>
      <c r="G102" s="1171"/>
      <c r="H102" s="1171"/>
      <c r="I102" s="1171"/>
    </row>
    <row r="103" spans="1:9" x14ac:dyDescent="0.3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3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3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3">
      <c r="A106" s="1171"/>
      <c r="B106" s="1171"/>
      <c r="C106" s="1171"/>
      <c r="D106" s="1171"/>
      <c r="E106" s="1171"/>
      <c r="F106" s="1171"/>
      <c r="G106" s="1171"/>
      <c r="H106" s="1171"/>
      <c r="I106" s="1171"/>
    </row>
    <row r="107" spans="1:9" x14ac:dyDescent="0.3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3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3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3">
      <c r="A110" s="1171"/>
      <c r="B110" s="1171"/>
      <c r="C110" s="1171"/>
      <c r="D110" s="1171"/>
      <c r="E110" s="1171"/>
      <c r="F110" s="1171"/>
      <c r="G110" s="1171"/>
      <c r="H110" s="1171"/>
      <c r="I110" s="1171"/>
    </row>
    <row r="111" spans="1:9" x14ac:dyDescent="0.3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3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3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3">
      <c r="A114" s="1171"/>
      <c r="B114" s="1171"/>
      <c r="C114" s="1171"/>
      <c r="D114" s="1171"/>
      <c r="E114" s="1171"/>
      <c r="F114" s="1171"/>
      <c r="G114" s="1171"/>
      <c r="H114" s="1171"/>
      <c r="I114" s="1171"/>
    </row>
    <row r="115" spans="1:9" x14ac:dyDescent="0.3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3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3">
      <c r="A119" s="1171"/>
      <c r="B119" s="1171"/>
      <c r="C119" s="1171"/>
      <c r="D119" s="1171"/>
      <c r="E119" s="1171"/>
      <c r="F119" s="1171"/>
      <c r="G119" s="1171"/>
      <c r="H119" s="1171"/>
      <c r="I119" s="1171"/>
    </row>
    <row r="120" spans="1:9" x14ac:dyDescent="0.3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3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3">
      <c r="A124" s="1171"/>
      <c r="B124" s="1171"/>
      <c r="C124" s="1171"/>
      <c r="D124" s="1171"/>
      <c r="E124" s="1171"/>
      <c r="F124" s="1171"/>
      <c r="G124" s="1171"/>
      <c r="H124" s="1171"/>
      <c r="I124" s="1171"/>
    </row>
    <row r="125" spans="1:9" x14ac:dyDescent="0.3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3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3">
      <c r="A129" s="1171"/>
      <c r="B129" s="1171"/>
      <c r="C129" s="1171"/>
      <c r="D129" s="1171"/>
      <c r="E129" s="1171"/>
      <c r="F129" s="1171"/>
      <c r="G129" s="1171"/>
      <c r="H129" s="1171"/>
      <c r="I129" s="1171"/>
    </row>
    <row r="130" spans="1:9" x14ac:dyDescent="0.3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3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3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3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3">
      <c r="A134" s="1172"/>
      <c r="B134" s="1173"/>
      <c r="C134" s="1173"/>
      <c r="D134" s="1173"/>
      <c r="E134" s="1173"/>
      <c r="F134" s="1173"/>
      <c r="G134" s="1173"/>
      <c r="H134" s="1173"/>
      <c r="I134" s="1173"/>
    </row>
    <row r="135" spans="1:9" ht="33" customHeight="1" x14ac:dyDescent="0.3">
      <c r="A135" s="1172"/>
      <c r="B135" s="1173"/>
      <c r="C135" s="1173"/>
      <c r="D135" s="1173"/>
      <c r="E135" s="1173"/>
      <c r="F135" s="1173"/>
      <c r="G135" s="1173"/>
      <c r="H135" s="1173"/>
      <c r="I135" s="1173"/>
    </row>
    <row r="136" spans="1:9" ht="17.25" customHeight="1" x14ac:dyDescent="0.3">
      <c r="A136" s="1172"/>
      <c r="B136" s="1172"/>
      <c r="C136" s="1172"/>
      <c r="D136" s="1172"/>
      <c r="E136" s="1172"/>
      <c r="F136" s="1172"/>
      <c r="G136" s="1172"/>
      <c r="H136" s="1172"/>
      <c r="I136" s="1172"/>
    </row>
    <row r="137" spans="1:9" ht="17.25" customHeight="1" x14ac:dyDescent="0.3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3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3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3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3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3">
      <c r="A142" s="1171"/>
      <c r="B142" s="1171"/>
      <c r="C142" s="1171"/>
      <c r="D142" s="1171"/>
      <c r="E142" s="1171"/>
      <c r="F142" s="1171"/>
      <c r="G142" s="1171"/>
      <c r="H142" s="1171"/>
      <c r="I142" s="1171"/>
    </row>
    <row r="143" spans="1:9" ht="17.25" customHeight="1" x14ac:dyDescent="0.3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3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3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3">
      <c r="A146" s="1171"/>
      <c r="B146" s="1171"/>
      <c r="C146" s="1171"/>
      <c r="D146" s="1171"/>
      <c r="E146" s="1171"/>
      <c r="F146" s="1171"/>
      <c r="G146" s="1171"/>
      <c r="H146" s="1171"/>
      <c r="I146" s="1171"/>
    </row>
    <row r="147" spans="1:9" ht="17.25" customHeight="1" x14ac:dyDescent="0.3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3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3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3">
      <c r="A150" s="1171"/>
      <c r="B150" s="1171"/>
      <c r="C150" s="1171"/>
      <c r="D150" s="1171"/>
      <c r="E150" s="1171"/>
      <c r="F150" s="1171"/>
      <c r="G150" s="1171"/>
      <c r="H150" s="1171"/>
      <c r="I150" s="1171"/>
    </row>
    <row r="151" spans="1:9" ht="17.25" customHeight="1" x14ac:dyDescent="0.3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3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3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3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3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3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3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3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3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3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3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3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3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3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3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3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3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3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3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3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3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3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3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3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3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3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3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3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3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3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3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3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3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3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3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3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3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3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3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3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3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3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3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3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3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3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3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3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3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3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3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3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3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3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3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3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3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3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3">
      <c r="A209" s="1165" t="s">
        <v>251</v>
      </c>
      <c r="B209" s="1165"/>
      <c r="C209" s="1165"/>
      <c r="D209" s="1165"/>
      <c r="E209" s="1165"/>
      <c r="F209" s="1165"/>
      <c r="G209" s="1165"/>
      <c r="H209" s="1165"/>
      <c r="I209" s="1165"/>
    </row>
    <row r="210" spans="1:9" hidden="1" x14ac:dyDescent="0.3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3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3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3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3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3">
      <c r="A215" s="1165" t="s">
        <v>76</v>
      </c>
      <c r="B215" s="1165"/>
      <c r="C215" s="1165"/>
      <c r="D215" s="1165"/>
      <c r="E215" s="1165"/>
      <c r="F215" s="1165"/>
      <c r="G215" s="1165"/>
      <c r="H215" s="1165"/>
      <c r="I215" s="1165"/>
    </row>
    <row r="216" spans="1:9" hidden="1" x14ac:dyDescent="0.3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3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3">
      <c r="A218" s="220"/>
    </row>
    <row r="219" spans="1:9" hidden="1" x14ac:dyDescent="0.3">
      <c r="A219" s="220"/>
    </row>
    <row r="220" spans="1:9" hidden="1" x14ac:dyDescent="0.3">
      <c r="A220" s="220"/>
    </row>
    <row r="221" spans="1:9" hidden="1" x14ac:dyDescent="0.3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3">
      <c r="A222" s="1165" t="s">
        <v>257</v>
      </c>
      <c r="B222" s="1165"/>
      <c r="C222" s="1165"/>
      <c r="D222" s="1165"/>
      <c r="E222" s="1165"/>
      <c r="F222" s="1165"/>
      <c r="G222" s="1165"/>
      <c r="H222" s="1165"/>
      <c r="I222" s="1165"/>
    </row>
    <row r="223" spans="1:9" hidden="1" x14ac:dyDescent="0.3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3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3">
      <c r="A225" s="220"/>
    </row>
    <row r="226" spans="1:9" hidden="1" x14ac:dyDescent="0.3">
      <c r="A226" s="220"/>
    </row>
    <row r="227" spans="1:9" ht="17.399999999999999" hidden="1" x14ac:dyDescent="0.3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3">
      <c r="A228" s="220"/>
    </row>
    <row r="229" spans="1:9" hidden="1" x14ac:dyDescent="0.3">
      <c r="A229" s="1165" t="s">
        <v>261</v>
      </c>
      <c r="B229" s="1165"/>
      <c r="C229" s="1165"/>
      <c r="D229" s="1165"/>
      <c r="E229" s="1165"/>
      <c r="F229" s="1165"/>
      <c r="G229" s="1165"/>
      <c r="H229" s="1165"/>
      <c r="I229" s="1165"/>
    </row>
    <row r="230" spans="1:9" hidden="1" x14ac:dyDescent="0.3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3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3">
      <c r="A232" s="249"/>
      <c r="C232" s="250"/>
    </row>
    <row r="233" spans="1:9" hidden="1" x14ac:dyDescent="0.3">
      <c r="A233" s="1165" t="s">
        <v>262</v>
      </c>
      <c r="B233" s="1165"/>
      <c r="C233" s="1165"/>
      <c r="D233" s="1165"/>
      <c r="E233" s="1165"/>
      <c r="F233" s="1165"/>
      <c r="G233" s="1165"/>
      <c r="H233" s="1165"/>
      <c r="I233" s="1165"/>
    </row>
    <row r="234" spans="1:9" hidden="1" x14ac:dyDescent="0.3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3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3">
      <c r="A236" s="249"/>
      <c r="C236" s="250"/>
    </row>
    <row r="237" spans="1:9" hidden="1" x14ac:dyDescent="0.3">
      <c r="A237" s="1165" t="s">
        <v>263</v>
      </c>
      <c r="B237" s="1165"/>
      <c r="C237" s="1165"/>
      <c r="D237" s="1165"/>
      <c r="E237" s="1165"/>
      <c r="F237" s="1165"/>
      <c r="G237" s="1165"/>
      <c r="H237" s="1165"/>
      <c r="I237" s="1165"/>
    </row>
    <row r="238" spans="1:9" hidden="1" x14ac:dyDescent="0.3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3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3"/>
    <row r="241" spans="1:9" hidden="1" x14ac:dyDescent="0.3">
      <c r="A241" s="1165" t="s">
        <v>264</v>
      </c>
      <c r="B241" s="1165"/>
      <c r="C241" s="1165"/>
      <c r="D241" s="1165"/>
      <c r="E241" s="1165"/>
      <c r="F241" s="1165"/>
      <c r="G241" s="1165"/>
      <c r="H241" s="1165"/>
      <c r="I241" s="1165"/>
    </row>
    <row r="242" spans="1:9" hidden="1" x14ac:dyDescent="0.3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3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3"/>
    <row r="245" spans="1:9" hidden="1" x14ac:dyDescent="0.3"/>
    <row r="246" spans="1:9" hidden="1" x14ac:dyDescent="0.3"/>
    <row r="247" spans="1:9" hidden="1" x14ac:dyDescent="0.3">
      <c r="A247" s="1165" t="s">
        <v>265</v>
      </c>
      <c r="B247" s="1165"/>
      <c r="C247" s="1165"/>
      <c r="D247" s="1165"/>
      <c r="E247" s="1165"/>
      <c r="F247" s="1165"/>
      <c r="G247" s="1165"/>
      <c r="H247" s="1165"/>
      <c r="I247" s="1165"/>
    </row>
    <row r="248" spans="1:9" hidden="1" x14ac:dyDescent="0.3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3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3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3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3"/>
    <row r="253" spans="1:9" hidden="1" x14ac:dyDescent="0.3"/>
    <row r="254" spans="1:9" hidden="1" x14ac:dyDescent="0.3"/>
    <row r="255" spans="1:9" hidden="1" x14ac:dyDescent="0.3"/>
    <row r="256" spans="1:9" hidden="1" x14ac:dyDescent="0.3">
      <c r="A256" s="1165" t="s">
        <v>267</v>
      </c>
      <c r="B256" s="1165"/>
      <c r="C256" s="1165"/>
      <c r="D256" s="1165"/>
      <c r="E256" s="1165"/>
      <c r="F256" s="1165"/>
      <c r="G256" s="1165"/>
      <c r="H256" s="1165"/>
      <c r="I256" s="1165"/>
    </row>
    <row r="257" spans="1:9" hidden="1" x14ac:dyDescent="0.3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3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3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3"/>
    <row r="261" spans="1:9" hidden="1" x14ac:dyDescent="0.3">
      <c r="A261" s="1165" t="s">
        <v>268</v>
      </c>
      <c r="B261" s="1165"/>
      <c r="C261" s="1165"/>
      <c r="D261" s="1165"/>
      <c r="E261" s="1165"/>
      <c r="F261" s="1165"/>
      <c r="G261" s="1165"/>
      <c r="H261" s="1165"/>
      <c r="I261" s="1165"/>
    </row>
    <row r="262" spans="1:9" hidden="1" x14ac:dyDescent="0.3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3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3"/>
    <row r="265" spans="1:9" hidden="1" x14ac:dyDescent="0.3">
      <c r="A265" s="1165" t="s">
        <v>269</v>
      </c>
      <c r="B265" s="1165"/>
      <c r="C265" s="1165"/>
      <c r="D265" s="1165"/>
      <c r="E265" s="1165"/>
      <c r="F265" s="1165"/>
      <c r="G265" s="1165"/>
      <c r="H265" s="1165"/>
      <c r="I265" s="1165"/>
    </row>
    <row r="266" spans="1:9" hidden="1" x14ac:dyDescent="0.3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3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3"/>
    <row r="269" spans="1:9" hidden="1" x14ac:dyDescent="0.3">
      <c r="A269" s="1165" t="s">
        <v>270</v>
      </c>
      <c r="B269" s="1165"/>
      <c r="C269" s="1165"/>
      <c r="D269" s="1165"/>
      <c r="E269" s="1165"/>
      <c r="F269" s="1165"/>
      <c r="G269" s="1165"/>
      <c r="H269" s="1165"/>
      <c r="I269" s="1165"/>
    </row>
    <row r="270" spans="1:9" hidden="1" x14ac:dyDescent="0.3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3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3"/>
    <row r="273" spans="1:9" hidden="1" x14ac:dyDescent="0.3"/>
    <row r="274" spans="1:9" hidden="1" x14ac:dyDescent="0.3">
      <c r="A274" s="1165" t="s">
        <v>271</v>
      </c>
      <c r="B274" s="1165"/>
      <c r="C274" s="1165"/>
      <c r="D274" s="1165"/>
      <c r="E274" s="1165"/>
      <c r="F274" s="1165"/>
      <c r="G274" s="1165"/>
      <c r="H274" s="1165"/>
      <c r="I274" s="1165"/>
    </row>
    <row r="275" spans="1:9" hidden="1" x14ac:dyDescent="0.3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3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3"/>
    <row r="278" spans="1:9" hidden="1" x14ac:dyDescent="0.3"/>
    <row r="279" spans="1:9" hidden="1" x14ac:dyDescent="0.3">
      <c r="A279" s="1165" t="s">
        <v>272</v>
      </c>
      <c r="B279" s="1165"/>
      <c r="C279" s="1165"/>
      <c r="D279" s="1165"/>
      <c r="E279" s="1165"/>
      <c r="F279" s="1165"/>
      <c r="G279" s="1165"/>
      <c r="H279" s="1165"/>
      <c r="I279" s="1165"/>
    </row>
    <row r="280" spans="1:9" hidden="1" x14ac:dyDescent="0.3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3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3"/>
    <row r="283" spans="1:9" hidden="1" x14ac:dyDescent="0.3"/>
    <row r="284" spans="1:9" hidden="1" x14ac:dyDescent="0.3">
      <c r="A284" s="1165" t="s">
        <v>273</v>
      </c>
      <c r="B284" s="1165"/>
      <c r="C284" s="1165"/>
      <c r="D284" s="1165"/>
      <c r="E284" s="1165"/>
      <c r="F284" s="1165"/>
      <c r="G284" s="1165"/>
      <c r="H284" s="1165"/>
      <c r="I284" s="1165"/>
    </row>
    <row r="285" spans="1:9" hidden="1" x14ac:dyDescent="0.3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3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3"/>
    <row r="288" spans="1:9" hidden="1" x14ac:dyDescent="0.3"/>
    <row r="289" spans="1:9" hidden="1" x14ac:dyDescent="0.3">
      <c r="A289" s="1165" t="s">
        <v>274</v>
      </c>
      <c r="B289" s="1165"/>
      <c r="C289" s="1165"/>
      <c r="D289" s="1165"/>
      <c r="E289" s="1165"/>
      <c r="F289" s="1165"/>
      <c r="G289" s="1165"/>
      <c r="H289" s="1165"/>
      <c r="I289" s="1165"/>
    </row>
    <row r="290" spans="1:9" hidden="1" x14ac:dyDescent="0.3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3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3"/>
    <row r="293" spans="1:9" hidden="1" x14ac:dyDescent="0.3">
      <c r="A293" s="1165" t="s">
        <v>275</v>
      </c>
      <c r="B293" s="1165"/>
      <c r="C293" s="1165"/>
      <c r="D293" s="1165"/>
      <c r="E293" s="1165"/>
      <c r="F293" s="1165"/>
      <c r="G293" s="1165"/>
      <c r="H293" s="1165"/>
      <c r="I293" s="1165"/>
    </row>
    <row r="294" spans="1:9" hidden="1" x14ac:dyDescent="0.3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3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3"/>
    <row r="297" spans="1:9" hidden="1" x14ac:dyDescent="0.3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09375" defaultRowHeight="14.4" x14ac:dyDescent="0.3"/>
  <cols>
    <col min="1" max="1" width="3.88671875" style="45" customWidth="1"/>
    <col min="2" max="2" width="4.5546875" style="45" customWidth="1"/>
    <col min="3" max="3" width="47.5546875" style="1" customWidth="1"/>
    <col min="4" max="4" width="9.109375" style="44"/>
    <col min="5" max="5" width="7.109375" style="44" customWidth="1"/>
    <col min="6" max="6" width="7.33203125" style="44" customWidth="1"/>
    <col min="7" max="9" width="4.44140625" style="44" customWidth="1"/>
    <col min="10" max="10" width="5.5546875" style="44" customWidth="1"/>
    <col min="11" max="11" width="7" style="44" customWidth="1"/>
    <col min="12" max="12" width="6.5546875" style="44" customWidth="1"/>
    <col min="13" max="13" width="9.109375" style="44"/>
    <col min="14" max="14" width="4.88671875" style="44" customWidth="1"/>
    <col min="15" max="15" width="4.44140625" style="44" customWidth="1"/>
    <col min="16" max="16" width="14.5546875" style="383" customWidth="1"/>
    <col min="17" max="17" width="4.5546875" style="137" customWidth="1"/>
    <col min="18" max="18" width="5.44140625" style="137" customWidth="1"/>
    <col min="19" max="19" width="6.44140625" style="137" customWidth="1"/>
    <col min="20" max="20" width="7.109375" style="137" customWidth="1"/>
    <col min="21" max="21" width="7.33203125" style="137" customWidth="1"/>
    <col min="22" max="24" width="4.44140625" style="137" customWidth="1"/>
    <col min="25" max="25" width="5.5546875" style="137" customWidth="1"/>
    <col min="26" max="26" width="7" style="137" customWidth="1"/>
    <col min="27" max="28" width="9.109375" style="137"/>
    <col min="29" max="16384" width="9.109375" style="44"/>
  </cols>
  <sheetData>
    <row r="1" spans="1:30" ht="13.2" x14ac:dyDescent="0.25">
      <c r="C1" s="1561" t="s">
        <v>363</v>
      </c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354"/>
      <c r="O1" s="354"/>
      <c r="P1" s="382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3.2" x14ac:dyDescent="0.25">
      <c r="P2" s="382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5">
      <c r="C3" s="1" t="s">
        <v>50</v>
      </c>
      <c r="P3" s="382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5">
      <c r="C4" s="1560" t="s">
        <v>0</v>
      </c>
      <c r="D4" s="1522" t="s">
        <v>1</v>
      </c>
      <c r="E4" s="1526" t="s">
        <v>2</v>
      </c>
      <c r="F4" s="1526"/>
      <c r="G4" s="1526"/>
      <c r="H4" s="1526"/>
      <c r="I4" s="1526"/>
      <c r="J4" s="1523"/>
      <c r="K4" s="1522" t="s">
        <v>364</v>
      </c>
      <c r="L4" s="1522" t="s">
        <v>365</v>
      </c>
      <c r="M4" s="1522" t="s">
        <v>5</v>
      </c>
      <c r="N4" s="355"/>
      <c r="O4" s="355"/>
      <c r="P4" s="382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5">
      <c r="C5" s="1560"/>
      <c r="D5" s="1522"/>
      <c r="E5" s="1522" t="s">
        <v>6</v>
      </c>
      <c r="F5" s="1524" t="s">
        <v>7</v>
      </c>
      <c r="G5" s="1524"/>
      <c r="H5" s="1524"/>
      <c r="I5" s="1524"/>
      <c r="J5" s="1522" t="s">
        <v>8</v>
      </c>
      <c r="K5" s="1522"/>
      <c r="L5" s="1522"/>
      <c r="M5" s="1522"/>
      <c r="N5" s="355"/>
      <c r="O5" s="355"/>
      <c r="P5" s="382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5">
      <c r="C6" s="1560"/>
      <c r="D6" s="1522"/>
      <c r="E6" s="1523"/>
      <c r="F6" s="1522" t="s">
        <v>9</v>
      </c>
      <c r="G6" s="1526" t="s">
        <v>10</v>
      </c>
      <c r="H6" s="1523"/>
      <c r="I6" s="1523"/>
      <c r="J6" s="1523"/>
      <c r="K6" s="1522"/>
      <c r="L6" s="1522"/>
      <c r="M6" s="1522"/>
      <c r="N6" s="355"/>
      <c r="O6" s="355"/>
      <c r="P6" s="382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5">
      <c r="C7" s="1560"/>
      <c r="D7" s="1522"/>
      <c r="E7" s="1523"/>
      <c r="F7" s="1525"/>
      <c r="G7" s="1522" t="s">
        <v>11</v>
      </c>
      <c r="H7" s="1522" t="s">
        <v>12</v>
      </c>
      <c r="I7" s="1522" t="s">
        <v>13</v>
      </c>
      <c r="J7" s="1523"/>
      <c r="K7" s="1522"/>
      <c r="L7" s="1522"/>
      <c r="M7" s="1522"/>
      <c r="N7" s="355"/>
      <c r="O7" s="355"/>
      <c r="P7" s="382"/>
      <c r="Q7" s="1522" t="s">
        <v>11</v>
      </c>
      <c r="R7" s="1522" t="s">
        <v>12</v>
      </c>
      <c r="S7" s="1522" t="s">
        <v>13</v>
      </c>
      <c r="T7" s="1557" t="s">
        <v>9</v>
      </c>
      <c r="U7" s="1557" t="s">
        <v>366</v>
      </c>
      <c r="V7" s="1557"/>
      <c r="W7" s="1557"/>
      <c r="X7" s="1557"/>
      <c r="Y7" s="1557"/>
      <c r="Z7" s="1557"/>
      <c r="AA7" s="1557"/>
      <c r="AB7" s="1557"/>
    </row>
    <row r="8" spans="1:30" ht="13.2" x14ac:dyDescent="0.25">
      <c r="C8" s="1560"/>
      <c r="D8" s="1522"/>
      <c r="E8" s="1523"/>
      <c r="F8" s="1525"/>
      <c r="G8" s="1522"/>
      <c r="H8" s="1522"/>
      <c r="I8" s="1522"/>
      <c r="J8" s="1523"/>
      <c r="K8" s="1522"/>
      <c r="L8" s="1522"/>
      <c r="M8" s="1522"/>
      <c r="N8" s="355"/>
      <c r="O8" s="355"/>
      <c r="P8" s="382"/>
      <c r="Q8" s="1522"/>
      <c r="R8" s="1522"/>
      <c r="S8" s="1522"/>
      <c r="T8" s="1557"/>
      <c r="U8" s="1557"/>
      <c r="V8" s="1557"/>
      <c r="W8" s="1557"/>
      <c r="X8" s="1557"/>
      <c r="Y8" s="1557"/>
      <c r="Z8" s="1557"/>
      <c r="AA8" s="1557"/>
      <c r="AB8" s="1557"/>
    </row>
    <row r="9" spans="1:30" x14ac:dyDescent="0.3">
      <c r="C9" s="1560"/>
      <c r="D9" s="1522"/>
      <c r="E9" s="1523"/>
      <c r="F9" s="1525"/>
      <c r="G9" s="1522"/>
      <c r="H9" s="1522"/>
      <c r="I9" s="1522"/>
      <c r="J9" s="1523"/>
      <c r="K9" s="1522"/>
      <c r="L9" s="1522"/>
      <c r="M9" s="1522"/>
      <c r="N9" s="355"/>
      <c r="O9" s="355"/>
      <c r="P9" s="382" t="s">
        <v>429</v>
      </c>
      <c r="Q9" s="1522"/>
      <c r="R9" s="1522"/>
      <c r="S9" s="1522"/>
      <c r="T9" s="1557"/>
      <c r="U9" s="1557" t="s">
        <v>289</v>
      </c>
      <c r="V9" s="1557"/>
      <c r="W9" s="1557" t="s">
        <v>290</v>
      </c>
      <c r="X9" s="1557"/>
      <c r="Y9" s="1557" t="s">
        <v>291</v>
      </c>
      <c r="Z9" s="1557"/>
      <c r="AA9" s="1558" t="s">
        <v>292</v>
      </c>
      <c r="AB9" s="1559"/>
    </row>
    <row r="10" spans="1:30" x14ac:dyDescent="0.3">
      <c r="C10" s="1560"/>
      <c r="D10" s="1522"/>
      <c r="E10" s="1523"/>
      <c r="F10" s="1525"/>
      <c r="G10" s="1522"/>
      <c r="H10" s="1522"/>
      <c r="I10" s="1522"/>
      <c r="J10" s="1523"/>
      <c r="K10" s="1522"/>
      <c r="L10" s="1522"/>
      <c r="M10" s="1522"/>
      <c r="N10" s="355"/>
      <c r="O10" s="355"/>
      <c r="P10" s="382"/>
      <c r="Q10" s="1522"/>
      <c r="R10" s="1522"/>
      <c r="S10" s="1522"/>
      <c r="T10" s="376"/>
      <c r="U10" s="376" t="s">
        <v>293</v>
      </c>
      <c r="V10" s="376" t="s">
        <v>113</v>
      </c>
      <c r="W10" s="376" t="s">
        <v>293</v>
      </c>
      <c r="X10" s="376" t="s">
        <v>113</v>
      </c>
      <c r="Y10" s="376" t="s">
        <v>293</v>
      </c>
      <c r="Z10" s="376" t="s">
        <v>113</v>
      </c>
      <c r="AA10" s="126" t="s">
        <v>293</v>
      </c>
      <c r="AB10" s="126" t="s">
        <v>113</v>
      </c>
    </row>
    <row r="11" spans="1:30" s="307" customFormat="1" x14ac:dyDescent="0.3">
      <c r="A11" s="384" t="s">
        <v>16</v>
      </c>
      <c r="B11" s="384" t="s">
        <v>14</v>
      </c>
      <c r="C11" s="306" t="s">
        <v>15</v>
      </c>
      <c r="D11" s="391">
        <v>2.5</v>
      </c>
      <c r="E11" s="308">
        <f>D11*30</f>
        <v>75</v>
      </c>
      <c r="F11" s="308">
        <f>G11+H11+I11</f>
        <v>4</v>
      </c>
      <c r="G11" s="308"/>
      <c r="H11" s="308"/>
      <c r="I11" s="308">
        <v>4</v>
      </c>
      <c r="J11" s="308">
        <f>E11-F11</f>
        <v>71</v>
      </c>
      <c r="K11" s="385">
        <v>4</v>
      </c>
      <c r="L11" s="385"/>
      <c r="M11" s="385">
        <f>F11/E11*100</f>
        <v>5.3333333333333339</v>
      </c>
      <c r="N11" s="386" t="s">
        <v>59</v>
      </c>
      <c r="O11" s="386" t="s">
        <v>16</v>
      </c>
      <c r="P11" s="390" t="s">
        <v>430</v>
      </c>
      <c r="Q11" s="393"/>
      <c r="R11" s="393"/>
      <c r="S11" s="393" t="s">
        <v>294</v>
      </c>
      <c r="T11" s="389" t="s">
        <v>294</v>
      </c>
      <c r="U11" s="389"/>
      <c r="V11" s="389"/>
      <c r="W11" s="389"/>
      <c r="X11" s="389"/>
      <c r="Y11" s="389">
        <v>4</v>
      </c>
      <c r="Z11" s="389"/>
      <c r="AA11" s="389">
        <f t="shared" ref="AA11:AB19" si="0">U11+W11+Y11</f>
        <v>4</v>
      </c>
      <c r="AB11" s="389">
        <f t="shared" si="0"/>
        <v>0</v>
      </c>
      <c r="AD11" s="392" t="s">
        <v>367</v>
      </c>
    </row>
    <row r="12" spans="1:30" x14ac:dyDescent="0.3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7"/>
      <c r="O12" s="357"/>
      <c r="P12" s="382"/>
      <c r="Q12" s="377"/>
      <c r="R12" s="377"/>
      <c r="S12" s="377"/>
      <c r="T12" s="376"/>
      <c r="U12" s="376"/>
      <c r="V12" s="376"/>
      <c r="W12" s="376"/>
      <c r="X12" s="376"/>
      <c r="Y12" s="376"/>
      <c r="Z12" s="376"/>
      <c r="AA12" s="376">
        <f t="shared" si="0"/>
        <v>0</v>
      </c>
      <c r="AB12" s="376">
        <f t="shared" si="0"/>
        <v>0</v>
      </c>
      <c r="AD12"/>
    </row>
    <row r="13" spans="1:30" s="307" customFormat="1" x14ac:dyDescent="0.3">
      <c r="A13" s="384" t="s">
        <v>16</v>
      </c>
      <c r="B13" s="384" t="s">
        <v>14</v>
      </c>
      <c r="C13" s="306" t="s">
        <v>52</v>
      </c>
      <c r="D13" s="385">
        <v>8</v>
      </c>
      <c r="E13" s="308">
        <f t="shared" ref="E13:E19" si="1">D13*30</f>
        <v>240</v>
      </c>
      <c r="F13" s="308">
        <f t="shared" ref="F13:F19" si="2">G13+H13+I13</f>
        <v>8</v>
      </c>
      <c r="G13" s="308">
        <v>8</v>
      </c>
      <c r="H13" s="308"/>
      <c r="I13" s="308">
        <v>0</v>
      </c>
      <c r="J13" s="308">
        <f t="shared" ref="J13:J19" si="3">E13-F13</f>
        <v>232</v>
      </c>
      <c r="K13" s="385">
        <v>8</v>
      </c>
      <c r="L13" s="385"/>
      <c r="M13" s="385">
        <f t="shared" ref="M13:M19" si="4">F13/E13*100</f>
        <v>3.3333333333333335</v>
      </c>
      <c r="N13" s="386" t="s">
        <v>59</v>
      </c>
      <c r="O13" s="386" t="s">
        <v>18</v>
      </c>
      <c r="P13" s="390" t="s">
        <v>431</v>
      </c>
      <c r="Q13" s="393" t="s">
        <v>295</v>
      </c>
      <c r="R13" s="393"/>
      <c r="S13" s="393"/>
      <c r="T13" s="389" t="s">
        <v>295</v>
      </c>
      <c r="U13" s="389">
        <v>8</v>
      </c>
      <c r="V13" s="389"/>
      <c r="W13" s="389"/>
      <c r="X13" s="389"/>
      <c r="Y13" s="389"/>
      <c r="Z13" s="389"/>
      <c r="AA13" s="389">
        <f t="shared" si="0"/>
        <v>8</v>
      </c>
      <c r="AB13" s="389">
        <f t="shared" si="0"/>
        <v>0</v>
      </c>
      <c r="AD13" s="392" t="s">
        <v>368</v>
      </c>
    </row>
    <row r="14" spans="1:30" x14ac:dyDescent="0.3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7"/>
      <c r="O14" s="357"/>
      <c r="P14" s="382"/>
      <c r="Q14" s="377"/>
      <c r="R14" s="377"/>
      <c r="S14" s="377"/>
      <c r="T14" s="376"/>
      <c r="U14" s="376"/>
      <c r="V14" s="376"/>
      <c r="W14" s="376"/>
      <c r="X14" s="376"/>
      <c r="Y14" s="376"/>
      <c r="Z14" s="376"/>
      <c r="AA14" s="376"/>
      <c r="AB14" s="376"/>
      <c r="AD14"/>
    </row>
    <row r="15" spans="1:30" s="350" customFormat="1" x14ac:dyDescent="0.3">
      <c r="A15" s="384" t="s">
        <v>16</v>
      </c>
      <c r="B15" s="384" t="s">
        <v>14</v>
      </c>
      <c r="C15" s="306" t="s">
        <v>19</v>
      </c>
      <c r="D15" s="385">
        <v>7</v>
      </c>
      <c r="E15" s="308">
        <f t="shared" si="1"/>
        <v>210</v>
      </c>
      <c r="F15" s="308">
        <f t="shared" si="2"/>
        <v>20</v>
      </c>
      <c r="G15" s="308">
        <v>12</v>
      </c>
      <c r="H15" s="308"/>
      <c r="I15" s="308">
        <v>8</v>
      </c>
      <c r="J15" s="308">
        <f t="shared" si="3"/>
        <v>190</v>
      </c>
      <c r="K15" s="385">
        <v>16</v>
      </c>
      <c r="L15" s="385">
        <v>4</v>
      </c>
      <c r="M15" s="385">
        <f t="shared" si="4"/>
        <v>9.5238095238095237</v>
      </c>
      <c r="N15" s="386" t="s">
        <v>59</v>
      </c>
      <c r="O15" s="386" t="s">
        <v>18</v>
      </c>
      <c r="P15" s="390">
        <v>1</v>
      </c>
      <c r="Q15" s="393" t="s">
        <v>296</v>
      </c>
      <c r="R15" s="393"/>
      <c r="S15" s="393" t="s">
        <v>297</v>
      </c>
      <c r="T15" s="393" t="s">
        <v>369</v>
      </c>
      <c r="U15" s="389">
        <v>12</v>
      </c>
      <c r="V15" s="389"/>
      <c r="W15" s="389"/>
      <c r="X15" s="389"/>
      <c r="Y15" s="389">
        <v>4</v>
      </c>
      <c r="Z15" s="389">
        <v>4</v>
      </c>
      <c r="AA15" s="389">
        <f t="shared" si="0"/>
        <v>16</v>
      </c>
      <c r="AB15" s="389">
        <f t="shared" si="0"/>
        <v>4</v>
      </c>
      <c r="AD15" s="392" t="s">
        <v>370</v>
      </c>
    </row>
    <row r="16" spans="1:30" s="176" customFormat="1" x14ac:dyDescent="0.3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7"/>
      <c r="O16" s="357"/>
      <c r="P16" s="382"/>
      <c r="Q16" s="377"/>
      <c r="R16" s="377"/>
      <c r="S16" s="377"/>
      <c r="T16" s="377"/>
      <c r="U16" s="376"/>
      <c r="V16" s="376"/>
      <c r="W16" s="376"/>
      <c r="X16" s="376"/>
      <c r="Y16" s="376"/>
      <c r="Z16" s="376"/>
      <c r="AA16" s="376"/>
      <c r="AB16" s="376"/>
      <c r="AD16"/>
    </row>
    <row r="17" spans="1:30" s="350" customFormat="1" x14ac:dyDescent="0.3">
      <c r="A17" s="384" t="s">
        <v>16</v>
      </c>
      <c r="B17" s="384" t="s">
        <v>14</v>
      </c>
      <c r="C17" s="306" t="s">
        <v>20</v>
      </c>
      <c r="D17" s="385">
        <v>5</v>
      </c>
      <c r="E17" s="308">
        <f t="shared" si="1"/>
        <v>150</v>
      </c>
      <c r="F17" s="308">
        <f t="shared" si="2"/>
        <v>12</v>
      </c>
      <c r="G17" s="308">
        <v>8</v>
      </c>
      <c r="H17" s="308"/>
      <c r="I17" s="308">
        <v>4</v>
      </c>
      <c r="J17" s="308">
        <f t="shared" si="3"/>
        <v>138</v>
      </c>
      <c r="K17" s="385">
        <v>8</v>
      </c>
      <c r="L17" s="385">
        <v>4</v>
      </c>
      <c r="M17" s="385">
        <f t="shared" si="4"/>
        <v>8</v>
      </c>
      <c r="N17" s="386" t="s">
        <v>56</v>
      </c>
      <c r="O17" s="386" t="s">
        <v>18</v>
      </c>
      <c r="P17" s="390">
        <v>1</v>
      </c>
      <c r="Q17" s="393" t="s">
        <v>295</v>
      </c>
      <c r="R17" s="393"/>
      <c r="S17" s="393" t="s">
        <v>298</v>
      </c>
      <c r="T17" s="393" t="s">
        <v>299</v>
      </c>
      <c r="U17" s="389">
        <v>8</v>
      </c>
      <c r="V17" s="389"/>
      <c r="W17" s="389"/>
      <c r="X17" s="389"/>
      <c r="Y17" s="389"/>
      <c r="Z17" s="389">
        <v>4</v>
      </c>
      <c r="AA17" s="389">
        <f t="shared" si="0"/>
        <v>8</v>
      </c>
      <c r="AB17" s="389">
        <f t="shared" si="0"/>
        <v>4</v>
      </c>
      <c r="AD17" s="392" t="s">
        <v>371</v>
      </c>
    </row>
    <row r="18" spans="1:30" s="176" customFormat="1" x14ac:dyDescent="0.3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7"/>
      <c r="O18" s="357"/>
      <c r="P18" s="382"/>
      <c r="Q18" s="377"/>
      <c r="R18" s="377"/>
      <c r="S18" s="377"/>
      <c r="T18" s="377"/>
      <c r="U18" s="376"/>
      <c r="V18" s="376"/>
      <c r="W18" s="376"/>
      <c r="X18" s="376"/>
      <c r="Y18" s="376"/>
      <c r="Z18" s="376"/>
      <c r="AA18" s="376"/>
      <c r="AB18" s="376"/>
      <c r="AD18"/>
    </row>
    <row r="19" spans="1:30" s="350" customFormat="1" x14ac:dyDescent="0.3">
      <c r="A19" s="384" t="s">
        <v>16</v>
      </c>
      <c r="B19" s="384" t="s">
        <v>14</v>
      </c>
      <c r="C19" s="306" t="s">
        <v>21</v>
      </c>
      <c r="D19" s="385">
        <v>7.5</v>
      </c>
      <c r="E19" s="308">
        <f t="shared" si="1"/>
        <v>225</v>
      </c>
      <c r="F19" s="308">
        <f t="shared" si="2"/>
        <v>16</v>
      </c>
      <c r="G19" s="308">
        <v>8</v>
      </c>
      <c r="H19" s="308">
        <v>8</v>
      </c>
      <c r="I19" s="308"/>
      <c r="J19" s="308">
        <f t="shared" si="3"/>
        <v>209</v>
      </c>
      <c r="K19" s="385">
        <v>12</v>
      </c>
      <c r="L19" s="385">
        <v>4</v>
      </c>
      <c r="M19" s="385">
        <f t="shared" si="4"/>
        <v>7.1111111111111107</v>
      </c>
      <c r="N19" s="386" t="s">
        <v>59</v>
      </c>
      <c r="O19" s="386" t="s">
        <v>29</v>
      </c>
      <c r="P19" s="390">
        <v>1</v>
      </c>
      <c r="Q19" s="393" t="s">
        <v>295</v>
      </c>
      <c r="R19" s="393" t="s">
        <v>297</v>
      </c>
      <c r="S19" s="393"/>
      <c r="T19" s="393" t="s">
        <v>372</v>
      </c>
      <c r="U19" s="389">
        <v>8</v>
      </c>
      <c r="V19" s="389"/>
      <c r="W19" s="389">
        <v>4</v>
      </c>
      <c r="X19" s="389">
        <v>4</v>
      </c>
      <c r="Y19" s="389"/>
      <c r="Z19" s="389"/>
      <c r="AA19" s="389">
        <f t="shared" si="0"/>
        <v>12</v>
      </c>
      <c r="AB19" s="389">
        <f t="shared" si="0"/>
        <v>4</v>
      </c>
      <c r="AD19" s="392" t="s">
        <v>373</v>
      </c>
    </row>
    <row r="20" spans="1:30" x14ac:dyDescent="0.3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7"/>
      <c r="O20" s="357"/>
      <c r="P20" s="382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3">
      <c r="C21" s="36" t="s">
        <v>22</v>
      </c>
      <c r="D21" s="359">
        <f t="shared" ref="D21:L21" si="5">SUM(D11:D20)</f>
        <v>30</v>
      </c>
      <c r="E21" s="351">
        <f t="shared" si="5"/>
        <v>900</v>
      </c>
      <c r="F21" s="351">
        <f t="shared" si="5"/>
        <v>60</v>
      </c>
      <c r="G21" s="351">
        <f t="shared" si="5"/>
        <v>36</v>
      </c>
      <c r="H21" s="351">
        <f t="shared" si="5"/>
        <v>8</v>
      </c>
      <c r="I21" s="351">
        <f t="shared" si="5"/>
        <v>16</v>
      </c>
      <c r="J21" s="351">
        <f t="shared" si="5"/>
        <v>840</v>
      </c>
      <c r="K21" s="351">
        <f t="shared" si="5"/>
        <v>48</v>
      </c>
      <c r="L21" s="351">
        <f t="shared" si="5"/>
        <v>12</v>
      </c>
      <c r="M21" s="351"/>
      <c r="N21" s="3"/>
      <c r="O21" s="3"/>
      <c r="P21" s="382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3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2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3">
      <c r="AD23"/>
    </row>
    <row r="24" spans="1:30" x14ac:dyDescent="0.3">
      <c r="C24" s="1" t="s">
        <v>24</v>
      </c>
      <c r="P24" s="38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3">
      <c r="C25" s="1560" t="s">
        <v>0</v>
      </c>
      <c r="D25" s="1522" t="s">
        <v>1</v>
      </c>
      <c r="E25" s="1526" t="s">
        <v>2</v>
      </c>
      <c r="F25" s="1526"/>
      <c r="G25" s="1526"/>
      <c r="H25" s="1526"/>
      <c r="I25" s="1526"/>
      <c r="J25" s="1523"/>
      <c r="K25" s="1522" t="s">
        <v>364</v>
      </c>
      <c r="L25" s="1522" t="s">
        <v>365</v>
      </c>
      <c r="M25" s="1522" t="s">
        <v>5</v>
      </c>
      <c r="N25" s="355"/>
      <c r="O25" s="355"/>
      <c r="P25" s="382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3">
      <c r="C26" s="1560"/>
      <c r="D26" s="1522"/>
      <c r="E26" s="1522" t="s">
        <v>6</v>
      </c>
      <c r="F26" s="1524" t="s">
        <v>7</v>
      </c>
      <c r="G26" s="1524"/>
      <c r="H26" s="1524"/>
      <c r="I26" s="1524"/>
      <c r="J26" s="1522" t="s">
        <v>25</v>
      </c>
      <c r="K26" s="1522"/>
      <c r="L26" s="1522"/>
      <c r="M26" s="1522"/>
      <c r="N26" s="355"/>
      <c r="O26" s="355"/>
      <c r="P26" s="382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3">
      <c r="C27" s="1560"/>
      <c r="D27" s="1522"/>
      <c r="E27" s="1523"/>
      <c r="F27" s="1522" t="s">
        <v>9</v>
      </c>
      <c r="G27" s="1526" t="s">
        <v>10</v>
      </c>
      <c r="H27" s="1523"/>
      <c r="I27" s="1523"/>
      <c r="J27" s="1523"/>
      <c r="K27" s="1522"/>
      <c r="L27" s="1522"/>
      <c r="M27" s="1522"/>
      <c r="N27" s="355"/>
      <c r="O27" s="355"/>
      <c r="P27" s="382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3">
      <c r="C28" s="1560"/>
      <c r="D28" s="1522"/>
      <c r="E28" s="1523"/>
      <c r="F28" s="1525"/>
      <c r="G28" s="1522" t="s">
        <v>11</v>
      </c>
      <c r="H28" s="1522" t="s">
        <v>12</v>
      </c>
      <c r="I28" s="1522" t="s">
        <v>13</v>
      </c>
      <c r="J28" s="1523"/>
      <c r="K28" s="1522"/>
      <c r="L28" s="1522"/>
      <c r="M28" s="1522"/>
      <c r="N28" s="355"/>
      <c r="O28" s="355"/>
      <c r="P28" s="382"/>
      <c r="Q28" s="1522" t="s">
        <v>11</v>
      </c>
      <c r="R28" s="1522" t="s">
        <v>12</v>
      </c>
      <c r="S28" s="1522" t="s">
        <v>13</v>
      </c>
      <c r="T28" s="1557" t="s">
        <v>9</v>
      </c>
      <c r="U28" s="1557" t="s">
        <v>366</v>
      </c>
      <c r="V28" s="1557"/>
      <c r="W28" s="1557"/>
      <c r="X28" s="1557"/>
      <c r="Y28" s="1557"/>
      <c r="Z28" s="1557"/>
      <c r="AA28" s="1557"/>
      <c r="AB28" s="1557"/>
      <c r="AD28"/>
    </row>
    <row r="29" spans="1:30" x14ac:dyDescent="0.3">
      <c r="C29" s="1560"/>
      <c r="D29" s="1522"/>
      <c r="E29" s="1523"/>
      <c r="F29" s="1525"/>
      <c r="G29" s="1522"/>
      <c r="H29" s="1522"/>
      <c r="I29" s="1522"/>
      <c r="J29" s="1523"/>
      <c r="K29" s="1522"/>
      <c r="L29" s="1522"/>
      <c r="M29" s="1522"/>
      <c r="N29" s="355"/>
      <c r="O29" s="355"/>
      <c r="P29" s="382"/>
      <c r="Q29" s="1522"/>
      <c r="R29" s="1522"/>
      <c r="S29" s="1522"/>
      <c r="T29" s="1557"/>
      <c r="U29" s="1557"/>
      <c r="V29" s="1557"/>
      <c r="W29" s="1557"/>
      <c r="X29" s="1557"/>
      <c r="Y29" s="1557"/>
      <c r="Z29" s="1557"/>
      <c r="AA29" s="1557"/>
      <c r="AB29" s="1557"/>
      <c r="AD29"/>
    </row>
    <row r="30" spans="1:30" x14ac:dyDescent="0.3">
      <c r="C30" s="1560"/>
      <c r="D30" s="1522"/>
      <c r="E30" s="1523"/>
      <c r="F30" s="1525"/>
      <c r="G30" s="1522"/>
      <c r="H30" s="1522"/>
      <c r="I30" s="1522"/>
      <c r="J30" s="1523"/>
      <c r="K30" s="1522"/>
      <c r="L30" s="1522"/>
      <c r="M30" s="1522"/>
      <c r="N30" s="355"/>
      <c r="O30" s="355"/>
      <c r="P30" s="382"/>
      <c r="Q30" s="1522"/>
      <c r="R30" s="1522"/>
      <c r="S30" s="1522"/>
      <c r="T30" s="1557"/>
      <c r="U30" s="1557" t="s">
        <v>289</v>
      </c>
      <c r="V30" s="1557"/>
      <c r="W30" s="1557" t="s">
        <v>290</v>
      </c>
      <c r="X30" s="1557"/>
      <c r="Y30" s="1557" t="s">
        <v>291</v>
      </c>
      <c r="Z30" s="1557"/>
      <c r="AA30" s="376" t="s">
        <v>292</v>
      </c>
      <c r="AB30" s="376"/>
      <c r="AD30"/>
    </row>
    <row r="31" spans="1:30" x14ac:dyDescent="0.3">
      <c r="C31" s="1560"/>
      <c r="D31" s="1522"/>
      <c r="E31" s="1523"/>
      <c r="F31" s="1525"/>
      <c r="G31" s="1522"/>
      <c r="H31" s="1522"/>
      <c r="I31" s="1522"/>
      <c r="J31" s="1523"/>
      <c r="K31" s="1522"/>
      <c r="L31" s="1522"/>
      <c r="M31" s="1522"/>
      <c r="N31" s="355"/>
      <c r="O31" s="355"/>
      <c r="P31" s="382"/>
      <c r="Q31" s="1522"/>
      <c r="R31" s="1522"/>
      <c r="S31" s="1522"/>
      <c r="T31" s="376"/>
      <c r="U31" s="376" t="s">
        <v>293</v>
      </c>
      <c r="V31" s="376" t="s">
        <v>113</v>
      </c>
      <c r="W31" s="376" t="s">
        <v>293</v>
      </c>
      <c r="X31" s="376" t="s">
        <v>113</v>
      </c>
      <c r="Y31" s="376" t="s">
        <v>293</v>
      </c>
      <c r="Z31" s="376" t="s">
        <v>113</v>
      </c>
      <c r="AA31" s="126" t="s">
        <v>293</v>
      </c>
      <c r="AB31" s="126" t="s">
        <v>113</v>
      </c>
    </row>
    <row r="32" spans="1:30" s="307" customFormat="1" x14ac:dyDescent="0.3">
      <c r="A32" s="384" t="s">
        <v>16</v>
      </c>
      <c r="B32" s="384" t="s">
        <v>14</v>
      </c>
      <c r="C32" s="306" t="s">
        <v>15</v>
      </c>
      <c r="D32" s="391">
        <v>3</v>
      </c>
      <c r="E32" s="308">
        <f>D32*30</f>
        <v>90</v>
      </c>
      <c r="F32" s="308">
        <f>G32+H32+I32</f>
        <v>4</v>
      </c>
      <c r="G32" s="308"/>
      <c r="H32" s="308"/>
      <c r="I32" s="308">
        <v>4</v>
      </c>
      <c r="J32" s="308">
        <f>E32-F32</f>
        <v>86</v>
      </c>
      <c r="K32" s="385">
        <v>4</v>
      </c>
      <c r="L32" s="385"/>
      <c r="M32" s="385">
        <f>F32/E32*100</f>
        <v>4.4444444444444446</v>
      </c>
      <c r="N32" s="386" t="s">
        <v>59</v>
      </c>
      <c r="O32" s="386" t="s">
        <v>16</v>
      </c>
      <c r="P32" s="390" t="s">
        <v>432</v>
      </c>
      <c r="Q32" s="387"/>
      <c r="R32" s="387"/>
      <c r="S32" s="387" t="s">
        <v>294</v>
      </c>
      <c r="T32" s="387" t="s">
        <v>294</v>
      </c>
      <c r="U32" s="388"/>
      <c r="V32" s="388"/>
      <c r="W32" s="388"/>
      <c r="X32" s="388"/>
      <c r="Y32" s="388">
        <v>4</v>
      </c>
      <c r="Z32" s="388"/>
      <c r="AA32" s="389">
        <f>U32+W32+Y32</f>
        <v>4</v>
      </c>
      <c r="AB32" s="389">
        <f>V32+X32+Z32</f>
        <v>0</v>
      </c>
      <c r="AD32" s="392" t="s">
        <v>367</v>
      </c>
    </row>
    <row r="33" spans="1:30" x14ac:dyDescent="0.3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7"/>
      <c r="O33" s="357"/>
      <c r="P33" s="382"/>
      <c r="Q33" s="378"/>
      <c r="R33" s="378"/>
      <c r="S33" s="378"/>
      <c r="T33" s="378"/>
      <c r="AA33" s="376">
        <f t="shared" ref="AA33:AB40" si="7">U33+W33+Y33</f>
        <v>0</v>
      </c>
      <c r="AB33" s="376">
        <f t="shared" si="7"/>
        <v>0</v>
      </c>
      <c r="AD33"/>
    </row>
    <row r="34" spans="1:30" s="350" customFormat="1" x14ac:dyDescent="0.3">
      <c r="A34" s="384" t="s">
        <v>16</v>
      </c>
      <c r="B34" s="384" t="s">
        <v>14</v>
      </c>
      <c r="C34" s="306" t="s">
        <v>374</v>
      </c>
      <c r="D34" s="385">
        <v>8.5</v>
      </c>
      <c r="E34" s="308">
        <f t="shared" ref="E34:E41" si="8">D34*30</f>
        <v>255</v>
      </c>
      <c r="F34" s="308">
        <f t="shared" ref="F34:F41" si="9">G34+H34+I34</f>
        <v>12</v>
      </c>
      <c r="G34" s="308">
        <v>8</v>
      </c>
      <c r="H34" s="308"/>
      <c r="I34" s="308">
        <v>4</v>
      </c>
      <c r="J34" s="308">
        <f t="shared" ref="J34:J41" si="10">E34-F34</f>
        <v>243</v>
      </c>
      <c r="K34" s="385">
        <v>12</v>
      </c>
      <c r="L34" s="385"/>
      <c r="M34" s="385">
        <f t="shared" ref="M34:M41" si="11">F34/E34*100</f>
        <v>4.7058823529411766</v>
      </c>
      <c r="N34" s="386" t="s">
        <v>59</v>
      </c>
      <c r="O34" s="386" t="s">
        <v>18</v>
      </c>
      <c r="P34" s="390">
        <v>3</v>
      </c>
      <c r="Q34" s="387" t="s">
        <v>295</v>
      </c>
      <c r="R34" s="387"/>
      <c r="S34" s="387" t="s">
        <v>294</v>
      </c>
      <c r="T34" s="387" t="s">
        <v>296</v>
      </c>
      <c r="U34" s="388">
        <v>8</v>
      </c>
      <c r="V34" s="388"/>
      <c r="W34" s="388"/>
      <c r="X34" s="388"/>
      <c r="Y34" s="388">
        <v>4</v>
      </c>
      <c r="Z34" s="388"/>
      <c r="AA34" s="389">
        <f t="shared" si="7"/>
        <v>12</v>
      </c>
      <c r="AB34" s="389">
        <f t="shared" si="7"/>
        <v>0</v>
      </c>
      <c r="AD34" s="392" t="s">
        <v>370</v>
      </c>
    </row>
    <row r="35" spans="1:30" s="176" customFormat="1" x14ac:dyDescent="0.3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7"/>
      <c r="O35" s="357"/>
      <c r="P35" s="382"/>
      <c r="Q35" s="378"/>
      <c r="R35" s="378"/>
      <c r="S35" s="378"/>
      <c r="T35" s="378"/>
      <c r="U35" s="137"/>
      <c r="V35" s="137"/>
      <c r="W35" s="137"/>
      <c r="X35" s="137"/>
      <c r="Y35" s="137"/>
      <c r="Z35" s="137"/>
      <c r="AA35" s="376"/>
      <c r="AB35" s="376"/>
      <c r="AD35"/>
    </row>
    <row r="36" spans="1:30" s="350" customFormat="1" x14ac:dyDescent="0.3">
      <c r="A36" s="384" t="s">
        <v>16</v>
      </c>
      <c r="B36" s="384" t="s">
        <v>14</v>
      </c>
      <c r="C36" s="306" t="s">
        <v>62</v>
      </c>
      <c r="D36" s="385">
        <v>7</v>
      </c>
      <c r="E36" s="308">
        <f t="shared" si="8"/>
        <v>210</v>
      </c>
      <c r="F36" s="308">
        <f t="shared" si="9"/>
        <v>20</v>
      </c>
      <c r="G36" s="308">
        <v>12</v>
      </c>
      <c r="H36" s="308"/>
      <c r="I36" s="308">
        <v>8</v>
      </c>
      <c r="J36" s="308">
        <f t="shared" si="10"/>
        <v>190</v>
      </c>
      <c r="K36" s="385">
        <v>12</v>
      </c>
      <c r="L36" s="385">
        <v>8</v>
      </c>
      <c r="M36" s="385">
        <f t="shared" si="11"/>
        <v>9.5238095238095237</v>
      </c>
      <c r="N36" s="386" t="s">
        <v>56</v>
      </c>
      <c r="O36" s="386" t="s">
        <v>18</v>
      </c>
      <c r="P36" s="390">
        <v>1</v>
      </c>
      <c r="Q36" s="387" t="s">
        <v>299</v>
      </c>
      <c r="R36" s="387"/>
      <c r="S36" s="387" t="s">
        <v>297</v>
      </c>
      <c r="T36" s="387" t="s">
        <v>375</v>
      </c>
      <c r="U36" s="388">
        <v>8</v>
      </c>
      <c r="V36" s="388">
        <v>4</v>
      </c>
      <c r="W36" s="388"/>
      <c r="X36" s="388"/>
      <c r="Y36" s="388">
        <v>4</v>
      </c>
      <c r="Z36" s="388">
        <v>4</v>
      </c>
      <c r="AA36" s="389">
        <f t="shared" si="7"/>
        <v>12</v>
      </c>
      <c r="AB36" s="389">
        <f t="shared" si="7"/>
        <v>8</v>
      </c>
      <c r="AD36" s="392" t="s">
        <v>371</v>
      </c>
    </row>
    <row r="37" spans="1:30" s="176" customFormat="1" x14ac:dyDescent="0.3">
      <c r="A37" s="45"/>
      <c r="B37" s="45"/>
      <c r="C37" s="47"/>
      <c r="D37" s="360"/>
      <c r="E37" s="146"/>
      <c r="F37" s="146"/>
      <c r="G37" s="146"/>
      <c r="H37" s="146"/>
      <c r="I37" s="146"/>
      <c r="J37" s="146"/>
      <c r="K37" s="145"/>
      <c r="L37" s="145"/>
      <c r="M37" s="145"/>
      <c r="N37" s="357"/>
      <c r="O37" s="357"/>
      <c r="P37" s="382"/>
      <c r="Q37" s="378"/>
      <c r="R37" s="378"/>
      <c r="S37" s="378"/>
      <c r="T37" s="378"/>
      <c r="U37" s="137"/>
      <c r="V37" s="137"/>
      <c r="W37" s="137"/>
      <c r="X37" s="137"/>
      <c r="Y37" s="137"/>
      <c r="Z37" s="137"/>
      <c r="AA37" s="376"/>
      <c r="AB37" s="376"/>
      <c r="AD37"/>
    </row>
    <row r="38" spans="1:30" s="350" customFormat="1" x14ac:dyDescent="0.3">
      <c r="A38" s="384" t="s">
        <v>16</v>
      </c>
      <c r="B38" s="384" t="s">
        <v>14</v>
      </c>
      <c r="C38" s="306" t="s">
        <v>30</v>
      </c>
      <c r="D38" s="385">
        <v>8</v>
      </c>
      <c r="E38" s="308">
        <f t="shared" si="8"/>
        <v>240</v>
      </c>
      <c r="F38" s="308">
        <f t="shared" si="9"/>
        <v>4</v>
      </c>
      <c r="G38" s="308">
        <v>4</v>
      </c>
      <c r="H38" s="308"/>
      <c r="I38" s="308"/>
      <c r="J38" s="308">
        <f t="shared" si="10"/>
        <v>236</v>
      </c>
      <c r="K38" s="385">
        <v>4</v>
      </c>
      <c r="L38" s="385"/>
      <c r="M38" s="385">
        <f t="shared" si="11"/>
        <v>1.6666666666666667</v>
      </c>
      <c r="N38" s="386" t="s">
        <v>59</v>
      </c>
      <c r="O38" s="386" t="s">
        <v>18</v>
      </c>
      <c r="P38" s="390">
        <v>1</v>
      </c>
      <c r="Q38" s="387" t="s">
        <v>294</v>
      </c>
      <c r="R38" s="387"/>
      <c r="S38" s="387"/>
      <c r="T38" s="387" t="s">
        <v>294</v>
      </c>
      <c r="U38" s="388">
        <v>4</v>
      </c>
      <c r="V38" s="388"/>
      <c r="W38" s="388"/>
      <c r="X38" s="388"/>
      <c r="Y38" s="388"/>
      <c r="Z38" s="388"/>
      <c r="AA38" s="389">
        <f t="shared" si="7"/>
        <v>4</v>
      </c>
      <c r="AB38" s="389">
        <f t="shared" si="7"/>
        <v>0</v>
      </c>
      <c r="AD38" s="392" t="s">
        <v>368</v>
      </c>
    </row>
    <row r="39" spans="1:30" x14ac:dyDescent="0.3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7"/>
      <c r="O39" s="357"/>
      <c r="P39" s="382"/>
      <c r="Q39" s="378"/>
      <c r="R39" s="378"/>
      <c r="S39" s="378"/>
      <c r="T39" s="378"/>
      <c r="AA39" s="376">
        <f t="shared" si="7"/>
        <v>0</v>
      </c>
      <c r="AB39" s="376">
        <f t="shared" si="7"/>
        <v>0</v>
      </c>
      <c r="AD39"/>
    </row>
    <row r="40" spans="1:30" s="350" customFormat="1" x14ac:dyDescent="0.3">
      <c r="A40" s="384" t="s">
        <v>16</v>
      </c>
      <c r="B40" s="384" t="s">
        <v>14</v>
      </c>
      <c r="C40" s="306" t="s">
        <v>32</v>
      </c>
      <c r="D40" s="385">
        <v>3.5</v>
      </c>
      <c r="E40" s="308">
        <f t="shared" si="8"/>
        <v>105</v>
      </c>
      <c r="F40" s="308">
        <f t="shared" si="9"/>
        <v>4</v>
      </c>
      <c r="G40" s="308"/>
      <c r="H40" s="308"/>
      <c r="I40" s="308">
        <v>4</v>
      </c>
      <c r="J40" s="308">
        <f t="shared" si="10"/>
        <v>101</v>
      </c>
      <c r="K40" s="385">
        <v>4</v>
      </c>
      <c r="L40" s="385"/>
      <c r="M40" s="385">
        <f t="shared" si="11"/>
        <v>3.8095238095238098</v>
      </c>
      <c r="N40" s="386" t="s">
        <v>59</v>
      </c>
      <c r="O40" s="386" t="s">
        <v>29</v>
      </c>
      <c r="P40" s="390" t="s">
        <v>433</v>
      </c>
      <c r="Q40" s="387"/>
      <c r="R40" s="387"/>
      <c r="S40" s="387" t="s">
        <v>294</v>
      </c>
      <c r="T40" s="387" t="s">
        <v>294</v>
      </c>
      <c r="U40" s="388"/>
      <c r="V40" s="388"/>
      <c r="W40" s="388"/>
      <c r="X40" s="388"/>
      <c r="Y40" s="388">
        <v>4</v>
      </c>
      <c r="Z40" s="388"/>
      <c r="AA40" s="389">
        <f t="shared" si="7"/>
        <v>4</v>
      </c>
      <c r="AB40" s="389">
        <f t="shared" si="7"/>
        <v>0</v>
      </c>
      <c r="AD40" s="392" t="s">
        <v>367</v>
      </c>
    </row>
    <row r="41" spans="1:30" x14ac:dyDescent="0.3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7"/>
      <c r="O41" s="357"/>
      <c r="P41" s="382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3">
      <c r="C42" s="36" t="s">
        <v>22</v>
      </c>
      <c r="D42" s="359">
        <f>SUM(D32:D41)</f>
        <v>30</v>
      </c>
      <c r="E42" s="351">
        <f t="shared" ref="E42:L42" si="12">SUM(E32:E41)</f>
        <v>900</v>
      </c>
      <c r="F42" s="351">
        <f t="shared" si="12"/>
        <v>44</v>
      </c>
      <c r="G42" s="351">
        <f t="shared" si="12"/>
        <v>24</v>
      </c>
      <c r="H42" s="351">
        <f t="shared" si="12"/>
        <v>0</v>
      </c>
      <c r="I42" s="351">
        <f t="shared" si="12"/>
        <v>20</v>
      </c>
      <c r="J42" s="351">
        <f t="shared" si="12"/>
        <v>856</v>
      </c>
      <c r="K42" s="351">
        <f t="shared" si="12"/>
        <v>36</v>
      </c>
      <c r="L42" s="351">
        <f t="shared" si="12"/>
        <v>8</v>
      </c>
      <c r="M42" s="351"/>
      <c r="N42" s="3"/>
      <c r="O42" s="3"/>
      <c r="P42" s="382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3.2" x14ac:dyDescent="0.25">
      <c r="C43" s="2" t="s">
        <v>23</v>
      </c>
      <c r="D43" s="4">
        <f>30-D42</f>
        <v>0</v>
      </c>
      <c r="P43" s="382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3.2" x14ac:dyDescent="0.25">
      <c r="C44" s="2"/>
      <c r="D44" s="3"/>
      <c r="P44" s="382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3.2" x14ac:dyDescent="0.25">
      <c r="C45" s="2"/>
      <c r="D45" s="3"/>
      <c r="P45" s="382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3.2" x14ac:dyDescent="0.25">
      <c r="C46" s="2"/>
      <c r="D46" s="3"/>
      <c r="P46" s="382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3.2" x14ac:dyDescent="0.25">
      <c r="C47" s="2"/>
      <c r="D47" s="3"/>
      <c r="P47" s="382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3.2" x14ac:dyDescent="0.25">
      <c r="C48" s="1" t="s">
        <v>51</v>
      </c>
      <c r="P48" s="382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5">
      <c r="C49" s="1560" t="s">
        <v>0</v>
      </c>
      <c r="D49" s="1522" t="s">
        <v>1</v>
      </c>
      <c r="E49" s="1526" t="s">
        <v>2</v>
      </c>
      <c r="F49" s="1526"/>
      <c r="G49" s="1526"/>
      <c r="H49" s="1526"/>
      <c r="I49" s="1526"/>
      <c r="J49" s="1523"/>
      <c r="K49" s="1522" t="s">
        <v>364</v>
      </c>
      <c r="L49" s="1522" t="s">
        <v>365</v>
      </c>
      <c r="M49" s="1522" t="s">
        <v>5</v>
      </c>
      <c r="N49" s="355"/>
      <c r="O49" s="355"/>
      <c r="P49" s="382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5">
      <c r="C50" s="1560"/>
      <c r="D50" s="1522"/>
      <c r="E50" s="1522" t="s">
        <v>6</v>
      </c>
      <c r="F50" s="1524" t="s">
        <v>7</v>
      </c>
      <c r="G50" s="1524"/>
      <c r="H50" s="1524"/>
      <c r="I50" s="1524"/>
      <c r="J50" s="1522" t="s">
        <v>25</v>
      </c>
      <c r="K50" s="1522"/>
      <c r="L50" s="1522"/>
      <c r="M50" s="1522"/>
      <c r="N50" s="355"/>
      <c r="O50" s="355"/>
      <c r="P50" s="382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5">
      <c r="C51" s="1560"/>
      <c r="D51" s="1522"/>
      <c r="E51" s="1523"/>
      <c r="F51" s="1522" t="s">
        <v>9</v>
      </c>
      <c r="G51" s="1526" t="s">
        <v>10</v>
      </c>
      <c r="H51" s="1523"/>
      <c r="I51" s="1523"/>
      <c r="J51" s="1523"/>
      <c r="K51" s="1522"/>
      <c r="L51" s="1522"/>
      <c r="M51" s="1522"/>
      <c r="N51" s="355"/>
      <c r="O51" s="355"/>
      <c r="P51" s="382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5">
      <c r="C52" s="1560"/>
      <c r="D52" s="1522"/>
      <c r="E52" s="1523"/>
      <c r="F52" s="1525"/>
      <c r="G52" s="1522" t="s">
        <v>11</v>
      </c>
      <c r="H52" s="1522" t="s">
        <v>12</v>
      </c>
      <c r="I52" s="1522" t="s">
        <v>13</v>
      </c>
      <c r="J52" s="1523"/>
      <c r="K52" s="1522"/>
      <c r="L52" s="1522"/>
      <c r="M52" s="1522"/>
      <c r="N52" s="355"/>
      <c r="O52" s="355"/>
      <c r="P52" s="382"/>
      <c r="Q52" s="1522" t="s">
        <v>11</v>
      </c>
      <c r="R52" s="1522" t="s">
        <v>12</v>
      </c>
      <c r="S52" s="1522" t="s">
        <v>13</v>
      </c>
      <c r="T52" s="1557" t="s">
        <v>9</v>
      </c>
      <c r="U52" s="1557" t="s">
        <v>366</v>
      </c>
      <c r="V52" s="1557"/>
      <c r="W52" s="1557"/>
      <c r="X52" s="1557"/>
      <c r="Y52" s="1557"/>
      <c r="Z52" s="1557"/>
      <c r="AA52" s="1557"/>
      <c r="AB52" s="1557"/>
    </row>
    <row r="53" spans="1:30" ht="13.2" x14ac:dyDescent="0.25">
      <c r="C53" s="1560"/>
      <c r="D53" s="1522"/>
      <c r="E53" s="1523"/>
      <c r="F53" s="1525"/>
      <c r="G53" s="1522"/>
      <c r="H53" s="1522"/>
      <c r="I53" s="1522"/>
      <c r="J53" s="1523"/>
      <c r="K53" s="1522"/>
      <c r="L53" s="1522"/>
      <c r="M53" s="1522"/>
      <c r="N53" s="355"/>
      <c r="O53" s="355"/>
      <c r="P53" s="382"/>
      <c r="Q53" s="1522"/>
      <c r="R53" s="1522"/>
      <c r="S53" s="1522"/>
      <c r="T53" s="1557"/>
      <c r="U53" s="1557"/>
      <c r="V53" s="1557"/>
      <c r="W53" s="1557"/>
      <c r="X53" s="1557"/>
      <c r="Y53" s="1557"/>
      <c r="Z53" s="1557"/>
      <c r="AA53" s="1557"/>
      <c r="AB53" s="1557"/>
    </row>
    <row r="54" spans="1:30" x14ac:dyDescent="0.3">
      <c r="C54" s="1560"/>
      <c r="D54" s="1522"/>
      <c r="E54" s="1523"/>
      <c r="F54" s="1525"/>
      <c r="G54" s="1522"/>
      <c r="H54" s="1522"/>
      <c r="I54" s="1522"/>
      <c r="J54" s="1523"/>
      <c r="K54" s="1522"/>
      <c r="L54" s="1522"/>
      <c r="M54" s="1522"/>
      <c r="N54" s="355"/>
      <c r="O54" s="355"/>
      <c r="P54" s="382"/>
      <c r="Q54" s="1522"/>
      <c r="R54" s="1522"/>
      <c r="S54" s="1522"/>
      <c r="T54" s="1557"/>
      <c r="U54" s="1557" t="s">
        <v>289</v>
      </c>
      <c r="V54" s="1557"/>
      <c r="W54" s="1557" t="s">
        <v>290</v>
      </c>
      <c r="X54" s="1557"/>
      <c r="Y54" s="1557" t="s">
        <v>291</v>
      </c>
      <c r="Z54" s="1557"/>
      <c r="AA54" s="376" t="s">
        <v>292</v>
      </c>
      <c r="AB54" s="376"/>
    </row>
    <row r="55" spans="1:30" x14ac:dyDescent="0.3">
      <c r="C55" s="1560"/>
      <c r="D55" s="1522"/>
      <c r="E55" s="1523"/>
      <c r="F55" s="1525"/>
      <c r="G55" s="1522"/>
      <c r="H55" s="1522"/>
      <c r="I55" s="1522"/>
      <c r="J55" s="1523"/>
      <c r="K55" s="1522"/>
      <c r="L55" s="1522"/>
      <c r="M55" s="1522"/>
      <c r="N55" s="355"/>
      <c r="O55" s="355"/>
      <c r="P55" s="382"/>
      <c r="Q55" s="1522"/>
      <c r="R55" s="1522"/>
      <c r="S55" s="1522"/>
      <c r="T55" s="376"/>
      <c r="U55" s="376" t="s">
        <v>293</v>
      </c>
      <c r="V55" s="376" t="s">
        <v>113</v>
      </c>
      <c r="W55" s="376" t="s">
        <v>293</v>
      </c>
      <c r="X55" s="376" t="s">
        <v>113</v>
      </c>
      <c r="Y55" s="376" t="s">
        <v>293</v>
      </c>
      <c r="Z55" s="376" t="s">
        <v>113</v>
      </c>
      <c r="AA55" s="126" t="s">
        <v>293</v>
      </c>
      <c r="AB55" s="126" t="s">
        <v>113</v>
      </c>
    </row>
    <row r="56" spans="1:30" s="307" customFormat="1" x14ac:dyDescent="0.3">
      <c r="A56" s="384" t="s">
        <v>16</v>
      </c>
      <c r="B56" s="384" t="s">
        <v>14</v>
      </c>
      <c r="C56" s="306" t="s">
        <v>214</v>
      </c>
      <c r="D56" s="391">
        <v>4.5</v>
      </c>
      <c r="E56" s="308">
        <f>D56*30</f>
        <v>135</v>
      </c>
      <c r="F56" s="308">
        <f>G56+H56+I56</f>
        <v>4</v>
      </c>
      <c r="G56" s="308"/>
      <c r="H56" s="308"/>
      <c r="I56" s="308">
        <v>4</v>
      </c>
      <c r="J56" s="308">
        <f>E56-F56</f>
        <v>131</v>
      </c>
      <c r="K56" s="385">
        <v>4</v>
      </c>
      <c r="L56" s="385"/>
      <c r="M56" s="385">
        <f>F56/E56*100</f>
        <v>2.9629629629629632</v>
      </c>
      <c r="N56" s="386" t="s">
        <v>59</v>
      </c>
      <c r="O56" s="386"/>
      <c r="P56" s="390" t="s">
        <v>432</v>
      </c>
      <c r="Q56" s="387"/>
      <c r="R56" s="387"/>
      <c r="S56" s="387" t="s">
        <v>294</v>
      </c>
      <c r="T56" s="387" t="s">
        <v>294</v>
      </c>
      <c r="U56" s="388"/>
      <c r="V56" s="388"/>
      <c r="W56" s="388"/>
      <c r="X56" s="388"/>
      <c r="Y56" s="388">
        <v>4</v>
      </c>
      <c r="Z56" s="388"/>
      <c r="AA56" s="389">
        <f>U56+W56+Y56</f>
        <v>4</v>
      </c>
      <c r="AB56" s="389">
        <f>V56+X56+Z56</f>
        <v>0</v>
      </c>
      <c r="AD56" s="307" t="s">
        <v>367</v>
      </c>
    </row>
    <row r="57" spans="1:30" ht="13.2" x14ac:dyDescent="0.25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7"/>
      <c r="O57" s="357"/>
      <c r="P57" s="382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3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7" t="s">
        <v>55</v>
      </c>
      <c r="O58" s="357"/>
      <c r="P58" s="382">
        <v>3</v>
      </c>
      <c r="Q58" s="378" t="s">
        <v>295</v>
      </c>
      <c r="R58" s="378"/>
      <c r="S58" s="378" t="s">
        <v>300</v>
      </c>
      <c r="T58" s="378" t="s">
        <v>376</v>
      </c>
      <c r="U58" s="137">
        <v>8</v>
      </c>
      <c r="Z58" s="137">
        <v>2</v>
      </c>
      <c r="AA58" s="376">
        <f t="shared" ref="AA58:AB62" si="18">U58+W58+Y58</f>
        <v>8</v>
      </c>
      <c r="AB58" s="376">
        <f t="shared" si="18"/>
        <v>2</v>
      </c>
      <c r="AD58" s="44" t="s">
        <v>377</v>
      </c>
    </row>
    <row r="59" spans="1:30" s="307" customFormat="1" x14ac:dyDescent="0.3">
      <c r="A59" s="384" t="s">
        <v>13</v>
      </c>
      <c r="B59" s="384" t="s">
        <v>14</v>
      </c>
      <c r="C59" s="306" t="s">
        <v>38</v>
      </c>
      <c r="D59" s="385">
        <v>6.5</v>
      </c>
      <c r="E59" s="308">
        <f t="shared" si="14"/>
        <v>195</v>
      </c>
      <c r="F59" s="308">
        <f t="shared" si="15"/>
        <v>10</v>
      </c>
      <c r="G59" s="308">
        <v>8</v>
      </c>
      <c r="H59" s="308"/>
      <c r="I59" s="308">
        <v>2</v>
      </c>
      <c r="J59" s="308">
        <f t="shared" si="16"/>
        <v>185</v>
      </c>
      <c r="K59" s="385">
        <v>8</v>
      </c>
      <c r="L59" s="385">
        <v>2</v>
      </c>
      <c r="M59" s="385">
        <f t="shared" si="17"/>
        <v>5.1282051282051277</v>
      </c>
      <c r="N59" s="386" t="s">
        <v>56</v>
      </c>
      <c r="O59" s="386"/>
      <c r="P59" s="390">
        <v>3</v>
      </c>
      <c r="Q59" s="387" t="s">
        <v>295</v>
      </c>
      <c r="R59" s="387"/>
      <c r="S59" s="387" t="s">
        <v>300</v>
      </c>
      <c r="T59" s="387" t="s">
        <v>376</v>
      </c>
      <c r="U59" s="388">
        <v>8</v>
      </c>
      <c r="V59" s="388"/>
      <c r="W59" s="388"/>
      <c r="X59" s="388"/>
      <c r="Y59" s="388"/>
      <c r="Z59" s="388">
        <v>2</v>
      </c>
      <c r="AA59" s="389">
        <f t="shared" si="18"/>
        <v>8</v>
      </c>
      <c r="AB59" s="389">
        <v>2</v>
      </c>
      <c r="AD59" s="307" t="s">
        <v>371</v>
      </c>
    </row>
    <row r="60" spans="1:30" s="307" customFormat="1" x14ac:dyDescent="0.3">
      <c r="A60" s="384" t="s">
        <v>13</v>
      </c>
      <c r="B60" s="384" t="s">
        <v>14</v>
      </c>
      <c r="C60" s="306" t="s">
        <v>44</v>
      </c>
      <c r="D60" s="385">
        <v>6</v>
      </c>
      <c r="E60" s="308">
        <f t="shared" si="14"/>
        <v>180</v>
      </c>
      <c r="F60" s="308">
        <f t="shared" si="15"/>
        <v>12</v>
      </c>
      <c r="G60" s="308">
        <v>8</v>
      </c>
      <c r="H60" s="308"/>
      <c r="I60" s="308">
        <v>4</v>
      </c>
      <c r="J60" s="308">
        <f t="shared" si="16"/>
        <v>168</v>
      </c>
      <c r="K60" s="385">
        <v>8</v>
      </c>
      <c r="L60" s="385">
        <v>4</v>
      </c>
      <c r="M60" s="385">
        <f t="shared" si="17"/>
        <v>6.666666666666667</v>
      </c>
      <c r="N60" s="386" t="s">
        <v>57</v>
      </c>
      <c r="O60" s="386"/>
      <c r="P60" s="390">
        <v>1</v>
      </c>
      <c r="Q60" s="387" t="s">
        <v>295</v>
      </c>
      <c r="R60" s="387"/>
      <c r="S60" s="387" t="s">
        <v>298</v>
      </c>
      <c r="T60" s="387" t="s">
        <v>299</v>
      </c>
      <c r="U60" s="388">
        <v>8</v>
      </c>
      <c r="V60" s="388"/>
      <c r="W60" s="388"/>
      <c r="X60" s="388"/>
      <c r="Y60" s="388"/>
      <c r="Z60" s="388">
        <v>4</v>
      </c>
      <c r="AA60" s="389">
        <f t="shared" si="18"/>
        <v>8</v>
      </c>
      <c r="AB60" s="389">
        <f t="shared" si="18"/>
        <v>4</v>
      </c>
      <c r="AD60" s="307" t="s">
        <v>378</v>
      </c>
    </row>
    <row r="61" spans="1:30" s="307" customFormat="1" x14ac:dyDescent="0.3">
      <c r="A61" s="384" t="s">
        <v>16</v>
      </c>
      <c r="B61" s="384" t="s">
        <v>14</v>
      </c>
      <c r="C61" s="306" t="s">
        <v>34</v>
      </c>
      <c r="D61" s="385">
        <v>5</v>
      </c>
      <c r="E61" s="308">
        <f t="shared" si="14"/>
        <v>150</v>
      </c>
      <c r="F61" s="308">
        <f t="shared" si="15"/>
        <v>12</v>
      </c>
      <c r="G61" s="308">
        <v>8</v>
      </c>
      <c r="H61" s="308"/>
      <c r="I61" s="308">
        <v>4</v>
      </c>
      <c r="J61" s="308">
        <f t="shared" si="16"/>
        <v>138</v>
      </c>
      <c r="K61" s="385">
        <v>8</v>
      </c>
      <c r="L61" s="385">
        <v>4</v>
      </c>
      <c r="M61" s="385">
        <f t="shared" si="17"/>
        <v>8</v>
      </c>
      <c r="N61" s="386" t="s">
        <v>58</v>
      </c>
      <c r="O61" s="386"/>
      <c r="P61" s="390" t="s">
        <v>430</v>
      </c>
      <c r="Q61" s="387" t="s">
        <v>295</v>
      </c>
      <c r="R61" s="387"/>
      <c r="S61" s="387" t="s">
        <v>298</v>
      </c>
      <c r="T61" s="387" t="s">
        <v>299</v>
      </c>
      <c r="U61" s="388">
        <v>8</v>
      </c>
      <c r="V61" s="388"/>
      <c r="W61" s="388"/>
      <c r="X61" s="388"/>
      <c r="Y61" s="388"/>
      <c r="Z61" s="388">
        <v>4</v>
      </c>
      <c r="AA61" s="389">
        <f t="shared" si="18"/>
        <v>8</v>
      </c>
      <c r="AB61" s="389">
        <f t="shared" si="18"/>
        <v>4</v>
      </c>
      <c r="AD61" s="307" t="s">
        <v>379</v>
      </c>
    </row>
    <row r="62" spans="1:30" s="307" customFormat="1" x14ac:dyDescent="0.3">
      <c r="A62" s="384" t="s">
        <v>16</v>
      </c>
      <c r="B62" s="384" t="s">
        <v>31</v>
      </c>
      <c r="C62" s="306" t="s">
        <v>49</v>
      </c>
      <c r="D62" s="385">
        <v>3</v>
      </c>
      <c r="E62" s="308">
        <f t="shared" si="14"/>
        <v>90</v>
      </c>
      <c r="F62" s="308">
        <f t="shared" si="15"/>
        <v>4</v>
      </c>
      <c r="G62" s="308">
        <v>4</v>
      </c>
      <c r="H62" s="308"/>
      <c r="I62" s="308"/>
      <c r="J62" s="308">
        <f t="shared" si="16"/>
        <v>86</v>
      </c>
      <c r="K62" s="385">
        <v>4</v>
      </c>
      <c r="L62" s="385"/>
      <c r="M62" s="385">
        <f t="shared" si="17"/>
        <v>4.4444444444444446</v>
      </c>
      <c r="N62" s="386" t="s">
        <v>58</v>
      </c>
      <c r="O62" s="386"/>
      <c r="P62" s="390" t="s">
        <v>430</v>
      </c>
      <c r="Q62" s="387" t="s">
        <v>294</v>
      </c>
      <c r="R62" s="387"/>
      <c r="S62" s="387"/>
      <c r="T62" s="387" t="s">
        <v>294</v>
      </c>
      <c r="U62" s="388">
        <v>4</v>
      </c>
      <c r="V62" s="388"/>
      <c r="W62" s="388"/>
      <c r="X62" s="388"/>
      <c r="Y62" s="388"/>
      <c r="Z62" s="388"/>
      <c r="AA62" s="389">
        <f t="shared" si="18"/>
        <v>4</v>
      </c>
      <c r="AB62" s="389">
        <f t="shared" si="18"/>
        <v>0</v>
      </c>
      <c r="AD62" s="307" t="s">
        <v>379</v>
      </c>
    </row>
    <row r="63" spans="1:30" ht="13.2" x14ac:dyDescent="0.25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7"/>
      <c r="O63" s="357"/>
      <c r="P63" s="382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3.2" x14ac:dyDescent="0.25">
      <c r="C64" s="36" t="s">
        <v>22</v>
      </c>
      <c r="D64" s="359">
        <f>SUM(D56:D63)</f>
        <v>30</v>
      </c>
      <c r="E64" s="351">
        <f>SUM(E56:E63)</f>
        <v>900</v>
      </c>
      <c r="F64" s="351">
        <f t="shared" ref="F64:L64" si="19">SUM(F56:F63)</f>
        <v>52</v>
      </c>
      <c r="G64" s="351">
        <f t="shared" si="19"/>
        <v>36</v>
      </c>
      <c r="H64" s="351">
        <f t="shared" si="19"/>
        <v>0</v>
      </c>
      <c r="I64" s="351">
        <f t="shared" si="19"/>
        <v>16</v>
      </c>
      <c r="J64" s="351">
        <f t="shared" si="19"/>
        <v>848</v>
      </c>
      <c r="K64" s="351">
        <f t="shared" si="19"/>
        <v>40</v>
      </c>
      <c r="L64" s="351">
        <f t="shared" si="19"/>
        <v>12</v>
      </c>
      <c r="M64" s="351"/>
      <c r="N64" s="3"/>
      <c r="O64" s="3"/>
      <c r="P64" s="382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3.2" x14ac:dyDescent="0.25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2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3.2" x14ac:dyDescent="0.25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2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5">
      <c r="C67" s="1" t="s">
        <v>380</v>
      </c>
      <c r="P67" s="382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5">
      <c r="C68" s="1560" t="s">
        <v>0</v>
      </c>
      <c r="D68" s="1522" t="s">
        <v>1</v>
      </c>
      <c r="E68" s="1526" t="s">
        <v>2</v>
      </c>
      <c r="F68" s="1526"/>
      <c r="G68" s="1526"/>
      <c r="H68" s="1526"/>
      <c r="I68" s="1526"/>
      <c r="J68" s="1523"/>
      <c r="K68" s="1522" t="s">
        <v>364</v>
      </c>
      <c r="L68" s="1522" t="s">
        <v>365</v>
      </c>
      <c r="M68" s="1522" t="s">
        <v>5</v>
      </c>
      <c r="N68" s="355"/>
      <c r="O68" s="355"/>
      <c r="P68" s="382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5">
      <c r="C69" s="1560"/>
      <c r="D69" s="1522"/>
      <c r="E69" s="1522" t="s">
        <v>6</v>
      </c>
      <c r="F69" s="1524" t="s">
        <v>7</v>
      </c>
      <c r="G69" s="1524"/>
      <c r="H69" s="1524"/>
      <c r="I69" s="1524"/>
      <c r="J69" s="1522" t="s">
        <v>25</v>
      </c>
      <c r="K69" s="1522"/>
      <c r="L69" s="1522"/>
      <c r="M69" s="1522"/>
      <c r="N69" s="355"/>
      <c r="O69" s="355"/>
      <c r="P69" s="382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5">
      <c r="C70" s="1560"/>
      <c r="D70" s="1522"/>
      <c r="E70" s="1523"/>
      <c r="F70" s="1522" t="s">
        <v>9</v>
      </c>
      <c r="G70" s="1526" t="s">
        <v>10</v>
      </c>
      <c r="H70" s="1523"/>
      <c r="I70" s="1523"/>
      <c r="J70" s="1523"/>
      <c r="K70" s="1522"/>
      <c r="L70" s="1522"/>
      <c r="M70" s="1522"/>
      <c r="N70" s="355"/>
      <c r="O70" s="355"/>
      <c r="P70" s="382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5">
      <c r="C71" s="1560"/>
      <c r="D71" s="1522"/>
      <c r="E71" s="1523"/>
      <c r="F71" s="1525"/>
      <c r="G71" s="1522" t="s">
        <v>11</v>
      </c>
      <c r="H71" s="1522" t="s">
        <v>12</v>
      </c>
      <c r="I71" s="1522" t="s">
        <v>13</v>
      </c>
      <c r="J71" s="1523"/>
      <c r="K71" s="1522"/>
      <c r="L71" s="1522"/>
      <c r="M71" s="1522"/>
      <c r="N71" s="355"/>
      <c r="O71" s="355"/>
      <c r="P71" s="382"/>
      <c r="Q71" s="1522" t="s">
        <v>11</v>
      </c>
      <c r="R71" s="1522" t="s">
        <v>12</v>
      </c>
      <c r="S71" s="1522" t="s">
        <v>13</v>
      </c>
      <c r="T71" s="1557" t="s">
        <v>9</v>
      </c>
      <c r="U71" s="1557" t="s">
        <v>366</v>
      </c>
      <c r="V71" s="1557"/>
      <c r="W71" s="1557"/>
      <c r="X71" s="1557"/>
      <c r="Y71" s="1557"/>
      <c r="Z71" s="1557"/>
      <c r="AA71" s="1557"/>
      <c r="AB71" s="1557"/>
    </row>
    <row r="72" spans="1:30" ht="13.2" x14ac:dyDescent="0.25">
      <c r="C72" s="1560"/>
      <c r="D72" s="1522"/>
      <c r="E72" s="1523"/>
      <c r="F72" s="1525"/>
      <c r="G72" s="1522"/>
      <c r="H72" s="1522"/>
      <c r="I72" s="1522"/>
      <c r="J72" s="1523"/>
      <c r="K72" s="1522"/>
      <c r="L72" s="1522"/>
      <c r="M72" s="1522"/>
      <c r="N72" s="355"/>
      <c r="O72" s="355"/>
      <c r="P72" s="382"/>
      <c r="Q72" s="1522"/>
      <c r="R72" s="1522"/>
      <c r="S72" s="1522"/>
      <c r="T72" s="1557"/>
      <c r="U72" s="1557"/>
      <c r="V72" s="1557"/>
      <c r="W72" s="1557"/>
      <c r="X72" s="1557"/>
      <c r="Y72" s="1557"/>
      <c r="Z72" s="1557"/>
      <c r="AA72" s="1557"/>
      <c r="AB72" s="1557"/>
    </row>
    <row r="73" spans="1:30" x14ac:dyDescent="0.3">
      <c r="C73" s="1560"/>
      <c r="D73" s="1522"/>
      <c r="E73" s="1523"/>
      <c r="F73" s="1525"/>
      <c r="G73" s="1522"/>
      <c r="H73" s="1522"/>
      <c r="I73" s="1522"/>
      <c r="J73" s="1523"/>
      <c r="K73" s="1522"/>
      <c r="L73" s="1522"/>
      <c r="M73" s="1522"/>
      <c r="N73" s="355"/>
      <c r="O73" s="355"/>
      <c r="P73" s="382"/>
      <c r="Q73" s="1522"/>
      <c r="R73" s="1522"/>
      <c r="S73" s="1522"/>
      <c r="T73" s="1557"/>
      <c r="U73" s="1557" t="s">
        <v>289</v>
      </c>
      <c r="V73" s="1557"/>
      <c r="W73" s="1557" t="s">
        <v>290</v>
      </c>
      <c r="X73" s="1557"/>
      <c r="Y73" s="1557" t="s">
        <v>291</v>
      </c>
      <c r="Z73" s="1557"/>
      <c r="AA73" s="1558" t="s">
        <v>292</v>
      </c>
      <c r="AB73" s="1559"/>
    </row>
    <row r="74" spans="1:30" x14ac:dyDescent="0.3">
      <c r="C74" s="1560"/>
      <c r="D74" s="1522"/>
      <c r="E74" s="1523"/>
      <c r="F74" s="1525"/>
      <c r="G74" s="1522"/>
      <c r="H74" s="1522"/>
      <c r="I74" s="1522"/>
      <c r="J74" s="1523"/>
      <c r="K74" s="1522"/>
      <c r="L74" s="1522"/>
      <c r="M74" s="1522"/>
      <c r="N74" s="355"/>
      <c r="O74" s="355"/>
      <c r="P74" s="382"/>
      <c r="Q74" s="1522"/>
      <c r="R74" s="1522"/>
      <c r="S74" s="1522"/>
      <c r="T74" s="376"/>
      <c r="U74" s="376" t="s">
        <v>293</v>
      </c>
      <c r="V74" s="376" t="s">
        <v>113</v>
      </c>
      <c r="W74" s="376" t="s">
        <v>293</v>
      </c>
      <c r="X74" s="376" t="s">
        <v>113</v>
      </c>
      <c r="Y74" s="376" t="s">
        <v>293</v>
      </c>
      <c r="Z74" s="376" t="s">
        <v>113</v>
      </c>
      <c r="AA74" s="126" t="s">
        <v>293</v>
      </c>
      <c r="AB74" s="126" t="s">
        <v>113</v>
      </c>
    </row>
    <row r="75" spans="1:30" ht="13.2" x14ac:dyDescent="0.25">
      <c r="C75" s="36"/>
      <c r="D75" s="356"/>
      <c r="E75" s="146"/>
      <c r="F75" s="146"/>
      <c r="G75" s="146"/>
      <c r="H75" s="146"/>
      <c r="I75" s="146"/>
      <c r="J75" s="146"/>
      <c r="K75" s="145"/>
      <c r="L75" s="146"/>
      <c r="M75" s="145"/>
      <c r="N75" s="357"/>
      <c r="O75" s="357"/>
      <c r="P75" s="382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3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7" t="s">
        <v>59</v>
      </c>
      <c r="O76" s="357"/>
      <c r="P76" s="390" t="s">
        <v>430</v>
      </c>
      <c r="Q76" s="378"/>
      <c r="R76" s="378"/>
      <c r="S76" s="378" t="s">
        <v>294</v>
      </c>
      <c r="T76" s="378" t="s">
        <v>294</v>
      </c>
      <c r="U76" s="137"/>
      <c r="V76" s="137"/>
      <c r="W76" s="137"/>
      <c r="X76" s="137"/>
      <c r="Y76" s="137">
        <v>4</v>
      </c>
      <c r="Z76" s="137"/>
      <c r="AA76" s="376">
        <f>U76+W76+Y76</f>
        <v>4</v>
      </c>
      <c r="AB76" s="376">
        <f>V76+X76+Z76</f>
        <v>0</v>
      </c>
      <c r="AD76" s="176" t="s">
        <v>367</v>
      </c>
    </row>
    <row r="77" spans="1:30" ht="13.2" x14ac:dyDescent="0.25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7"/>
      <c r="O77" s="357"/>
      <c r="P77" s="382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50" customFormat="1" x14ac:dyDescent="0.3">
      <c r="A78" s="384" t="s">
        <v>13</v>
      </c>
      <c r="B78" s="384" t="s">
        <v>14</v>
      </c>
      <c r="C78" s="306" t="s">
        <v>35</v>
      </c>
      <c r="D78" s="385">
        <v>7.5</v>
      </c>
      <c r="E78" s="308">
        <f>D78*30</f>
        <v>225</v>
      </c>
      <c r="F78" s="308">
        <f>G78+H78+I78</f>
        <v>8</v>
      </c>
      <c r="G78" s="308">
        <v>6</v>
      </c>
      <c r="H78" s="308"/>
      <c r="I78" s="308">
        <v>2</v>
      </c>
      <c r="J78" s="308">
        <f>E78-F78</f>
        <v>217</v>
      </c>
      <c r="K78" s="385">
        <v>8</v>
      </c>
      <c r="L78" s="308"/>
      <c r="M78" s="385">
        <f t="shared" si="21"/>
        <v>3.5555555555555554</v>
      </c>
      <c r="N78" s="386" t="s">
        <v>57</v>
      </c>
      <c r="O78" s="386"/>
      <c r="P78" s="394">
        <v>3</v>
      </c>
      <c r="Q78" s="387" t="s">
        <v>301</v>
      </c>
      <c r="R78" s="387"/>
      <c r="S78" s="387" t="s">
        <v>302</v>
      </c>
      <c r="T78" s="387" t="s">
        <v>295</v>
      </c>
      <c r="U78" s="388">
        <v>6</v>
      </c>
      <c r="V78" s="388"/>
      <c r="W78" s="388"/>
      <c r="X78" s="388"/>
      <c r="Y78" s="388">
        <v>2</v>
      </c>
      <c r="Z78" s="388"/>
      <c r="AA78" s="389">
        <f t="shared" ref="AA78:AB81" si="22">U78+W78+Y78</f>
        <v>8</v>
      </c>
      <c r="AB78" s="389">
        <f t="shared" si="22"/>
        <v>0</v>
      </c>
      <c r="AD78" s="350" t="s">
        <v>378</v>
      </c>
    </row>
    <row r="79" spans="1:30" s="350" customFormat="1" x14ac:dyDescent="0.3">
      <c r="A79" s="384" t="s">
        <v>13</v>
      </c>
      <c r="B79" s="384" t="s">
        <v>14</v>
      </c>
      <c r="C79" s="306" t="s">
        <v>54</v>
      </c>
      <c r="D79" s="385">
        <v>7.5</v>
      </c>
      <c r="E79" s="308">
        <f>D79*30</f>
        <v>225</v>
      </c>
      <c r="F79" s="308">
        <f>G79+H79+I79</f>
        <v>12</v>
      </c>
      <c r="G79" s="308">
        <v>8</v>
      </c>
      <c r="H79" s="308"/>
      <c r="I79" s="308">
        <v>4</v>
      </c>
      <c r="J79" s="308">
        <f>E79-F79</f>
        <v>213</v>
      </c>
      <c r="K79" s="385">
        <v>12</v>
      </c>
      <c r="L79" s="308"/>
      <c r="M79" s="385">
        <f t="shared" si="21"/>
        <v>5.3333333333333339</v>
      </c>
      <c r="N79" s="386" t="s">
        <v>58</v>
      </c>
      <c r="O79" s="386"/>
      <c r="P79" s="390">
        <v>2</v>
      </c>
      <c r="Q79" s="387" t="s">
        <v>295</v>
      </c>
      <c r="R79" s="387"/>
      <c r="S79" s="387" t="s">
        <v>294</v>
      </c>
      <c r="T79" s="387" t="s">
        <v>296</v>
      </c>
      <c r="U79" s="388">
        <v>8</v>
      </c>
      <c r="V79" s="388"/>
      <c r="W79" s="388"/>
      <c r="X79" s="388"/>
      <c r="Y79" s="388">
        <v>4</v>
      </c>
      <c r="Z79" s="388"/>
      <c r="AA79" s="389">
        <f t="shared" si="22"/>
        <v>12</v>
      </c>
      <c r="AB79" s="389">
        <f t="shared" si="22"/>
        <v>0</v>
      </c>
      <c r="AD79" s="350" t="s">
        <v>379</v>
      </c>
    </row>
    <row r="80" spans="1:30" s="176" customFormat="1" x14ac:dyDescent="0.3">
      <c r="A80" s="45" t="s">
        <v>13</v>
      </c>
      <c r="B80" s="45" t="s">
        <v>14</v>
      </c>
      <c r="C80" s="47" t="s">
        <v>381</v>
      </c>
      <c r="D80" s="360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7" t="s">
        <v>55</v>
      </c>
      <c r="O80" s="357"/>
      <c r="P80" s="395">
        <v>1</v>
      </c>
      <c r="Q80" s="378" t="s">
        <v>295</v>
      </c>
      <c r="R80" s="378"/>
      <c r="S80" s="378"/>
      <c r="T80" s="378" t="s">
        <v>295</v>
      </c>
      <c r="U80" s="137">
        <v>8</v>
      </c>
      <c r="V80" s="137"/>
      <c r="W80" s="137"/>
      <c r="X80" s="137"/>
      <c r="Y80" s="137"/>
      <c r="Z80" s="137"/>
      <c r="AA80" s="376">
        <f t="shared" si="22"/>
        <v>8</v>
      </c>
      <c r="AB80" s="376">
        <f t="shared" si="22"/>
        <v>0</v>
      </c>
      <c r="AD80" s="176" t="s">
        <v>377</v>
      </c>
    </row>
    <row r="81" spans="1:30" s="350" customFormat="1" x14ac:dyDescent="0.3">
      <c r="A81" s="384" t="s">
        <v>16</v>
      </c>
      <c r="B81" s="384" t="s">
        <v>31</v>
      </c>
      <c r="C81" s="306" t="s">
        <v>382</v>
      </c>
      <c r="D81" s="385">
        <v>3.5</v>
      </c>
      <c r="E81" s="308">
        <f>D81*30</f>
        <v>105</v>
      </c>
      <c r="F81" s="308">
        <f>G81+H81+I81</f>
        <v>4</v>
      </c>
      <c r="G81" s="308">
        <v>4</v>
      </c>
      <c r="H81" s="308"/>
      <c r="I81" s="308"/>
      <c r="J81" s="308">
        <f>E81-F81</f>
        <v>101</v>
      </c>
      <c r="K81" s="385">
        <v>4</v>
      </c>
      <c r="L81" s="308"/>
      <c r="M81" s="385">
        <f t="shared" si="21"/>
        <v>3.8095238095238098</v>
      </c>
      <c r="N81" s="386" t="s">
        <v>58</v>
      </c>
      <c r="O81" s="386"/>
      <c r="P81" s="396">
        <v>5</v>
      </c>
      <c r="Q81" s="387" t="s">
        <v>294</v>
      </c>
      <c r="R81" s="387"/>
      <c r="S81" s="387"/>
      <c r="T81" s="387" t="s">
        <v>294</v>
      </c>
      <c r="U81" s="388">
        <v>4</v>
      </c>
      <c r="V81" s="388"/>
      <c r="W81" s="388"/>
      <c r="X81" s="388"/>
      <c r="Y81" s="388"/>
      <c r="Z81" s="388"/>
      <c r="AA81" s="389">
        <f t="shared" si="22"/>
        <v>4</v>
      </c>
      <c r="AB81" s="389">
        <f t="shared" si="22"/>
        <v>0</v>
      </c>
      <c r="AD81" s="350" t="s">
        <v>379</v>
      </c>
    </row>
    <row r="82" spans="1:30" ht="13.2" x14ac:dyDescent="0.25">
      <c r="A82" s="45" t="s">
        <v>13</v>
      </c>
      <c r="B82" s="45" t="s">
        <v>14</v>
      </c>
      <c r="C82" s="286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7"/>
      <c r="O82" s="357"/>
      <c r="P82" s="3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3.2" x14ac:dyDescent="0.25">
      <c r="C83" s="36" t="s">
        <v>22</v>
      </c>
      <c r="D83" s="359">
        <f t="shared" ref="D83:K83" si="23">SUM(D75:D82)</f>
        <v>30</v>
      </c>
      <c r="E83" s="351">
        <f t="shared" si="23"/>
        <v>900</v>
      </c>
      <c r="F83" s="351">
        <f t="shared" si="23"/>
        <v>36</v>
      </c>
      <c r="G83" s="351">
        <f t="shared" si="23"/>
        <v>26</v>
      </c>
      <c r="H83" s="351">
        <f t="shared" si="23"/>
        <v>0</v>
      </c>
      <c r="I83" s="351">
        <f t="shared" si="23"/>
        <v>10</v>
      </c>
      <c r="J83" s="351">
        <f t="shared" si="23"/>
        <v>864</v>
      </c>
      <c r="K83" s="351">
        <f t="shared" si="23"/>
        <v>36</v>
      </c>
      <c r="L83" s="351"/>
      <c r="M83" s="351"/>
      <c r="N83" s="3"/>
      <c r="O83" s="3"/>
      <c r="P83" s="382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3.2" x14ac:dyDescent="0.25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2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3.2" x14ac:dyDescent="0.25">
      <c r="C85" s="2"/>
      <c r="D85" s="3"/>
      <c r="E85" s="3"/>
      <c r="F85" s="3"/>
      <c r="G85" s="3"/>
      <c r="H85" s="3"/>
      <c r="I85" s="3"/>
      <c r="J85" s="3"/>
      <c r="K85" s="3"/>
      <c r="L85" s="3"/>
      <c r="P85" s="382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3.2" x14ac:dyDescent="0.25">
      <c r="C86" s="2"/>
      <c r="D86" s="3"/>
      <c r="E86" s="3"/>
      <c r="F86" s="3"/>
      <c r="G86" s="3"/>
      <c r="H86" s="3"/>
      <c r="I86" s="3"/>
      <c r="J86" s="3"/>
      <c r="K86" s="3"/>
      <c r="L86" s="3"/>
      <c r="P86" s="382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5">
      <c r="C87" s="1" t="s">
        <v>288</v>
      </c>
      <c r="P87" s="382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5">
      <c r="C88" s="1560" t="s">
        <v>0</v>
      </c>
      <c r="D88" s="1522" t="s">
        <v>1</v>
      </c>
      <c r="E88" s="1526" t="s">
        <v>2</v>
      </c>
      <c r="F88" s="1526"/>
      <c r="G88" s="1526"/>
      <c r="H88" s="1526"/>
      <c r="I88" s="1526"/>
      <c r="J88" s="1523"/>
      <c r="K88" s="1522" t="s">
        <v>364</v>
      </c>
      <c r="L88" s="1522" t="s">
        <v>365</v>
      </c>
      <c r="M88" s="1522" t="s">
        <v>5</v>
      </c>
      <c r="N88" s="355"/>
      <c r="O88" s="355"/>
      <c r="P88" s="382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5">
      <c r="C89" s="1560"/>
      <c r="D89" s="1522"/>
      <c r="E89" s="1522" t="s">
        <v>6</v>
      </c>
      <c r="F89" s="1524" t="s">
        <v>7</v>
      </c>
      <c r="G89" s="1524"/>
      <c r="H89" s="1524"/>
      <c r="I89" s="1524"/>
      <c r="J89" s="1522" t="s">
        <v>25</v>
      </c>
      <c r="K89" s="1522"/>
      <c r="L89" s="1522"/>
      <c r="M89" s="1522"/>
      <c r="N89" s="355"/>
      <c r="O89" s="355"/>
      <c r="P89" s="382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5">
      <c r="C90" s="1560"/>
      <c r="D90" s="1522"/>
      <c r="E90" s="1523"/>
      <c r="F90" s="1522" t="s">
        <v>9</v>
      </c>
      <c r="G90" s="1526" t="s">
        <v>10</v>
      </c>
      <c r="H90" s="1523"/>
      <c r="I90" s="1523"/>
      <c r="J90" s="1523"/>
      <c r="K90" s="1522"/>
      <c r="L90" s="1522"/>
      <c r="M90" s="1522"/>
      <c r="N90" s="355"/>
      <c r="O90" s="355"/>
      <c r="P90" s="382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5">
      <c r="C91" s="1560"/>
      <c r="D91" s="1522"/>
      <c r="E91" s="1523"/>
      <c r="F91" s="1525"/>
      <c r="G91" s="1522" t="s">
        <v>11</v>
      </c>
      <c r="H91" s="1522" t="s">
        <v>12</v>
      </c>
      <c r="I91" s="1522" t="s">
        <v>13</v>
      </c>
      <c r="J91" s="1523"/>
      <c r="K91" s="1522"/>
      <c r="L91" s="1522"/>
      <c r="M91" s="1522"/>
      <c r="N91" s="355"/>
      <c r="O91" s="355"/>
      <c r="P91" s="382"/>
      <c r="Q91" s="1522" t="s">
        <v>11</v>
      </c>
      <c r="R91" s="1522" t="s">
        <v>12</v>
      </c>
      <c r="S91" s="1522" t="s">
        <v>13</v>
      </c>
      <c r="T91" s="1557" t="s">
        <v>9</v>
      </c>
      <c r="U91" s="1557" t="s">
        <v>366</v>
      </c>
      <c r="V91" s="1557"/>
      <c r="W91" s="1557"/>
      <c r="X91" s="1557"/>
      <c r="Y91" s="1557"/>
      <c r="Z91" s="1557"/>
      <c r="AA91" s="1557"/>
      <c r="AB91" s="1557"/>
    </row>
    <row r="92" spans="1:30" ht="13.2" x14ac:dyDescent="0.25">
      <c r="C92" s="1560"/>
      <c r="D92" s="1522"/>
      <c r="E92" s="1523"/>
      <c r="F92" s="1525"/>
      <c r="G92" s="1522"/>
      <c r="H92" s="1522"/>
      <c r="I92" s="1522"/>
      <c r="J92" s="1523"/>
      <c r="K92" s="1522"/>
      <c r="L92" s="1522"/>
      <c r="M92" s="1522"/>
      <c r="N92" s="355"/>
      <c r="O92" s="355"/>
      <c r="P92" s="382"/>
      <c r="Q92" s="1522"/>
      <c r="R92" s="1522"/>
      <c r="S92" s="1522"/>
      <c r="T92" s="1557"/>
      <c r="U92" s="1557"/>
      <c r="V92" s="1557"/>
      <c r="W92" s="1557"/>
      <c r="X92" s="1557"/>
      <c r="Y92" s="1557"/>
      <c r="Z92" s="1557"/>
      <c r="AA92" s="1557"/>
      <c r="AB92" s="1557"/>
    </row>
    <row r="93" spans="1:30" x14ac:dyDescent="0.3">
      <c r="C93" s="1560"/>
      <c r="D93" s="1522"/>
      <c r="E93" s="1523"/>
      <c r="F93" s="1525"/>
      <c r="G93" s="1522"/>
      <c r="H93" s="1522"/>
      <c r="I93" s="1522"/>
      <c r="J93" s="1523"/>
      <c r="K93" s="1522"/>
      <c r="L93" s="1522"/>
      <c r="M93" s="1522"/>
      <c r="N93" s="355"/>
      <c r="O93" s="355"/>
      <c r="P93" s="382"/>
      <c r="Q93" s="1522"/>
      <c r="R93" s="1522"/>
      <c r="S93" s="1522"/>
      <c r="T93" s="1557"/>
      <c r="U93" s="1557" t="s">
        <v>289</v>
      </c>
      <c r="V93" s="1557"/>
      <c r="W93" s="1557" t="s">
        <v>290</v>
      </c>
      <c r="X93" s="1557"/>
      <c r="Y93" s="1557" t="s">
        <v>291</v>
      </c>
      <c r="Z93" s="1557"/>
      <c r="AA93" s="1558" t="s">
        <v>292</v>
      </c>
      <c r="AB93" s="1559"/>
    </row>
    <row r="94" spans="1:30" x14ac:dyDescent="0.3">
      <c r="C94" s="1560"/>
      <c r="D94" s="1522"/>
      <c r="E94" s="1523"/>
      <c r="F94" s="1525"/>
      <c r="G94" s="1522"/>
      <c r="H94" s="1522"/>
      <c r="I94" s="1522"/>
      <c r="J94" s="1523"/>
      <c r="K94" s="1522"/>
      <c r="L94" s="1522"/>
      <c r="M94" s="1522"/>
      <c r="N94" s="355"/>
      <c r="O94" s="355"/>
      <c r="P94" s="382"/>
      <c r="Q94" s="1522"/>
      <c r="R94" s="1522"/>
      <c r="S94" s="1522"/>
      <c r="T94" s="376"/>
      <c r="U94" s="376" t="s">
        <v>293</v>
      </c>
      <c r="V94" s="376" t="s">
        <v>113</v>
      </c>
      <c r="W94" s="376" t="s">
        <v>293</v>
      </c>
      <c r="X94" s="376" t="s">
        <v>113</v>
      </c>
      <c r="Y94" s="376" t="s">
        <v>293</v>
      </c>
      <c r="Z94" s="376" t="s">
        <v>113</v>
      </c>
      <c r="AA94" s="126" t="s">
        <v>293</v>
      </c>
      <c r="AB94" s="126" t="s">
        <v>113</v>
      </c>
    </row>
    <row r="95" spans="1:30" s="307" customFormat="1" ht="25.5" customHeight="1" x14ac:dyDescent="0.3">
      <c r="A95" s="384" t="s">
        <v>16</v>
      </c>
      <c r="B95" s="384" t="s">
        <v>31</v>
      </c>
      <c r="C95" s="306" t="s">
        <v>46</v>
      </c>
      <c r="D95" s="391">
        <v>3</v>
      </c>
      <c r="E95" s="308">
        <f t="shared" ref="E95:E101" si="25">D95*30</f>
        <v>90</v>
      </c>
      <c r="F95" s="308">
        <f t="shared" ref="F95:F101" si="26">G95+H95+I95</f>
        <v>4</v>
      </c>
      <c r="G95" s="308"/>
      <c r="H95" s="308"/>
      <c r="I95" s="308">
        <v>4</v>
      </c>
      <c r="J95" s="308">
        <f t="shared" ref="J95:J101" si="27">E95-F95</f>
        <v>86</v>
      </c>
      <c r="K95" s="385">
        <v>4</v>
      </c>
      <c r="L95" s="385"/>
      <c r="M95" s="385">
        <f t="shared" ref="M95:M101" si="28">F95/E95*100</f>
        <v>4.4444444444444446</v>
      </c>
      <c r="N95" s="386" t="s">
        <v>59</v>
      </c>
      <c r="O95" s="386"/>
      <c r="P95" s="390">
        <v>1</v>
      </c>
      <c r="Q95" s="393"/>
      <c r="R95" s="393"/>
      <c r="S95" s="393" t="s">
        <v>294</v>
      </c>
      <c r="T95" s="393" t="s">
        <v>294</v>
      </c>
      <c r="U95" s="389"/>
      <c r="V95" s="389"/>
      <c r="W95" s="389"/>
      <c r="X95" s="389"/>
      <c r="Y95" s="389">
        <v>4</v>
      </c>
      <c r="Z95" s="389"/>
      <c r="AA95" s="389">
        <f>U95+W95+Y95</f>
        <v>4</v>
      </c>
      <c r="AB95" s="389">
        <f>V95+X95+Z95</f>
        <v>0</v>
      </c>
      <c r="AD95" s="307" t="s">
        <v>371</v>
      </c>
    </row>
    <row r="96" spans="1:30" s="307" customFormat="1" x14ac:dyDescent="0.3">
      <c r="A96" s="384" t="s">
        <v>13</v>
      </c>
      <c r="B96" s="384" t="s">
        <v>14</v>
      </c>
      <c r="C96" s="306" t="s">
        <v>37</v>
      </c>
      <c r="D96" s="385">
        <v>5</v>
      </c>
      <c r="E96" s="308">
        <f t="shared" si="25"/>
        <v>150</v>
      </c>
      <c r="F96" s="308">
        <f t="shared" si="26"/>
        <v>8</v>
      </c>
      <c r="G96" s="308">
        <v>8</v>
      </c>
      <c r="H96" s="308"/>
      <c r="I96" s="308"/>
      <c r="J96" s="308">
        <f t="shared" si="27"/>
        <v>142</v>
      </c>
      <c r="K96" s="385">
        <v>8</v>
      </c>
      <c r="L96" s="308"/>
      <c r="M96" s="385">
        <f t="shared" si="28"/>
        <v>5.3333333333333339</v>
      </c>
      <c r="N96" s="386" t="s">
        <v>55</v>
      </c>
      <c r="O96" s="386"/>
      <c r="P96" s="390">
        <v>2</v>
      </c>
      <c r="Q96" s="393" t="s">
        <v>295</v>
      </c>
      <c r="R96" s="393"/>
      <c r="S96" s="393"/>
      <c r="T96" s="393" t="s">
        <v>295</v>
      </c>
      <c r="U96" s="389">
        <v>8</v>
      </c>
      <c r="V96" s="389"/>
      <c r="W96" s="389"/>
      <c r="X96" s="389"/>
      <c r="Y96" s="389"/>
      <c r="Z96" s="389"/>
      <c r="AA96" s="389">
        <f t="shared" ref="AA96:AB101" si="29">U96+W96+Y96</f>
        <v>8</v>
      </c>
      <c r="AB96" s="389">
        <f t="shared" si="29"/>
        <v>0</v>
      </c>
      <c r="AC96" s="307" t="s">
        <v>383</v>
      </c>
      <c r="AD96" s="307" t="s">
        <v>377</v>
      </c>
    </row>
    <row r="97" spans="1:30" x14ac:dyDescent="0.3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7" t="s">
        <v>55</v>
      </c>
      <c r="O97" s="357"/>
      <c r="P97" s="382">
        <v>2</v>
      </c>
      <c r="Q97" s="378" t="s">
        <v>295</v>
      </c>
      <c r="R97" s="378"/>
      <c r="S97" s="378" t="s">
        <v>300</v>
      </c>
      <c r="T97" s="378" t="s">
        <v>376</v>
      </c>
      <c r="U97" s="44">
        <v>8</v>
      </c>
      <c r="V97" s="44"/>
      <c r="W97" s="44"/>
      <c r="X97" s="44"/>
      <c r="Y97" s="44"/>
      <c r="Z97" s="44">
        <v>2</v>
      </c>
      <c r="AA97" s="376">
        <f t="shared" si="29"/>
        <v>8</v>
      </c>
      <c r="AB97" s="376">
        <f t="shared" si="29"/>
        <v>2</v>
      </c>
      <c r="AD97" s="44" t="s">
        <v>377</v>
      </c>
    </row>
    <row r="98" spans="1:30" x14ac:dyDescent="0.3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7" t="s">
        <v>56</v>
      </c>
      <c r="O98" s="357"/>
      <c r="P98" s="396" t="s">
        <v>430</v>
      </c>
      <c r="Q98" s="378" t="s">
        <v>295</v>
      </c>
      <c r="R98" s="378"/>
      <c r="S98" s="378" t="s">
        <v>300</v>
      </c>
      <c r="T98" s="378" t="s">
        <v>376</v>
      </c>
      <c r="U98" s="44">
        <v>8</v>
      </c>
      <c r="V98" s="44"/>
      <c r="W98" s="44"/>
      <c r="X98" s="44"/>
      <c r="Y98" s="44"/>
      <c r="Z98" s="44">
        <v>2</v>
      </c>
      <c r="AA98" s="376">
        <f t="shared" si="29"/>
        <v>8</v>
      </c>
      <c r="AB98" s="376">
        <f t="shared" si="29"/>
        <v>2</v>
      </c>
      <c r="AD98" s="44" t="s">
        <v>371</v>
      </c>
    </row>
    <row r="99" spans="1:30" x14ac:dyDescent="0.3">
      <c r="A99" s="45" t="s">
        <v>13</v>
      </c>
      <c r="B99" s="45" t="s">
        <v>31</v>
      </c>
      <c r="C99" s="361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7" t="s">
        <v>55</v>
      </c>
      <c r="O99" s="357"/>
      <c r="P99" s="382">
        <v>4</v>
      </c>
      <c r="Q99" s="378" t="s">
        <v>295</v>
      </c>
      <c r="R99" s="378"/>
      <c r="S99" s="378" t="s">
        <v>300</v>
      </c>
      <c r="T99" s="378" t="s">
        <v>376</v>
      </c>
      <c r="U99" s="44">
        <v>8</v>
      </c>
      <c r="V99" s="44"/>
      <c r="W99" s="44"/>
      <c r="X99" s="44"/>
      <c r="Y99" s="44"/>
      <c r="Z99" s="44">
        <v>2</v>
      </c>
      <c r="AA99" s="376">
        <f t="shared" si="29"/>
        <v>8</v>
      </c>
      <c r="AB99" s="376">
        <f t="shared" si="29"/>
        <v>2</v>
      </c>
      <c r="AD99" s="44" t="s">
        <v>377</v>
      </c>
    </row>
    <row r="100" spans="1:30" x14ac:dyDescent="0.3">
      <c r="A100" s="45" t="s">
        <v>13</v>
      </c>
      <c r="B100" s="45" t="s">
        <v>14</v>
      </c>
      <c r="C100" s="342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7" t="s">
        <v>55</v>
      </c>
      <c r="O100" s="357"/>
      <c r="P100" s="382">
        <v>2</v>
      </c>
      <c r="Q100" s="378" t="s">
        <v>301</v>
      </c>
      <c r="R100" s="378"/>
      <c r="S100" s="378" t="s">
        <v>302</v>
      </c>
      <c r="T100" s="378" t="s">
        <v>295</v>
      </c>
      <c r="U100" s="44">
        <v>6</v>
      </c>
      <c r="V100" s="44"/>
      <c r="W100" s="44"/>
      <c r="X100" s="44"/>
      <c r="Y100" s="44">
        <v>2</v>
      </c>
      <c r="Z100" s="44"/>
      <c r="AA100" s="376">
        <f t="shared" si="29"/>
        <v>8</v>
      </c>
      <c r="AB100" s="376">
        <f t="shared" si="29"/>
        <v>0</v>
      </c>
      <c r="AD100" s="44" t="s">
        <v>377</v>
      </c>
    </row>
    <row r="101" spans="1:30" s="176" customFormat="1" x14ac:dyDescent="0.3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8" t="s">
        <v>55</v>
      </c>
      <c r="O101" s="358"/>
      <c r="P101" s="398">
        <v>3</v>
      </c>
      <c r="S101" s="176" t="s">
        <v>294</v>
      </c>
      <c r="T101" s="176" t="s">
        <v>294</v>
      </c>
      <c r="Y101" s="176">
        <v>4</v>
      </c>
      <c r="AA101" s="341">
        <f t="shared" si="29"/>
        <v>4</v>
      </c>
      <c r="AB101" s="341">
        <f t="shared" si="29"/>
        <v>0</v>
      </c>
      <c r="AD101" s="176" t="s">
        <v>377</v>
      </c>
    </row>
    <row r="102" spans="1:30" ht="15" customHeight="1" x14ac:dyDescent="0.25">
      <c r="C102" s="36" t="s">
        <v>22</v>
      </c>
      <c r="D102" s="359">
        <f t="shared" ref="D102:M102" si="30">SUM(D95:D101)</f>
        <v>30</v>
      </c>
      <c r="E102" s="351">
        <f t="shared" si="30"/>
        <v>900</v>
      </c>
      <c r="F102" s="351">
        <f t="shared" si="30"/>
        <v>54</v>
      </c>
      <c r="G102" s="351">
        <f t="shared" si="30"/>
        <v>38</v>
      </c>
      <c r="H102" s="351">
        <f t="shared" si="30"/>
        <v>0</v>
      </c>
      <c r="I102" s="351">
        <f t="shared" si="30"/>
        <v>16</v>
      </c>
      <c r="J102" s="351">
        <f t="shared" si="30"/>
        <v>846</v>
      </c>
      <c r="K102" s="351">
        <f t="shared" si="30"/>
        <v>48</v>
      </c>
      <c r="L102" s="351">
        <f t="shared" si="30"/>
        <v>6</v>
      </c>
      <c r="M102" s="351">
        <f t="shared" si="30"/>
        <v>48.111111111111114</v>
      </c>
      <c r="N102" s="3"/>
      <c r="O102" s="3"/>
      <c r="P102" s="382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5">
      <c r="C103" s="2" t="s">
        <v>23</v>
      </c>
      <c r="D103" s="3">
        <f>30-D102</f>
        <v>0</v>
      </c>
      <c r="P103" s="382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5">
      <c r="C104" s="2"/>
      <c r="D104" s="3"/>
      <c r="P104" s="382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5">
      <c r="C105" s="2"/>
      <c r="D105" s="3"/>
      <c r="P105" s="382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3.2" x14ac:dyDescent="0.25">
      <c r="C106" s="1" t="s">
        <v>385</v>
      </c>
      <c r="P106" s="382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5">
      <c r="C107" s="1560" t="s">
        <v>0</v>
      </c>
      <c r="D107" s="1522" t="s">
        <v>1</v>
      </c>
      <c r="E107" s="1526" t="s">
        <v>2</v>
      </c>
      <c r="F107" s="1526"/>
      <c r="G107" s="1526"/>
      <c r="H107" s="1526"/>
      <c r="I107" s="1526"/>
      <c r="J107" s="1523"/>
      <c r="K107" s="1522" t="s">
        <v>364</v>
      </c>
      <c r="L107" s="1522" t="s">
        <v>365</v>
      </c>
      <c r="M107" s="1522" t="s">
        <v>5</v>
      </c>
      <c r="N107" s="355"/>
      <c r="O107" s="355"/>
      <c r="P107" s="382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5">
      <c r="C108" s="1560"/>
      <c r="D108" s="1522"/>
      <c r="E108" s="1522" t="s">
        <v>6</v>
      </c>
      <c r="F108" s="1524" t="s">
        <v>7</v>
      </c>
      <c r="G108" s="1524"/>
      <c r="H108" s="1524"/>
      <c r="I108" s="1524"/>
      <c r="J108" s="1522" t="s">
        <v>25</v>
      </c>
      <c r="K108" s="1522"/>
      <c r="L108" s="1522"/>
      <c r="M108" s="1522"/>
      <c r="N108" s="355"/>
      <c r="O108" s="355"/>
      <c r="P108" s="382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5">
      <c r="C109" s="1560"/>
      <c r="D109" s="1522"/>
      <c r="E109" s="1523"/>
      <c r="F109" s="1522" t="s">
        <v>9</v>
      </c>
      <c r="G109" s="1526" t="s">
        <v>10</v>
      </c>
      <c r="H109" s="1523"/>
      <c r="I109" s="1523"/>
      <c r="J109" s="1523"/>
      <c r="K109" s="1522"/>
      <c r="L109" s="1522"/>
      <c r="M109" s="1522"/>
      <c r="N109" s="355"/>
      <c r="O109" s="355"/>
      <c r="P109" s="382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5">
      <c r="C110" s="1560"/>
      <c r="D110" s="1522"/>
      <c r="E110" s="1523"/>
      <c r="F110" s="1525"/>
      <c r="G110" s="1522" t="s">
        <v>11</v>
      </c>
      <c r="H110" s="1522" t="s">
        <v>12</v>
      </c>
      <c r="I110" s="1522" t="s">
        <v>13</v>
      </c>
      <c r="J110" s="1523"/>
      <c r="K110" s="1522"/>
      <c r="L110" s="1522"/>
      <c r="M110" s="1522"/>
      <c r="N110" s="355"/>
      <c r="O110" s="355"/>
      <c r="P110" s="382"/>
      <c r="Q110" s="1522" t="s">
        <v>11</v>
      </c>
      <c r="R110" s="1522" t="s">
        <v>12</v>
      </c>
      <c r="S110" s="1522" t="s">
        <v>13</v>
      </c>
      <c r="T110" s="1557" t="s">
        <v>9</v>
      </c>
      <c r="U110" s="1557" t="s">
        <v>366</v>
      </c>
      <c r="V110" s="1557"/>
      <c r="W110" s="1557"/>
      <c r="X110" s="1557"/>
      <c r="Y110" s="1557"/>
      <c r="Z110" s="1557"/>
      <c r="AA110" s="1557"/>
      <c r="AB110" s="1557"/>
    </row>
    <row r="111" spans="1:30" ht="13.2" x14ac:dyDescent="0.25">
      <c r="C111" s="1560"/>
      <c r="D111" s="1522"/>
      <c r="E111" s="1523"/>
      <c r="F111" s="1525"/>
      <c r="G111" s="1522"/>
      <c r="H111" s="1522"/>
      <c r="I111" s="1522"/>
      <c r="J111" s="1523"/>
      <c r="K111" s="1522"/>
      <c r="L111" s="1522"/>
      <c r="M111" s="1522"/>
      <c r="N111" s="355"/>
      <c r="O111" s="355"/>
      <c r="P111" s="382"/>
      <c r="Q111" s="1522"/>
      <c r="R111" s="1522"/>
      <c r="S111" s="1522"/>
      <c r="T111" s="1557"/>
      <c r="U111" s="1557"/>
      <c r="V111" s="1557"/>
      <c r="W111" s="1557"/>
      <c r="X111" s="1557"/>
      <c r="Y111" s="1557"/>
      <c r="Z111" s="1557"/>
      <c r="AA111" s="1557"/>
      <c r="AB111" s="1557"/>
    </row>
    <row r="112" spans="1:30" x14ac:dyDescent="0.3">
      <c r="C112" s="1560"/>
      <c r="D112" s="1522"/>
      <c r="E112" s="1523"/>
      <c r="F112" s="1525"/>
      <c r="G112" s="1522"/>
      <c r="H112" s="1522"/>
      <c r="I112" s="1522"/>
      <c r="J112" s="1523"/>
      <c r="K112" s="1522"/>
      <c r="L112" s="1522"/>
      <c r="M112" s="1522"/>
      <c r="N112" s="355"/>
      <c r="O112" s="355"/>
      <c r="P112" s="382"/>
      <c r="Q112" s="1522"/>
      <c r="R112" s="1522"/>
      <c r="S112" s="1522"/>
      <c r="T112" s="1557"/>
      <c r="U112" s="1557" t="s">
        <v>289</v>
      </c>
      <c r="V112" s="1557"/>
      <c r="W112" s="1557" t="s">
        <v>290</v>
      </c>
      <c r="X112" s="1557"/>
      <c r="Y112" s="1557" t="s">
        <v>291</v>
      </c>
      <c r="Z112" s="1557"/>
      <c r="AA112" s="1558" t="s">
        <v>292</v>
      </c>
      <c r="AB112" s="1559"/>
    </row>
    <row r="113" spans="1:30" x14ac:dyDescent="0.3">
      <c r="C113" s="1560"/>
      <c r="D113" s="1522"/>
      <c r="E113" s="1523"/>
      <c r="F113" s="1525"/>
      <c r="G113" s="1522"/>
      <c r="H113" s="1522"/>
      <c r="I113" s="1522"/>
      <c r="J113" s="1523"/>
      <c r="K113" s="1522"/>
      <c r="L113" s="1522"/>
      <c r="M113" s="1522"/>
      <c r="N113" s="355"/>
      <c r="O113" s="355"/>
      <c r="P113" s="382"/>
      <c r="Q113" s="1522"/>
      <c r="R113" s="1522"/>
      <c r="S113" s="1522"/>
      <c r="T113" s="376"/>
      <c r="U113" s="376" t="s">
        <v>293</v>
      </c>
      <c r="V113" s="376" t="s">
        <v>113</v>
      </c>
      <c r="W113" s="376" t="s">
        <v>293</v>
      </c>
      <c r="X113" s="376" t="s">
        <v>113</v>
      </c>
      <c r="Y113" s="376" t="s">
        <v>293</v>
      </c>
      <c r="Z113" s="376" t="s">
        <v>113</v>
      </c>
      <c r="AA113" s="126" t="s">
        <v>293</v>
      </c>
      <c r="AB113" s="126" t="s">
        <v>113</v>
      </c>
    </row>
    <row r="114" spans="1:30" ht="13.2" x14ac:dyDescent="0.25">
      <c r="A114" s="45" t="s">
        <v>13</v>
      </c>
      <c r="B114" s="45" t="s">
        <v>14</v>
      </c>
      <c r="C114" s="36"/>
      <c r="D114" s="356"/>
      <c r="E114" s="146"/>
      <c r="F114" s="146"/>
      <c r="G114" s="146"/>
      <c r="H114" s="146"/>
      <c r="I114" s="146"/>
      <c r="J114" s="146"/>
      <c r="K114" s="145"/>
      <c r="L114" s="146"/>
      <c r="M114" s="145"/>
      <c r="N114" s="357" t="s">
        <v>55</v>
      </c>
      <c r="O114" s="357"/>
      <c r="P114" s="382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7" x14ac:dyDescent="0.3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7" t="s">
        <v>59</v>
      </c>
      <c r="O115" s="357"/>
      <c r="P115" s="382">
        <v>3</v>
      </c>
      <c r="Q115" s="378"/>
      <c r="R115" s="378"/>
      <c r="S115" s="378" t="s">
        <v>294</v>
      </c>
      <c r="T115" s="378" t="s">
        <v>294</v>
      </c>
      <c r="Y115" s="137">
        <v>4</v>
      </c>
      <c r="AA115" s="376">
        <f>U115+W115+Y115</f>
        <v>4</v>
      </c>
      <c r="AB115" s="376">
        <f>V115+X115+Z115</f>
        <v>0</v>
      </c>
      <c r="AD115" s="44" t="s">
        <v>371</v>
      </c>
    </row>
    <row r="116" spans="1:30" ht="27" x14ac:dyDescent="0.3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7" t="s">
        <v>55</v>
      </c>
      <c r="O116" s="357"/>
      <c r="P116" s="382">
        <v>4</v>
      </c>
      <c r="Q116" s="378" t="s">
        <v>301</v>
      </c>
      <c r="R116" s="378"/>
      <c r="S116" s="378" t="s">
        <v>302</v>
      </c>
      <c r="T116" s="378" t="s">
        <v>295</v>
      </c>
      <c r="U116" s="44">
        <v>6</v>
      </c>
      <c r="V116" s="44"/>
      <c r="W116" s="44"/>
      <c r="X116" s="44"/>
      <c r="Y116" s="44">
        <v>2</v>
      </c>
      <c r="Z116" s="44"/>
      <c r="AA116" s="376">
        <f t="shared" ref="AA116:AB120" si="36">U116+W116+Y116</f>
        <v>8</v>
      </c>
      <c r="AB116" s="376">
        <f t="shared" si="36"/>
        <v>0</v>
      </c>
      <c r="AD116" s="44" t="s">
        <v>377</v>
      </c>
    </row>
    <row r="117" spans="1:30" s="176" customFormat="1" x14ac:dyDescent="0.3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7" t="s">
        <v>55</v>
      </c>
      <c r="O117" s="357"/>
      <c r="P117" s="382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6">
        <f t="shared" si="36"/>
        <v>4</v>
      </c>
      <c r="AB117" s="376">
        <f t="shared" si="36"/>
        <v>0</v>
      </c>
      <c r="AD117" s="44" t="s">
        <v>377</v>
      </c>
    </row>
    <row r="118" spans="1:30" ht="27" x14ac:dyDescent="0.3">
      <c r="A118" s="45" t="s">
        <v>13</v>
      </c>
      <c r="B118" s="45" t="s">
        <v>31</v>
      </c>
      <c r="C118" s="342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7" t="s">
        <v>55</v>
      </c>
      <c r="O118" s="357"/>
      <c r="P118" s="382">
        <v>4</v>
      </c>
      <c r="Q118" s="378" t="s">
        <v>301</v>
      </c>
      <c r="R118" s="378"/>
      <c r="S118" s="378" t="s">
        <v>302</v>
      </c>
      <c r="T118" s="378" t="s">
        <v>295</v>
      </c>
      <c r="U118" s="44">
        <v>6</v>
      </c>
      <c r="V118" s="44"/>
      <c r="W118" s="44"/>
      <c r="X118" s="44"/>
      <c r="Y118" s="44">
        <v>2</v>
      </c>
      <c r="Z118" s="44"/>
      <c r="AA118" s="376">
        <f t="shared" si="36"/>
        <v>8</v>
      </c>
      <c r="AB118" s="376">
        <f t="shared" si="36"/>
        <v>0</v>
      </c>
      <c r="AD118" s="44" t="s">
        <v>377</v>
      </c>
    </row>
    <row r="119" spans="1:30" ht="14.25" customHeight="1" x14ac:dyDescent="0.3">
      <c r="A119" s="45" t="s">
        <v>13</v>
      </c>
      <c r="B119" s="45" t="s">
        <v>14</v>
      </c>
      <c r="C119" s="342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7" t="s">
        <v>55</v>
      </c>
      <c r="O119" s="357"/>
      <c r="P119" s="382">
        <v>4</v>
      </c>
      <c r="Q119" s="378" t="s">
        <v>301</v>
      </c>
      <c r="R119" s="378"/>
      <c r="S119" s="378" t="s">
        <v>302</v>
      </c>
      <c r="T119" s="378" t="s">
        <v>295</v>
      </c>
      <c r="U119" s="44">
        <v>6</v>
      </c>
      <c r="V119" s="44"/>
      <c r="W119" s="44"/>
      <c r="X119" s="44"/>
      <c r="Y119" s="44">
        <v>2</v>
      </c>
      <c r="Z119" s="44"/>
      <c r="AA119" s="376">
        <f t="shared" si="36"/>
        <v>8</v>
      </c>
      <c r="AB119" s="376">
        <f t="shared" si="36"/>
        <v>0</v>
      </c>
      <c r="AD119" s="44" t="s">
        <v>377</v>
      </c>
    </row>
    <row r="120" spans="1:30" ht="28.5" customHeight="1" x14ac:dyDescent="0.3">
      <c r="A120" s="45" t="s">
        <v>13</v>
      </c>
      <c r="B120" s="45" t="s">
        <v>14</v>
      </c>
      <c r="C120" s="379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7" t="s">
        <v>55</v>
      </c>
      <c r="O120" s="357"/>
      <c r="P120" s="382">
        <v>4</v>
      </c>
      <c r="Q120" s="378" t="s">
        <v>301</v>
      </c>
      <c r="R120" s="378"/>
      <c r="S120" s="378" t="s">
        <v>302</v>
      </c>
      <c r="T120" s="378" t="s">
        <v>295</v>
      </c>
      <c r="U120" s="44">
        <v>6</v>
      </c>
      <c r="V120" s="44"/>
      <c r="W120" s="44"/>
      <c r="X120" s="44"/>
      <c r="Y120" s="44">
        <v>2</v>
      </c>
      <c r="Z120" s="44"/>
      <c r="AA120" s="376">
        <f t="shared" si="36"/>
        <v>8</v>
      </c>
      <c r="AB120" s="376">
        <f t="shared" si="36"/>
        <v>0</v>
      </c>
      <c r="AD120" s="44" t="s">
        <v>377</v>
      </c>
    </row>
    <row r="121" spans="1:30" ht="15" customHeight="1" x14ac:dyDescent="0.25">
      <c r="C121" s="36" t="s">
        <v>22</v>
      </c>
      <c r="D121" s="359">
        <f t="shared" ref="D121:K121" si="37">SUM(D114:D120)</f>
        <v>30</v>
      </c>
      <c r="E121" s="351">
        <f t="shared" si="37"/>
        <v>900</v>
      </c>
      <c r="F121" s="351">
        <f t="shared" si="37"/>
        <v>40</v>
      </c>
      <c r="G121" s="351">
        <f t="shared" si="37"/>
        <v>24</v>
      </c>
      <c r="H121" s="351">
        <f t="shared" si="37"/>
        <v>0</v>
      </c>
      <c r="I121" s="351">
        <f t="shared" si="37"/>
        <v>16</v>
      </c>
      <c r="J121" s="351">
        <f t="shared" si="37"/>
        <v>860</v>
      </c>
      <c r="K121" s="351">
        <f t="shared" si="37"/>
        <v>40</v>
      </c>
      <c r="L121" s="351"/>
      <c r="M121" s="351"/>
      <c r="N121" s="3"/>
      <c r="O121" s="3"/>
      <c r="P121" s="382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5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2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3.2" x14ac:dyDescent="0.25">
      <c r="C123" s="1" t="s">
        <v>389</v>
      </c>
      <c r="P123" s="382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5">
      <c r="C124" s="1560" t="s">
        <v>0</v>
      </c>
      <c r="D124" s="1522" t="s">
        <v>1</v>
      </c>
      <c r="E124" s="1526" t="s">
        <v>2</v>
      </c>
      <c r="F124" s="1526"/>
      <c r="G124" s="1526"/>
      <c r="H124" s="1526"/>
      <c r="I124" s="1526"/>
      <c r="J124" s="1523"/>
      <c r="K124" s="1522" t="s">
        <v>364</v>
      </c>
      <c r="L124" s="1522" t="s">
        <v>365</v>
      </c>
      <c r="M124" s="1522" t="s">
        <v>5</v>
      </c>
      <c r="N124" s="355"/>
      <c r="O124" s="355"/>
      <c r="P124" s="382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5">
      <c r="C125" s="1560"/>
      <c r="D125" s="1522"/>
      <c r="E125" s="1522" t="s">
        <v>6</v>
      </c>
      <c r="F125" s="1524" t="s">
        <v>7</v>
      </c>
      <c r="G125" s="1524"/>
      <c r="H125" s="1524"/>
      <c r="I125" s="1524"/>
      <c r="J125" s="1522" t="s">
        <v>25</v>
      </c>
      <c r="K125" s="1522"/>
      <c r="L125" s="1522"/>
      <c r="M125" s="1522"/>
      <c r="N125" s="355"/>
      <c r="O125" s="355"/>
      <c r="P125" s="382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5">
      <c r="C126" s="1560"/>
      <c r="D126" s="1522"/>
      <c r="E126" s="1523"/>
      <c r="F126" s="1522" t="s">
        <v>9</v>
      </c>
      <c r="G126" s="1526" t="s">
        <v>10</v>
      </c>
      <c r="H126" s="1523"/>
      <c r="I126" s="1523"/>
      <c r="J126" s="1523"/>
      <c r="K126" s="1522"/>
      <c r="L126" s="1522"/>
      <c r="M126" s="1522"/>
      <c r="N126" s="355"/>
      <c r="O126" s="355"/>
      <c r="P126" s="382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5">
      <c r="C127" s="1560"/>
      <c r="D127" s="1522"/>
      <c r="E127" s="1523"/>
      <c r="F127" s="1525"/>
      <c r="G127" s="1522" t="s">
        <v>11</v>
      </c>
      <c r="H127" s="1522" t="s">
        <v>12</v>
      </c>
      <c r="I127" s="1522" t="s">
        <v>13</v>
      </c>
      <c r="J127" s="1523"/>
      <c r="K127" s="1522"/>
      <c r="L127" s="1522"/>
      <c r="M127" s="1522"/>
      <c r="N127" s="355"/>
      <c r="O127" s="355"/>
      <c r="P127" s="382"/>
      <c r="Q127" s="1522" t="s">
        <v>11</v>
      </c>
      <c r="R127" s="1522" t="s">
        <v>12</v>
      </c>
      <c r="S127" s="1522" t="s">
        <v>13</v>
      </c>
      <c r="T127" s="1557" t="s">
        <v>9</v>
      </c>
      <c r="U127" s="1557" t="s">
        <v>366</v>
      </c>
      <c r="V127" s="1557"/>
      <c r="W127" s="1557"/>
      <c r="X127" s="1557"/>
      <c r="Y127" s="1557"/>
      <c r="Z127" s="1557"/>
      <c r="AA127" s="1557"/>
      <c r="AB127" s="1557"/>
    </row>
    <row r="128" spans="1:30" ht="13.2" x14ac:dyDescent="0.25">
      <c r="C128" s="1560"/>
      <c r="D128" s="1522"/>
      <c r="E128" s="1523"/>
      <c r="F128" s="1525"/>
      <c r="G128" s="1522"/>
      <c r="H128" s="1522"/>
      <c r="I128" s="1522"/>
      <c r="J128" s="1523"/>
      <c r="K128" s="1522"/>
      <c r="L128" s="1522"/>
      <c r="M128" s="1522"/>
      <c r="N128" s="355"/>
      <c r="O128" s="355"/>
      <c r="P128" s="382"/>
      <c r="Q128" s="1522"/>
      <c r="R128" s="1522"/>
      <c r="S128" s="1522"/>
      <c r="T128" s="1557"/>
      <c r="U128" s="1557"/>
      <c r="V128" s="1557"/>
      <c r="W128" s="1557"/>
      <c r="X128" s="1557"/>
      <c r="Y128" s="1557"/>
      <c r="Z128" s="1557"/>
      <c r="AA128" s="1557"/>
      <c r="AB128" s="1557"/>
    </row>
    <row r="129" spans="1:30" x14ac:dyDescent="0.3">
      <c r="C129" s="1560"/>
      <c r="D129" s="1522"/>
      <c r="E129" s="1523"/>
      <c r="F129" s="1525"/>
      <c r="G129" s="1522"/>
      <c r="H129" s="1522"/>
      <c r="I129" s="1522"/>
      <c r="J129" s="1523"/>
      <c r="K129" s="1522"/>
      <c r="L129" s="1522"/>
      <c r="M129" s="1522"/>
      <c r="N129" s="355"/>
      <c r="O129" s="355"/>
      <c r="P129" s="382"/>
      <c r="Q129" s="1522"/>
      <c r="R129" s="1522"/>
      <c r="S129" s="1522"/>
      <c r="T129" s="1557"/>
      <c r="U129" s="1557" t="s">
        <v>289</v>
      </c>
      <c r="V129" s="1557"/>
      <c r="W129" s="1557" t="s">
        <v>290</v>
      </c>
      <c r="X129" s="1557"/>
      <c r="Y129" s="1557" t="s">
        <v>291</v>
      </c>
      <c r="Z129" s="1557"/>
      <c r="AA129" s="1558" t="s">
        <v>292</v>
      </c>
      <c r="AB129" s="1559"/>
    </row>
    <row r="130" spans="1:30" ht="27" customHeight="1" x14ac:dyDescent="0.3">
      <c r="C130" s="1560"/>
      <c r="D130" s="1522"/>
      <c r="E130" s="1523"/>
      <c r="F130" s="1525"/>
      <c r="G130" s="1522"/>
      <c r="H130" s="1522"/>
      <c r="I130" s="1522"/>
      <c r="J130" s="1523"/>
      <c r="K130" s="1522"/>
      <c r="L130" s="1522"/>
      <c r="M130" s="1522"/>
      <c r="N130" s="355"/>
      <c r="O130" s="355"/>
      <c r="P130" s="382"/>
      <c r="Q130" s="1522"/>
      <c r="R130" s="1522"/>
      <c r="S130" s="1522"/>
      <c r="T130" s="376"/>
      <c r="U130" s="376" t="s">
        <v>293</v>
      </c>
      <c r="V130" s="376" t="s">
        <v>113</v>
      </c>
      <c r="W130" s="376" t="s">
        <v>293</v>
      </c>
      <c r="X130" s="376" t="s">
        <v>113</v>
      </c>
      <c r="Y130" s="376" t="s">
        <v>293</v>
      </c>
      <c r="Z130" s="376" t="s">
        <v>113</v>
      </c>
      <c r="AA130" s="126" t="s">
        <v>293</v>
      </c>
      <c r="AB130" s="126" t="s">
        <v>113</v>
      </c>
    </row>
    <row r="131" spans="1:30" s="176" customFormat="1" ht="27" x14ac:dyDescent="0.3">
      <c r="A131" s="45" t="s">
        <v>16</v>
      </c>
      <c r="B131" s="45" t="s">
        <v>31</v>
      </c>
      <c r="C131" s="47" t="s">
        <v>81</v>
      </c>
      <c r="D131" s="356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7" t="s">
        <v>59</v>
      </c>
      <c r="O131" s="357"/>
      <c r="P131" s="382">
        <v>5</v>
      </c>
      <c r="Q131" s="378"/>
      <c r="R131" s="378"/>
      <c r="S131" s="378" t="s">
        <v>294</v>
      </c>
      <c r="T131" s="378" t="s">
        <v>294</v>
      </c>
      <c r="U131" s="137"/>
      <c r="V131" s="137"/>
      <c r="W131" s="137"/>
      <c r="X131" s="137"/>
      <c r="Y131" s="137">
        <v>4</v>
      </c>
      <c r="Z131" s="137"/>
      <c r="AA131" s="376">
        <f>U131+W131+Y131</f>
        <v>4</v>
      </c>
      <c r="AB131" s="376">
        <f>V131+X131+Z131</f>
        <v>0</v>
      </c>
      <c r="AD131" s="176" t="s">
        <v>367</v>
      </c>
    </row>
    <row r="132" spans="1:30" s="176" customFormat="1" x14ac:dyDescent="0.3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7" t="s">
        <v>55</v>
      </c>
      <c r="O132" s="357"/>
      <c r="P132" s="382">
        <v>3</v>
      </c>
      <c r="Q132" s="378" t="s">
        <v>301</v>
      </c>
      <c r="R132" s="378"/>
      <c r="S132" s="378" t="s">
        <v>302</v>
      </c>
      <c r="T132" s="378" t="s">
        <v>295</v>
      </c>
      <c r="U132" s="44">
        <v>6</v>
      </c>
      <c r="V132" s="44"/>
      <c r="W132" s="44"/>
      <c r="X132" s="44"/>
      <c r="Y132" s="44">
        <v>2</v>
      </c>
      <c r="Z132" s="44"/>
      <c r="AA132" s="376">
        <f t="shared" ref="AA132:AB137" si="43">U132+W132+Y132</f>
        <v>8</v>
      </c>
      <c r="AB132" s="376">
        <f t="shared" si="43"/>
        <v>0</v>
      </c>
      <c r="AD132" s="176" t="s">
        <v>377</v>
      </c>
    </row>
    <row r="133" spans="1:30" s="176" customFormat="1" ht="25.5" customHeight="1" x14ac:dyDescent="0.3">
      <c r="A133" s="45" t="s">
        <v>13</v>
      </c>
      <c r="B133" s="45" t="s">
        <v>31</v>
      </c>
      <c r="C133" s="342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7" t="s">
        <v>55</v>
      </c>
      <c r="O133" s="357"/>
      <c r="P133" s="382">
        <v>3</v>
      </c>
      <c r="Q133" s="378" t="s">
        <v>301</v>
      </c>
      <c r="R133" s="378"/>
      <c r="S133" s="378" t="s">
        <v>302</v>
      </c>
      <c r="T133" s="378" t="s">
        <v>295</v>
      </c>
      <c r="U133" s="44">
        <v>6</v>
      </c>
      <c r="V133" s="44"/>
      <c r="W133" s="44"/>
      <c r="X133" s="44"/>
      <c r="Y133" s="44">
        <v>2</v>
      </c>
      <c r="Z133" s="44"/>
      <c r="AA133" s="376">
        <f t="shared" si="43"/>
        <v>8</v>
      </c>
      <c r="AB133" s="376">
        <f t="shared" si="43"/>
        <v>0</v>
      </c>
      <c r="AD133" s="176" t="s">
        <v>377</v>
      </c>
    </row>
    <row r="134" spans="1:30" s="176" customFormat="1" ht="15" customHeight="1" x14ac:dyDescent="0.3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7" t="s">
        <v>55</v>
      </c>
      <c r="O134" s="357"/>
      <c r="P134" s="382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6">
        <f t="shared" si="43"/>
        <v>4</v>
      </c>
      <c r="AB134" s="376">
        <f t="shared" si="43"/>
        <v>0</v>
      </c>
      <c r="AD134" s="176" t="s">
        <v>377</v>
      </c>
    </row>
    <row r="135" spans="1:30" s="176" customFormat="1" ht="40.200000000000003" x14ac:dyDescent="0.3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7" t="s">
        <v>55</v>
      </c>
      <c r="O135" s="357"/>
      <c r="P135" s="382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6">
        <f t="shared" si="43"/>
        <v>4</v>
      </c>
      <c r="AB135" s="376">
        <f t="shared" si="43"/>
        <v>0</v>
      </c>
      <c r="AD135" s="176" t="s">
        <v>377</v>
      </c>
    </row>
    <row r="136" spans="1:30" s="176" customFormat="1" ht="15" customHeight="1" x14ac:dyDescent="0.3">
      <c r="A136" s="45" t="s">
        <v>16</v>
      </c>
      <c r="B136" s="45" t="s">
        <v>14</v>
      </c>
      <c r="C136" s="342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7" t="s">
        <v>59</v>
      </c>
      <c r="O136" s="357"/>
      <c r="P136" s="382">
        <v>5</v>
      </c>
      <c r="Q136" s="378" t="s">
        <v>297</v>
      </c>
      <c r="R136" s="378"/>
      <c r="S136" s="378"/>
      <c r="T136" s="380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6">
        <f t="shared" si="43"/>
        <v>4</v>
      </c>
      <c r="AB136" s="376">
        <f t="shared" si="43"/>
        <v>4</v>
      </c>
      <c r="AD136" s="176" t="s">
        <v>393</v>
      </c>
    </row>
    <row r="137" spans="1:30" s="176" customFormat="1" ht="24.75" customHeight="1" x14ac:dyDescent="0.3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7" t="s">
        <v>55</v>
      </c>
      <c r="O137" s="357"/>
      <c r="P137" s="382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6">
        <f t="shared" si="43"/>
        <v>4</v>
      </c>
      <c r="AB137" s="376">
        <f t="shared" si="43"/>
        <v>0</v>
      </c>
      <c r="AD137" s="176" t="s">
        <v>377</v>
      </c>
    </row>
    <row r="138" spans="1:30" s="176" customFormat="1" ht="15" customHeight="1" x14ac:dyDescent="0.25">
      <c r="A138" s="45"/>
      <c r="B138" s="45"/>
      <c r="C138" s="36" t="s">
        <v>22</v>
      </c>
      <c r="D138" s="359">
        <f t="shared" ref="D138:M138" si="44">SUM(D131:D137)</f>
        <v>30</v>
      </c>
      <c r="E138" s="351">
        <f t="shared" si="44"/>
        <v>900</v>
      </c>
      <c r="F138" s="351">
        <f t="shared" si="44"/>
        <v>40</v>
      </c>
      <c r="G138" s="351">
        <f t="shared" si="44"/>
        <v>32</v>
      </c>
      <c r="H138" s="351">
        <f t="shared" si="44"/>
        <v>0</v>
      </c>
      <c r="I138" s="351">
        <f t="shared" si="44"/>
        <v>8</v>
      </c>
      <c r="J138" s="351">
        <f t="shared" si="44"/>
        <v>860</v>
      </c>
      <c r="K138" s="351">
        <f t="shared" si="44"/>
        <v>36</v>
      </c>
      <c r="L138" s="351">
        <f t="shared" si="44"/>
        <v>4</v>
      </c>
      <c r="M138" s="351">
        <f t="shared" si="44"/>
        <v>32.666666666666671</v>
      </c>
      <c r="N138" s="3"/>
      <c r="O138" s="3"/>
      <c r="P138" s="382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5">
      <c r="C139" s="2" t="s">
        <v>23</v>
      </c>
      <c r="D139" s="3">
        <f>30-D138</f>
        <v>0</v>
      </c>
      <c r="P139" s="382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3.2" x14ac:dyDescent="0.25">
      <c r="C140" s="1" t="s">
        <v>395</v>
      </c>
      <c r="P140" s="382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5">
      <c r="C141" s="1560" t="s">
        <v>0</v>
      </c>
      <c r="D141" s="1522" t="s">
        <v>1</v>
      </c>
      <c r="E141" s="1526" t="s">
        <v>2</v>
      </c>
      <c r="F141" s="1526"/>
      <c r="G141" s="1526"/>
      <c r="H141" s="1526"/>
      <c r="I141" s="1526"/>
      <c r="J141" s="1523"/>
      <c r="K141" s="1522" t="s">
        <v>364</v>
      </c>
      <c r="L141" s="1522" t="s">
        <v>365</v>
      </c>
      <c r="M141" s="1522" t="s">
        <v>5</v>
      </c>
      <c r="N141" s="355"/>
      <c r="O141" s="355"/>
      <c r="P141" s="382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5">
      <c r="C142" s="1560"/>
      <c r="D142" s="1522"/>
      <c r="E142" s="1522" t="s">
        <v>6</v>
      </c>
      <c r="F142" s="1524" t="s">
        <v>7</v>
      </c>
      <c r="G142" s="1524"/>
      <c r="H142" s="1524"/>
      <c r="I142" s="1524"/>
      <c r="J142" s="1522" t="s">
        <v>25</v>
      </c>
      <c r="K142" s="1522"/>
      <c r="L142" s="1522"/>
      <c r="M142" s="1522"/>
      <c r="N142" s="355"/>
      <c r="O142" s="355"/>
      <c r="P142" s="382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5">
      <c r="C143" s="1560"/>
      <c r="D143" s="1522"/>
      <c r="E143" s="1523"/>
      <c r="F143" s="1522" t="s">
        <v>9</v>
      </c>
      <c r="G143" s="1526" t="s">
        <v>10</v>
      </c>
      <c r="H143" s="1523"/>
      <c r="I143" s="1523"/>
      <c r="J143" s="1523"/>
      <c r="K143" s="1522"/>
      <c r="L143" s="1522"/>
      <c r="M143" s="1522"/>
      <c r="N143" s="355"/>
      <c r="O143" s="355"/>
      <c r="P143" s="382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5">
      <c r="C144" s="1560"/>
      <c r="D144" s="1522"/>
      <c r="E144" s="1523"/>
      <c r="F144" s="1525"/>
      <c r="G144" s="1522" t="s">
        <v>11</v>
      </c>
      <c r="H144" s="1522" t="s">
        <v>12</v>
      </c>
      <c r="I144" s="1522" t="s">
        <v>13</v>
      </c>
      <c r="J144" s="1523"/>
      <c r="K144" s="1522"/>
      <c r="L144" s="1522"/>
      <c r="M144" s="1522"/>
      <c r="N144" s="355"/>
      <c r="O144" s="355"/>
      <c r="P144" s="382"/>
      <c r="Q144" s="1522" t="s">
        <v>11</v>
      </c>
      <c r="R144" s="1522" t="s">
        <v>12</v>
      </c>
      <c r="S144" s="1522" t="s">
        <v>13</v>
      </c>
      <c r="T144" s="1557" t="s">
        <v>9</v>
      </c>
      <c r="U144" s="1557" t="s">
        <v>366</v>
      </c>
      <c r="V144" s="1557"/>
      <c r="W144" s="1557"/>
      <c r="X144" s="1557"/>
      <c r="Y144" s="1557"/>
      <c r="Z144" s="1557"/>
      <c r="AA144" s="1557"/>
      <c r="AB144" s="1557"/>
    </row>
    <row r="145" spans="1:30" ht="7.5" customHeight="1" x14ac:dyDescent="0.25">
      <c r="C145" s="1560"/>
      <c r="D145" s="1522"/>
      <c r="E145" s="1523"/>
      <c r="F145" s="1525"/>
      <c r="G145" s="1522"/>
      <c r="H145" s="1522"/>
      <c r="I145" s="1522"/>
      <c r="J145" s="1523"/>
      <c r="K145" s="1522"/>
      <c r="L145" s="1522"/>
      <c r="M145" s="1522"/>
      <c r="N145" s="355"/>
      <c r="O145" s="355"/>
      <c r="P145" s="382"/>
      <c r="Q145" s="1522"/>
      <c r="R145" s="1522"/>
      <c r="S145" s="1522"/>
      <c r="T145" s="1557"/>
      <c r="U145" s="1557"/>
      <c r="V145" s="1557"/>
      <c r="W145" s="1557"/>
      <c r="X145" s="1557"/>
      <c r="Y145" s="1557"/>
      <c r="Z145" s="1557"/>
      <c r="AA145" s="1557"/>
      <c r="AB145" s="1557"/>
    </row>
    <row r="146" spans="1:30" ht="7.5" customHeight="1" x14ac:dyDescent="0.3">
      <c r="C146" s="1560"/>
      <c r="D146" s="1522"/>
      <c r="E146" s="1523"/>
      <c r="F146" s="1525"/>
      <c r="G146" s="1522"/>
      <c r="H146" s="1522"/>
      <c r="I146" s="1522"/>
      <c r="J146" s="1523"/>
      <c r="K146" s="1522"/>
      <c r="L146" s="1522"/>
      <c r="M146" s="1522"/>
      <c r="N146" s="355"/>
      <c r="O146" s="355"/>
      <c r="P146" s="382"/>
      <c r="Q146" s="1522"/>
      <c r="R146" s="1522"/>
      <c r="S146" s="1522"/>
      <c r="T146" s="1557"/>
      <c r="U146" s="1557" t="s">
        <v>289</v>
      </c>
      <c r="V146" s="1557"/>
      <c r="W146" s="1557" t="s">
        <v>290</v>
      </c>
      <c r="X146" s="1557"/>
      <c r="Y146" s="1557" t="s">
        <v>291</v>
      </c>
      <c r="Z146" s="1557"/>
      <c r="AA146" s="1558" t="s">
        <v>292</v>
      </c>
      <c r="AB146" s="1559"/>
    </row>
    <row r="147" spans="1:30" ht="36" customHeight="1" x14ac:dyDescent="0.3">
      <c r="C147" s="1560"/>
      <c r="D147" s="1522"/>
      <c r="E147" s="1523"/>
      <c r="F147" s="1525"/>
      <c r="G147" s="1522"/>
      <c r="H147" s="1522"/>
      <c r="I147" s="1522"/>
      <c r="J147" s="1523"/>
      <c r="K147" s="1522"/>
      <c r="L147" s="1522"/>
      <c r="M147" s="1522"/>
      <c r="N147" s="355"/>
      <c r="O147" s="355"/>
      <c r="P147" s="382"/>
      <c r="Q147" s="1522"/>
      <c r="R147" s="1522"/>
      <c r="S147" s="1522"/>
      <c r="T147" s="376"/>
      <c r="U147" s="376" t="s">
        <v>293</v>
      </c>
      <c r="V147" s="376" t="s">
        <v>113</v>
      </c>
      <c r="W147" s="376" t="s">
        <v>293</v>
      </c>
      <c r="X147" s="376" t="s">
        <v>113</v>
      </c>
      <c r="Y147" s="376" t="s">
        <v>293</v>
      </c>
      <c r="Z147" s="376" t="s">
        <v>113</v>
      </c>
      <c r="AA147" s="126" t="s">
        <v>293</v>
      </c>
      <c r="AB147" s="126" t="s">
        <v>113</v>
      </c>
    </row>
    <row r="148" spans="1:30" x14ac:dyDescent="0.3">
      <c r="A148" s="45" t="s">
        <v>13</v>
      </c>
      <c r="B148" s="45" t="s">
        <v>14</v>
      </c>
      <c r="C148" s="36"/>
      <c r="D148" s="356"/>
      <c r="E148" s="146"/>
      <c r="F148" s="146"/>
      <c r="G148" s="146"/>
      <c r="H148" s="146"/>
      <c r="I148" s="146"/>
      <c r="J148" s="146"/>
      <c r="K148" s="145"/>
      <c r="L148" s="146"/>
      <c r="M148" s="145"/>
      <c r="N148" s="357" t="s">
        <v>55</v>
      </c>
      <c r="O148" s="357"/>
      <c r="P148" s="382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6">
        <f>U148+W148+Y148</f>
        <v>0</v>
      </c>
      <c r="AB148" s="376">
        <f>V148+X148+Z148</f>
        <v>0</v>
      </c>
    </row>
    <row r="149" spans="1:30" s="176" customFormat="1" x14ac:dyDescent="0.3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7" t="s">
        <v>55</v>
      </c>
      <c r="O149" s="357"/>
      <c r="P149" s="382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6">
        <f t="shared" ref="AA149:AB155" si="50">U149+W149+Y149</f>
        <v>0</v>
      </c>
      <c r="AB149" s="376">
        <f t="shared" si="50"/>
        <v>0</v>
      </c>
    </row>
    <row r="150" spans="1:30" s="176" customFormat="1" x14ac:dyDescent="0.3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7" t="s">
        <v>55</v>
      </c>
      <c r="O150" s="357"/>
      <c r="P150" s="382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6">
        <f t="shared" si="50"/>
        <v>0</v>
      </c>
      <c r="AB150" s="376">
        <f t="shared" si="50"/>
        <v>0</v>
      </c>
    </row>
    <row r="151" spans="1:30" s="176" customFormat="1" ht="27" x14ac:dyDescent="0.3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7" t="s">
        <v>59</v>
      </c>
      <c r="O151" s="357"/>
      <c r="P151" s="382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6">
        <f t="shared" si="50"/>
        <v>4</v>
      </c>
      <c r="AB151" s="376">
        <f t="shared" si="50"/>
        <v>0</v>
      </c>
      <c r="AD151" s="176" t="s">
        <v>367</v>
      </c>
    </row>
    <row r="152" spans="1:30" x14ac:dyDescent="0.3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7" t="s">
        <v>55</v>
      </c>
      <c r="O152" s="357"/>
      <c r="P152" s="382">
        <v>6</v>
      </c>
      <c r="Q152" s="378" t="s">
        <v>301</v>
      </c>
      <c r="R152" s="378"/>
      <c r="S152" s="378" t="s">
        <v>302</v>
      </c>
      <c r="T152" s="378" t="s">
        <v>295</v>
      </c>
      <c r="U152" s="44">
        <v>6</v>
      </c>
      <c r="V152" s="44"/>
      <c r="W152" s="44"/>
      <c r="X152" s="44"/>
      <c r="Y152" s="44">
        <v>2</v>
      </c>
      <c r="Z152" s="44"/>
      <c r="AA152" s="376">
        <f t="shared" si="50"/>
        <v>8</v>
      </c>
      <c r="AB152" s="376">
        <f t="shared" si="50"/>
        <v>0</v>
      </c>
      <c r="AD152" s="44" t="s">
        <v>377</v>
      </c>
    </row>
    <row r="153" spans="1:30" x14ac:dyDescent="0.3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7" t="s">
        <v>55</v>
      </c>
      <c r="O153" s="357"/>
      <c r="P153" s="382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6">
        <f t="shared" si="50"/>
        <v>4</v>
      </c>
      <c r="AB153" s="376">
        <f t="shared" si="50"/>
        <v>0</v>
      </c>
      <c r="AD153" s="44" t="s">
        <v>377</v>
      </c>
    </row>
    <row r="154" spans="1:30" ht="39" customHeight="1" x14ac:dyDescent="0.3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7" t="s">
        <v>55</v>
      </c>
      <c r="O154" s="357"/>
      <c r="P154" s="382">
        <v>6</v>
      </c>
      <c r="Q154" s="378" t="s">
        <v>295</v>
      </c>
      <c r="R154" s="378" t="s">
        <v>294</v>
      </c>
      <c r="S154" s="44"/>
      <c r="T154" s="378" t="s">
        <v>296</v>
      </c>
      <c r="U154" s="44">
        <v>8</v>
      </c>
      <c r="V154" s="44"/>
      <c r="W154" s="44">
        <v>4</v>
      </c>
      <c r="X154" s="44"/>
      <c r="Y154" s="44"/>
      <c r="Z154" s="44"/>
      <c r="AA154" s="376">
        <f t="shared" si="50"/>
        <v>12</v>
      </c>
      <c r="AB154" s="376">
        <f t="shared" si="50"/>
        <v>0</v>
      </c>
      <c r="AD154" s="44" t="s">
        <v>377</v>
      </c>
    </row>
    <row r="155" spans="1:30" ht="26.25" customHeight="1" x14ac:dyDescent="0.3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7" t="s">
        <v>55</v>
      </c>
      <c r="O155" s="357"/>
      <c r="P155" s="382">
        <v>6</v>
      </c>
      <c r="Q155" s="378" t="s">
        <v>301</v>
      </c>
      <c r="R155" s="378"/>
      <c r="S155" s="378" t="s">
        <v>302</v>
      </c>
      <c r="T155" s="378" t="s">
        <v>295</v>
      </c>
      <c r="U155" s="44">
        <v>6</v>
      </c>
      <c r="V155" s="44"/>
      <c r="W155" s="44"/>
      <c r="X155" s="44"/>
      <c r="Y155" s="44">
        <v>2</v>
      </c>
      <c r="Z155" s="44"/>
      <c r="AA155" s="376">
        <f t="shared" si="50"/>
        <v>8</v>
      </c>
      <c r="AB155" s="376">
        <f t="shared" si="50"/>
        <v>0</v>
      </c>
      <c r="AD155" s="44" t="s">
        <v>377</v>
      </c>
    </row>
    <row r="156" spans="1:30" ht="13.2" x14ac:dyDescent="0.25">
      <c r="C156" s="36" t="s">
        <v>22</v>
      </c>
      <c r="D156" s="359">
        <f t="shared" ref="D156:M156" si="51">SUM(D148:D155)</f>
        <v>30</v>
      </c>
      <c r="E156" s="351">
        <f t="shared" si="51"/>
        <v>900</v>
      </c>
      <c r="F156" s="351">
        <f t="shared" si="51"/>
        <v>36</v>
      </c>
      <c r="G156" s="351">
        <f t="shared" si="51"/>
        <v>20</v>
      </c>
      <c r="H156" s="351">
        <f t="shared" si="51"/>
        <v>4</v>
      </c>
      <c r="I156" s="351">
        <f t="shared" si="51"/>
        <v>12</v>
      </c>
      <c r="J156" s="351">
        <f t="shared" si="51"/>
        <v>864</v>
      </c>
      <c r="K156" s="351">
        <f t="shared" si="51"/>
        <v>36</v>
      </c>
      <c r="L156" s="351">
        <f t="shared" si="51"/>
        <v>0</v>
      </c>
      <c r="M156" s="351">
        <f t="shared" si="51"/>
        <v>37.777777777777786</v>
      </c>
      <c r="N156" s="3"/>
      <c r="O156" s="3"/>
      <c r="P156" s="382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3.2" x14ac:dyDescent="0.25">
      <c r="C157" s="2" t="s">
        <v>23</v>
      </c>
      <c r="D157" s="4">
        <f>30-D156</f>
        <v>0</v>
      </c>
      <c r="P157" s="382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3.2" x14ac:dyDescent="0.25">
      <c r="P158" s="382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3.2" x14ac:dyDescent="0.25">
      <c r="C159" s="1" t="s">
        <v>22</v>
      </c>
      <c r="D159" s="362">
        <f>D160+D161</f>
        <v>240</v>
      </c>
      <c r="E159" s="362">
        <f>E160+E161</f>
        <v>7200</v>
      </c>
      <c r="F159" s="363">
        <f>E159/$E$159*100</f>
        <v>100</v>
      </c>
      <c r="G159" s="364"/>
      <c r="H159" s="365"/>
      <c r="I159" s="365"/>
      <c r="J159" s="365"/>
      <c r="K159" s="365"/>
      <c r="L159" s="365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2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3.2" x14ac:dyDescent="0.25">
      <c r="B160" s="45" t="s">
        <v>14</v>
      </c>
      <c r="C160" s="1" t="s">
        <v>41</v>
      </c>
      <c r="D160" s="363">
        <f>SUMIF(B$11:B$155,B160,D$11:D$155)</f>
        <v>180</v>
      </c>
      <c r="E160" s="45">
        <f>D160*30</f>
        <v>5400</v>
      </c>
      <c r="F160" s="363">
        <f>E160/E$159*100</f>
        <v>75</v>
      </c>
      <c r="G160" s="45"/>
      <c r="I160" s="366"/>
      <c r="J160" s="366"/>
      <c r="K160" s="366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2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3.2" x14ac:dyDescent="0.25">
      <c r="B161" s="45" t="s">
        <v>31</v>
      </c>
      <c r="C161" s="1" t="s">
        <v>42</v>
      </c>
      <c r="D161" s="363">
        <f>SUMIF(B$11:B$155,B161,D$11:D$155)</f>
        <v>60</v>
      </c>
      <c r="E161" s="45">
        <f t="shared" ref="E161:E168" si="54">D161*30</f>
        <v>1800</v>
      </c>
      <c r="F161" s="367">
        <f>E161/E$159*100</f>
        <v>25</v>
      </c>
      <c r="G161" s="45"/>
      <c r="K161" s="366"/>
      <c r="L161" s="366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2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3.2" x14ac:dyDescent="0.25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2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3.2" x14ac:dyDescent="0.25">
      <c r="C163" s="1" t="s">
        <v>47</v>
      </c>
      <c r="D163" s="368">
        <f>D164+D165</f>
        <v>101</v>
      </c>
      <c r="E163" s="368">
        <f>E164+E165</f>
        <v>3030</v>
      </c>
      <c r="F163" s="363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2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3.2" x14ac:dyDescent="0.25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3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2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3.2" x14ac:dyDescent="0.25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3">
        <f>E165/E$163*100</f>
        <v>18.316831683168317</v>
      </c>
      <c r="G165" s="45"/>
      <c r="P165" s="382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3.2" x14ac:dyDescent="0.25">
      <c r="C166" s="1" t="s">
        <v>48</v>
      </c>
      <c r="D166" s="368">
        <f>D167+D168</f>
        <v>139</v>
      </c>
      <c r="E166" s="368">
        <f>E167+E168</f>
        <v>4170</v>
      </c>
      <c r="F166" s="368">
        <f>E166/$E$166*100</f>
        <v>100</v>
      </c>
      <c r="P166" s="382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3.2" x14ac:dyDescent="0.25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2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3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2"/>
      <c r="Q168" s="44"/>
      <c r="R168" s="44"/>
      <c r="S168" s="44"/>
      <c r="T168" s="44"/>
      <c r="W168" s="1557" t="s">
        <v>289</v>
      </c>
      <c r="X168" s="1557"/>
      <c r="Y168" s="1557" t="s">
        <v>290</v>
      </c>
      <c r="Z168" s="1557"/>
      <c r="AA168" s="1557" t="s">
        <v>291</v>
      </c>
      <c r="AB168" s="1557"/>
      <c r="AC168" s="285" t="s">
        <v>292</v>
      </c>
      <c r="AD168" s="285"/>
    </row>
    <row r="169" spans="1:37" x14ac:dyDescent="0.3">
      <c r="W169" s="376" t="s">
        <v>293</v>
      </c>
      <c r="X169" s="376" t="s">
        <v>113</v>
      </c>
      <c r="Y169" s="376" t="s">
        <v>293</v>
      </c>
      <c r="Z169" s="376" t="s">
        <v>113</v>
      </c>
      <c r="AA169" s="376" t="s">
        <v>293</v>
      </c>
      <c r="AB169" s="376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3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3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3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3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3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3">
      <c r="U175" s="381" t="s">
        <v>310</v>
      </c>
      <c r="V175" s="381"/>
      <c r="W175" s="381">
        <f>SUM(W171:W174)</f>
        <v>36</v>
      </c>
      <c r="X175" s="381">
        <f t="shared" ref="X175:AD175" si="64">SUM(X171:X174)</f>
        <v>0</v>
      </c>
      <c r="Y175" s="381">
        <f t="shared" si="64"/>
        <v>4</v>
      </c>
      <c r="Z175" s="381">
        <f t="shared" si="64"/>
        <v>4</v>
      </c>
      <c r="AA175" s="381">
        <f t="shared" si="64"/>
        <v>8</v>
      </c>
      <c r="AB175" s="381">
        <f t="shared" si="64"/>
        <v>8</v>
      </c>
      <c r="AC175" s="369">
        <f t="shared" si="64"/>
        <v>48</v>
      </c>
      <c r="AD175" s="369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3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3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3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3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3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3">
      <c r="U181" s="381" t="s">
        <v>310</v>
      </c>
      <c r="V181" s="381"/>
      <c r="W181" s="381">
        <f>SUM(W177:W180)</f>
        <v>20</v>
      </c>
      <c r="X181" s="381">
        <f t="shared" ref="X181:AD181" si="69">SUM(X177:X180)</f>
        <v>4</v>
      </c>
      <c r="Y181" s="381">
        <f t="shared" si="69"/>
        <v>0</v>
      </c>
      <c r="Z181" s="381">
        <f t="shared" si="69"/>
        <v>0</v>
      </c>
      <c r="AA181" s="381">
        <f t="shared" si="69"/>
        <v>16</v>
      </c>
      <c r="AB181" s="381">
        <f t="shared" si="69"/>
        <v>4</v>
      </c>
      <c r="AC181" s="369">
        <f t="shared" si="69"/>
        <v>36</v>
      </c>
      <c r="AD181" s="369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3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3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3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3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3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3">
      <c r="U187" s="381" t="s">
        <v>310</v>
      </c>
      <c r="V187" s="381"/>
      <c r="W187" s="381">
        <f>SUM(W183:W186)</f>
        <v>36</v>
      </c>
      <c r="X187" s="381">
        <f t="shared" ref="X187:AD187" si="74">SUM(X183:X186)</f>
        <v>0</v>
      </c>
      <c r="Y187" s="381">
        <f t="shared" si="74"/>
        <v>0</v>
      </c>
      <c r="Z187" s="381">
        <f t="shared" si="74"/>
        <v>0</v>
      </c>
      <c r="AA187" s="381">
        <f t="shared" si="74"/>
        <v>4</v>
      </c>
      <c r="AB187" s="381">
        <f t="shared" si="74"/>
        <v>12</v>
      </c>
      <c r="AC187" s="369">
        <f t="shared" si="74"/>
        <v>40</v>
      </c>
      <c r="AD187" s="369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3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3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3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3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3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3">
      <c r="U193" s="381" t="s">
        <v>310</v>
      </c>
      <c r="V193" s="381"/>
      <c r="W193" s="381">
        <f>SUM(W189:W192)</f>
        <v>26</v>
      </c>
      <c r="X193" s="381">
        <f t="shared" ref="X193:AD193" si="79">SUM(X189:X192)</f>
        <v>0</v>
      </c>
      <c r="Y193" s="381">
        <f t="shared" si="79"/>
        <v>0</v>
      </c>
      <c r="Z193" s="381">
        <f t="shared" si="79"/>
        <v>0</v>
      </c>
      <c r="AA193" s="381">
        <f t="shared" si="79"/>
        <v>10</v>
      </c>
      <c r="AB193" s="381">
        <f t="shared" si="79"/>
        <v>0</v>
      </c>
      <c r="AC193" s="369">
        <f t="shared" si="79"/>
        <v>36</v>
      </c>
      <c r="AD193" s="369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3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3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3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3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3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3">
      <c r="U199" s="381" t="s">
        <v>310</v>
      </c>
      <c r="V199" s="381"/>
      <c r="W199" s="381">
        <f>SUM(W195:W198)</f>
        <v>38</v>
      </c>
      <c r="X199" s="381">
        <f t="shared" ref="X199:AD199" si="84">SUM(X195:X198)</f>
        <v>0</v>
      </c>
      <c r="Y199" s="381">
        <f t="shared" si="84"/>
        <v>0</v>
      </c>
      <c r="Z199" s="381">
        <f t="shared" si="84"/>
        <v>0</v>
      </c>
      <c r="AA199" s="381">
        <f t="shared" si="84"/>
        <v>10</v>
      </c>
      <c r="AB199" s="381">
        <f t="shared" si="84"/>
        <v>6</v>
      </c>
      <c r="AC199" s="369">
        <f t="shared" si="84"/>
        <v>48</v>
      </c>
      <c r="AD199" s="369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3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3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3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3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3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3">
      <c r="U205" s="381" t="s">
        <v>310</v>
      </c>
      <c r="V205" s="381"/>
      <c r="W205" s="381">
        <f>SUM(W201:W204)</f>
        <v>24</v>
      </c>
      <c r="X205" s="381">
        <f t="shared" ref="X205:AD205" si="89">SUM(X201:X204)</f>
        <v>0</v>
      </c>
      <c r="Y205" s="381">
        <f t="shared" si="89"/>
        <v>0</v>
      </c>
      <c r="Z205" s="381">
        <f t="shared" si="89"/>
        <v>0</v>
      </c>
      <c r="AA205" s="381">
        <f t="shared" si="89"/>
        <v>16</v>
      </c>
      <c r="AB205" s="381">
        <f t="shared" si="89"/>
        <v>0</v>
      </c>
      <c r="AC205" s="369">
        <f t="shared" si="89"/>
        <v>40</v>
      </c>
      <c r="AD205" s="369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3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3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3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3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3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3">
      <c r="U211" s="381" t="s">
        <v>310</v>
      </c>
      <c r="V211" s="381"/>
      <c r="W211" s="381">
        <f>SUM(W207:W210)</f>
        <v>28</v>
      </c>
      <c r="X211" s="381">
        <f t="shared" ref="X211:AD211" si="94">SUM(X207:X210)</f>
        <v>4</v>
      </c>
      <c r="Y211" s="381">
        <f t="shared" si="94"/>
        <v>0</v>
      </c>
      <c r="Z211" s="381">
        <f t="shared" si="94"/>
        <v>0</v>
      </c>
      <c r="AA211" s="381">
        <f t="shared" si="94"/>
        <v>8</v>
      </c>
      <c r="AB211" s="381">
        <f t="shared" si="94"/>
        <v>0</v>
      </c>
      <c r="AC211" s="369">
        <f t="shared" si="94"/>
        <v>36</v>
      </c>
      <c r="AD211" s="369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3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3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3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3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3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3">
      <c r="U217" s="381" t="s">
        <v>310</v>
      </c>
      <c r="V217" s="381"/>
      <c r="W217" s="381">
        <f>SUM(W213:W216)</f>
        <v>20</v>
      </c>
      <c r="X217" s="381">
        <f t="shared" ref="X217:AD217" si="99">SUM(X213:X216)</f>
        <v>0</v>
      </c>
      <c r="Y217" s="381">
        <f t="shared" si="99"/>
        <v>4</v>
      </c>
      <c r="Z217" s="381">
        <f t="shared" si="99"/>
        <v>0</v>
      </c>
      <c r="AA217" s="381">
        <f t="shared" si="99"/>
        <v>12</v>
      </c>
      <c r="AB217" s="381">
        <f t="shared" si="99"/>
        <v>0</v>
      </c>
      <c r="AC217" s="369">
        <f t="shared" si="99"/>
        <v>36</v>
      </c>
      <c r="AD217" s="369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3">
      <c r="AC218"/>
      <c r="AD218"/>
      <c r="AE218"/>
      <c r="AF218"/>
      <c r="AG218"/>
      <c r="AH218"/>
      <c r="AI218"/>
      <c r="AJ218"/>
      <c r="AK218"/>
    </row>
    <row r="219" spans="21:37" x14ac:dyDescent="0.3">
      <c r="AC219"/>
      <c r="AD219"/>
      <c r="AE219"/>
      <c r="AF219"/>
      <c r="AG219"/>
      <c r="AH219"/>
      <c r="AI219"/>
      <c r="AJ219"/>
      <c r="AK219"/>
    </row>
    <row r="220" spans="21:37" x14ac:dyDescent="0.3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3">
      <c r="AC221"/>
      <c r="AD221"/>
      <c r="AE221"/>
      <c r="AF221"/>
      <c r="AG221"/>
      <c r="AH221"/>
      <c r="AI221"/>
      <c r="AJ221"/>
      <c r="AK221"/>
    </row>
    <row r="222" spans="21:37" x14ac:dyDescent="0.3">
      <c r="AC222"/>
      <c r="AD222"/>
      <c r="AE222"/>
      <c r="AF222"/>
      <c r="AG222"/>
      <c r="AH222"/>
      <c r="AI222"/>
      <c r="AJ222"/>
      <c r="AK222"/>
    </row>
    <row r="223" spans="21:37" x14ac:dyDescent="0.3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3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3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3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3">
      <c r="AC227"/>
      <c r="AD227"/>
      <c r="AE227"/>
      <c r="AF227"/>
      <c r="AG227"/>
      <c r="AH227"/>
      <c r="AI227"/>
      <c r="AJ227"/>
      <c r="AK227"/>
    </row>
    <row r="228" spans="21:37" x14ac:dyDescent="0.3">
      <c r="AC228"/>
      <c r="AD228"/>
      <c r="AE228"/>
      <c r="AF228"/>
      <c r="AG228"/>
      <c r="AH228"/>
      <c r="AI228"/>
      <c r="AJ228"/>
      <c r="AK228"/>
    </row>
    <row r="229" spans="21:37" x14ac:dyDescent="0.3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3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3">
      <c r="AC231"/>
      <c r="AD231"/>
      <c r="AE231"/>
      <c r="AF231"/>
      <c r="AG231"/>
      <c r="AH231"/>
      <c r="AI231"/>
      <c r="AJ231"/>
      <c r="AK231"/>
    </row>
    <row r="232" spans="21:37" x14ac:dyDescent="0.3">
      <c r="AC232"/>
      <c r="AD232"/>
      <c r="AE232"/>
      <c r="AF232"/>
      <c r="AG232"/>
      <c r="AH232"/>
      <c r="AI232"/>
      <c r="AJ232"/>
      <c r="AK232"/>
    </row>
    <row r="233" spans="21:37" x14ac:dyDescent="0.3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3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3">
      <c r="AC235"/>
      <c r="AD235"/>
      <c r="AE235"/>
      <c r="AF235"/>
      <c r="AG235"/>
      <c r="AH235"/>
      <c r="AI235"/>
      <c r="AJ235"/>
      <c r="AK235"/>
    </row>
    <row r="236" spans="21:37" x14ac:dyDescent="0.3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3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3">
      <c r="AC238"/>
      <c r="AD238"/>
      <c r="AE238"/>
      <c r="AF238"/>
      <c r="AG238"/>
      <c r="AH238"/>
      <c r="AI238"/>
      <c r="AJ238"/>
      <c r="AK238"/>
    </row>
    <row r="239" spans="21:37" x14ac:dyDescent="0.3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3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3">
      <c r="AC241"/>
      <c r="AD241"/>
      <c r="AE241"/>
      <c r="AF241"/>
      <c r="AG241"/>
      <c r="AH241"/>
      <c r="AI241"/>
      <c r="AJ241"/>
      <c r="AK241"/>
    </row>
    <row r="242" spans="21:37" x14ac:dyDescent="0.3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3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3">
      <c r="AC244"/>
      <c r="AD244"/>
      <c r="AE244"/>
      <c r="AF244"/>
      <c r="AG244"/>
      <c r="AH244"/>
      <c r="AI244"/>
      <c r="AJ244"/>
      <c r="AK244"/>
    </row>
    <row r="245" spans="21:37" x14ac:dyDescent="0.3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3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3">
      <c r="AC247"/>
      <c r="AD247"/>
      <c r="AE247"/>
      <c r="AF247"/>
      <c r="AG247"/>
      <c r="AH247"/>
      <c r="AI247"/>
      <c r="AJ247"/>
      <c r="AK247"/>
    </row>
    <row r="248" spans="21:37" x14ac:dyDescent="0.3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3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3">
      <c r="AC250"/>
      <c r="AD250"/>
      <c r="AE250"/>
      <c r="AF250"/>
      <c r="AG250"/>
      <c r="AH250"/>
      <c r="AI250"/>
      <c r="AJ250"/>
      <c r="AK250"/>
    </row>
    <row r="251" spans="21:37" x14ac:dyDescent="0.3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3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3">
      <c r="AC253"/>
      <c r="AD253"/>
      <c r="AE253"/>
      <c r="AF253"/>
      <c r="AG253"/>
      <c r="AH253"/>
      <c r="AI253"/>
      <c r="AJ253"/>
      <c r="AK253"/>
    </row>
    <row r="254" spans="21:37" x14ac:dyDescent="0.3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3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3">
      <c r="AC256"/>
      <c r="AD256"/>
      <c r="AE256"/>
      <c r="AF256"/>
      <c r="AG256"/>
      <c r="AH256"/>
      <c r="AI256"/>
      <c r="AJ256"/>
      <c r="AK256"/>
    </row>
    <row r="257" spans="30:34" ht="15.6" x14ac:dyDescent="0.3">
      <c r="AD257" s="370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6" x14ac:dyDescent="0.3">
      <c r="AD258" s="371" t="s">
        <v>413</v>
      </c>
      <c r="AE258" s="372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6" x14ac:dyDescent="0.3">
      <c r="AD259" s="371" t="s">
        <v>414</v>
      </c>
      <c r="AE259" s="372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6" x14ac:dyDescent="0.3">
      <c r="AD260" s="371" t="s">
        <v>415</v>
      </c>
      <c r="AE260" s="372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6" x14ac:dyDescent="0.3">
      <c r="AD261" s="371" t="s">
        <v>416</v>
      </c>
      <c r="AE261" s="372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6" x14ac:dyDescent="0.3">
      <c r="AD262" s="371" t="s">
        <v>417</v>
      </c>
      <c r="AE262" s="372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6" x14ac:dyDescent="0.3">
      <c r="AD263" s="371" t="s">
        <v>373</v>
      </c>
      <c r="AE263" s="372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6" x14ac:dyDescent="0.3">
      <c r="AD264" s="371" t="s">
        <v>418</v>
      </c>
      <c r="AE264" s="372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6" x14ac:dyDescent="0.3">
      <c r="AD265" s="371" t="s">
        <v>419</v>
      </c>
      <c r="AE265" s="372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6" x14ac:dyDescent="0.3">
      <c r="AD266" s="371" t="s">
        <v>420</v>
      </c>
      <c r="AE266" s="372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6" x14ac:dyDescent="0.3">
      <c r="AD267" s="371" t="s">
        <v>370</v>
      </c>
      <c r="AE267" s="372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6" x14ac:dyDescent="0.3">
      <c r="AD268" s="371" t="s">
        <v>421</v>
      </c>
      <c r="AE268" s="372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6" x14ac:dyDescent="0.3">
      <c r="AD269" s="371" t="s">
        <v>422</v>
      </c>
      <c r="AE269" s="372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6" x14ac:dyDescent="0.3">
      <c r="AD270" s="371" t="s">
        <v>423</v>
      </c>
      <c r="AE270" s="372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6" x14ac:dyDescent="0.3">
      <c r="AD271" s="371" t="s">
        <v>424</v>
      </c>
      <c r="AE271" s="372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6" x14ac:dyDescent="0.3">
      <c r="AD272" s="371" t="s">
        <v>425</v>
      </c>
      <c r="AE272" s="372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6" x14ac:dyDescent="0.3">
      <c r="AD273" s="371" t="s">
        <v>426</v>
      </c>
      <c r="AE273" s="372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6" x14ac:dyDescent="0.3">
      <c r="AD274" s="371" t="s">
        <v>427</v>
      </c>
      <c r="AE274" s="372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6" x14ac:dyDescent="0.3">
      <c r="AD275" s="371" t="s">
        <v>393</v>
      </c>
      <c r="AE275" s="372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6" x14ac:dyDescent="0.3">
      <c r="AD276" s="371" t="s">
        <v>377</v>
      </c>
      <c r="AE276" s="372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6" x14ac:dyDescent="0.3">
      <c r="AD277" s="371" t="s">
        <v>378</v>
      </c>
      <c r="AE277" s="372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6" x14ac:dyDescent="0.3">
      <c r="AD278" s="371" t="s">
        <v>371</v>
      </c>
      <c r="AE278" s="372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6" x14ac:dyDescent="0.3">
      <c r="AD279" s="371" t="s">
        <v>367</v>
      </c>
      <c r="AE279" s="372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6" x14ac:dyDescent="0.3">
      <c r="AD280" s="371" t="s">
        <v>368</v>
      </c>
      <c r="AE280" s="372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6" x14ac:dyDescent="0.3">
      <c r="AD281" s="371" t="s">
        <v>428</v>
      </c>
      <c r="AE281" s="372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3">
      <c r="AD282" s="373" t="s">
        <v>379</v>
      </c>
      <c r="AE282" s="372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ht="15" x14ac:dyDescent="0.3">
      <c r="AD283" s="374"/>
      <c r="AE283" s="375">
        <f>SUM(AE258:AE282)</f>
        <v>60</v>
      </c>
      <c r="AF283" s="375">
        <f>SUM(AF258:AF282)</f>
        <v>60</v>
      </c>
      <c r="AG283" s="375">
        <f>SUM(AG258:AG282)</f>
        <v>60</v>
      </c>
      <c r="AH283" s="375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09375" defaultRowHeight="14.4" x14ac:dyDescent="0.3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customWidth="1"/>
    <col min="5" max="5" width="9.109375" style="9"/>
    <col min="6" max="6" width="7.109375" style="9" customWidth="1"/>
    <col min="7" max="7" width="7.33203125" style="9" customWidth="1"/>
    <col min="8" max="10" width="4.44140625" style="9" customWidth="1"/>
    <col min="11" max="11" width="5.5546875" style="9" customWidth="1"/>
    <col min="12" max="12" width="7" style="9" customWidth="1"/>
    <col min="13" max="13" width="7.6640625" style="9" customWidth="1"/>
    <col min="14" max="14" width="9.109375" style="9"/>
    <col min="15" max="15" width="6.6640625" style="9" customWidth="1"/>
    <col min="16" max="16" width="3.88671875" style="10" customWidth="1"/>
    <col min="17" max="17" width="7" style="10" customWidth="1"/>
    <col min="18" max="18" width="7.44140625" style="10" customWidth="1"/>
    <col min="19" max="19" width="9.109375" style="10"/>
    <col min="20" max="20" width="7.109375" style="10" customWidth="1"/>
    <col min="21" max="21" width="7.33203125" style="10" customWidth="1"/>
    <col min="22" max="23" width="4.44140625" style="10" customWidth="1"/>
    <col min="24" max="24" width="20.109375" style="10" customWidth="1"/>
    <col min="25" max="25" width="8.33203125" style="10" customWidth="1"/>
    <col min="26" max="26" width="7" style="10" customWidth="1"/>
    <col min="27" max="27" width="11" style="10" customWidth="1"/>
    <col min="28" max="29" width="9.109375" style="10"/>
    <col min="30" max="30" width="3.88671875" style="10" customWidth="1"/>
    <col min="31" max="31" width="4.5546875" style="10" customWidth="1"/>
    <col min="32" max="32" width="33.33203125" style="10" customWidth="1"/>
    <col min="33" max="33" width="9.109375" style="10"/>
    <col min="34" max="34" width="7.109375" style="10" customWidth="1"/>
    <col min="35" max="35" width="7.33203125" style="10" customWidth="1"/>
    <col min="36" max="38" width="4.44140625" style="10" customWidth="1"/>
    <col min="39" max="39" width="5.5546875" style="10" customWidth="1"/>
    <col min="40" max="40" width="7" style="10" customWidth="1"/>
    <col min="41" max="42" width="9.109375" style="10"/>
    <col min="43" max="16384" width="9.109375" style="9"/>
  </cols>
  <sheetData>
    <row r="1" spans="1:42" x14ac:dyDescent="0.3">
      <c r="C1" s="1537" t="s">
        <v>235</v>
      </c>
      <c r="D1" s="1537"/>
      <c r="E1" s="1537"/>
      <c r="F1" s="1537"/>
      <c r="G1" s="1537"/>
      <c r="H1" s="1537"/>
      <c r="I1" s="1537"/>
      <c r="J1" s="1537"/>
      <c r="K1" s="1537"/>
      <c r="L1" s="1537"/>
      <c r="M1" s="1537"/>
      <c r="N1" s="1537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3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3">
      <c r="C3" s="1528" t="s">
        <v>0</v>
      </c>
      <c r="D3" s="1531" t="s">
        <v>74</v>
      </c>
      <c r="E3" s="1522" t="s">
        <v>75</v>
      </c>
      <c r="F3" s="1526" t="s">
        <v>2</v>
      </c>
      <c r="G3" s="1526"/>
      <c r="H3" s="1526"/>
      <c r="I3" s="1526"/>
      <c r="J3" s="1526"/>
      <c r="K3" s="1523"/>
      <c r="L3" s="1522" t="s">
        <v>3</v>
      </c>
      <c r="M3" s="1522" t="s">
        <v>4</v>
      </c>
      <c r="N3" s="1522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3">
      <c r="C4" s="1529"/>
      <c r="D4" s="1532"/>
      <c r="E4" s="1522"/>
      <c r="F4" s="1522" t="s">
        <v>6</v>
      </c>
      <c r="G4" s="1524" t="s">
        <v>7</v>
      </c>
      <c r="H4" s="1524"/>
      <c r="I4" s="1524"/>
      <c r="J4" s="1524"/>
      <c r="K4" s="1522" t="s">
        <v>8</v>
      </c>
      <c r="L4" s="1522"/>
      <c r="M4" s="1522"/>
      <c r="N4" s="1522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3">
      <c r="C5" s="1529"/>
      <c r="D5" s="1532"/>
      <c r="E5" s="1522"/>
      <c r="F5" s="1523"/>
      <c r="G5" s="1522" t="s">
        <v>9</v>
      </c>
      <c r="H5" s="1526" t="s">
        <v>10</v>
      </c>
      <c r="I5" s="1523"/>
      <c r="J5" s="1523"/>
      <c r="K5" s="1523"/>
      <c r="L5" s="1522"/>
      <c r="M5" s="1522"/>
      <c r="N5" s="152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3">
      <c r="C6" s="1529"/>
      <c r="D6" s="1532"/>
      <c r="E6" s="1522"/>
      <c r="F6" s="1523"/>
      <c r="G6" s="1525"/>
      <c r="H6" s="1522" t="s">
        <v>11</v>
      </c>
      <c r="I6" s="1522" t="s">
        <v>12</v>
      </c>
      <c r="J6" s="1522" t="s">
        <v>13</v>
      </c>
      <c r="K6" s="1523"/>
      <c r="L6" s="1522"/>
      <c r="M6" s="1522"/>
      <c r="N6" s="1522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3">
      <c r="C7" s="1529"/>
      <c r="D7" s="1532"/>
      <c r="E7" s="1522"/>
      <c r="F7" s="1523"/>
      <c r="G7" s="1525"/>
      <c r="H7" s="1522"/>
      <c r="I7" s="1522"/>
      <c r="J7" s="1522"/>
      <c r="K7" s="1523"/>
      <c r="L7" s="1522"/>
      <c r="M7" s="1522"/>
      <c r="N7" s="15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3">
      <c r="C8" s="1529"/>
      <c r="D8" s="1532"/>
      <c r="E8" s="1522"/>
      <c r="F8" s="1523"/>
      <c r="G8" s="1525"/>
      <c r="H8" s="1522"/>
      <c r="I8" s="1522"/>
      <c r="J8" s="1522"/>
      <c r="K8" s="1523"/>
      <c r="L8" s="1522"/>
      <c r="M8" s="1522"/>
      <c r="N8" s="152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3">
      <c r="C9" s="1530"/>
      <c r="D9" s="1533"/>
      <c r="E9" s="1522"/>
      <c r="F9" s="1523"/>
      <c r="G9" s="1525"/>
      <c r="H9" s="1522"/>
      <c r="I9" s="1522"/>
      <c r="J9" s="1522"/>
      <c r="K9" s="1523"/>
      <c r="L9" s="1522"/>
      <c r="M9" s="1522"/>
      <c r="N9" s="152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3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3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3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3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3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3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3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3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3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3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3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3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3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3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3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3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3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3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" thickBot="1" x14ac:dyDescent="0.35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" thickBot="1" x14ac:dyDescent="0.35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3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3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3">
      <c r="C32" s="1528" t="s">
        <v>0</v>
      </c>
      <c r="D32" s="1531" t="s">
        <v>74</v>
      </c>
      <c r="E32" s="1522" t="s">
        <v>1</v>
      </c>
      <c r="F32" s="1526" t="s">
        <v>2</v>
      </c>
      <c r="G32" s="1526"/>
      <c r="H32" s="1526"/>
      <c r="I32" s="1526"/>
      <c r="J32" s="1526"/>
      <c r="K32" s="1523"/>
      <c r="L32" s="1522" t="s">
        <v>3</v>
      </c>
      <c r="M32" s="1522" t="s">
        <v>4</v>
      </c>
      <c r="N32" s="1522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3">
      <c r="C33" s="1529"/>
      <c r="D33" s="1532"/>
      <c r="E33" s="1522"/>
      <c r="F33" s="1522" t="s">
        <v>6</v>
      </c>
      <c r="G33" s="1524" t="s">
        <v>7</v>
      </c>
      <c r="H33" s="1524"/>
      <c r="I33" s="1524"/>
      <c r="J33" s="1524"/>
      <c r="K33" s="1522" t="s">
        <v>25</v>
      </c>
      <c r="L33" s="1522"/>
      <c r="M33" s="1522"/>
      <c r="N33" s="1522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3">
      <c r="C34" s="1529"/>
      <c r="D34" s="1532"/>
      <c r="E34" s="1522"/>
      <c r="F34" s="1523"/>
      <c r="G34" s="1522" t="s">
        <v>9</v>
      </c>
      <c r="H34" s="1526" t="s">
        <v>10</v>
      </c>
      <c r="I34" s="1523"/>
      <c r="J34" s="1523"/>
      <c r="K34" s="1523"/>
      <c r="L34" s="1522"/>
      <c r="M34" s="1522"/>
      <c r="N34" s="1522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3">
      <c r="C35" s="1529"/>
      <c r="D35" s="1532"/>
      <c r="E35" s="1522"/>
      <c r="F35" s="1523"/>
      <c r="G35" s="1525"/>
      <c r="H35" s="1527" t="s">
        <v>26</v>
      </c>
      <c r="I35" s="1527" t="s">
        <v>27</v>
      </c>
      <c r="J35" s="1527" t="s">
        <v>28</v>
      </c>
      <c r="K35" s="1523"/>
      <c r="L35" s="1522"/>
      <c r="M35" s="1522"/>
      <c r="N35" s="1522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3">
      <c r="C36" s="1529"/>
      <c r="D36" s="1532"/>
      <c r="E36" s="1522"/>
      <c r="F36" s="1523"/>
      <c r="G36" s="1525"/>
      <c r="H36" s="1527"/>
      <c r="I36" s="1527"/>
      <c r="J36" s="1527"/>
      <c r="K36" s="1523"/>
      <c r="L36" s="1522"/>
      <c r="M36" s="1522"/>
      <c r="N36" s="1522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3">
      <c r="C37" s="1529"/>
      <c r="D37" s="1532"/>
      <c r="E37" s="1522"/>
      <c r="F37" s="1523"/>
      <c r="G37" s="1525"/>
      <c r="H37" s="1527"/>
      <c r="I37" s="1527"/>
      <c r="J37" s="1527"/>
      <c r="K37" s="1523"/>
      <c r="L37" s="1522"/>
      <c r="M37" s="1522"/>
      <c r="N37" s="1522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3">
      <c r="C38" s="1530"/>
      <c r="D38" s="1533"/>
      <c r="E38" s="1522"/>
      <c r="F38" s="1523"/>
      <c r="G38" s="1525"/>
      <c r="H38" s="1527"/>
      <c r="I38" s="1527"/>
      <c r="J38" s="1527"/>
      <c r="K38" s="1523"/>
      <c r="L38" s="1522"/>
      <c r="M38" s="1522"/>
      <c r="N38" s="1522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3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7" x14ac:dyDescent="0.3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3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3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3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3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3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3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3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5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3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3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3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3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3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" thickBot="1" x14ac:dyDescent="0.35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" thickBot="1" x14ac:dyDescent="0.35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3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3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3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3">
      <c r="C59" s="1528" t="s">
        <v>0</v>
      </c>
      <c r="D59" s="1531" t="s">
        <v>74</v>
      </c>
      <c r="E59" s="1522" t="s">
        <v>1</v>
      </c>
      <c r="F59" s="1526" t="s">
        <v>2</v>
      </c>
      <c r="G59" s="1526"/>
      <c r="H59" s="1526"/>
      <c r="I59" s="1526"/>
      <c r="J59" s="1526"/>
      <c r="K59" s="1523"/>
      <c r="L59" s="1522" t="s">
        <v>3</v>
      </c>
      <c r="M59" s="1522" t="s">
        <v>4</v>
      </c>
      <c r="N59" s="1522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3">
      <c r="C60" s="1529"/>
      <c r="D60" s="1532"/>
      <c r="E60" s="1522"/>
      <c r="F60" s="1522" t="s">
        <v>6</v>
      </c>
      <c r="G60" s="1524" t="s">
        <v>7</v>
      </c>
      <c r="H60" s="1524"/>
      <c r="I60" s="1524"/>
      <c r="J60" s="1524"/>
      <c r="K60" s="1522" t="s">
        <v>25</v>
      </c>
      <c r="L60" s="1522"/>
      <c r="M60" s="1522"/>
      <c r="N60" s="1522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3">
      <c r="C61" s="1529"/>
      <c r="D61" s="1532"/>
      <c r="E61" s="1522"/>
      <c r="F61" s="1523"/>
      <c r="G61" s="1522" t="s">
        <v>9</v>
      </c>
      <c r="H61" s="1526" t="s">
        <v>10</v>
      </c>
      <c r="I61" s="1523"/>
      <c r="J61" s="1523"/>
      <c r="K61" s="1523"/>
      <c r="L61" s="1522"/>
      <c r="M61" s="1522"/>
      <c r="N61" s="1522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3">
      <c r="C62" s="1529"/>
      <c r="D62" s="1532"/>
      <c r="E62" s="1522"/>
      <c r="F62" s="1523"/>
      <c r="G62" s="1525"/>
      <c r="H62" s="1527" t="s">
        <v>26</v>
      </c>
      <c r="I62" s="1527" t="s">
        <v>27</v>
      </c>
      <c r="J62" s="1527" t="s">
        <v>28</v>
      </c>
      <c r="K62" s="1523"/>
      <c r="L62" s="1522"/>
      <c r="M62" s="1522"/>
      <c r="N62" s="1522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3">
      <c r="C63" s="1529"/>
      <c r="D63" s="1532"/>
      <c r="E63" s="1522"/>
      <c r="F63" s="1523"/>
      <c r="G63" s="1525"/>
      <c r="H63" s="1527"/>
      <c r="I63" s="1527"/>
      <c r="J63" s="1527"/>
      <c r="K63" s="1523"/>
      <c r="L63" s="1522"/>
      <c r="M63" s="1522"/>
      <c r="N63" s="1522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3">
      <c r="C64" s="1529"/>
      <c r="D64" s="1532"/>
      <c r="E64" s="1522"/>
      <c r="F64" s="1523"/>
      <c r="G64" s="1525"/>
      <c r="H64" s="1527"/>
      <c r="I64" s="1527"/>
      <c r="J64" s="1527"/>
      <c r="K64" s="1523"/>
      <c r="L64" s="1522"/>
      <c r="M64" s="1522"/>
      <c r="N64" s="1522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3">
      <c r="C65" s="1530"/>
      <c r="D65" s="1533"/>
      <c r="E65" s="1522"/>
      <c r="F65" s="1523"/>
      <c r="G65" s="1525"/>
      <c r="H65" s="1527"/>
      <c r="I65" s="1527"/>
      <c r="J65" s="1527"/>
      <c r="K65" s="1523"/>
      <c r="L65" s="1522"/>
      <c r="M65" s="1522"/>
      <c r="N65" s="1522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7" x14ac:dyDescent="0.3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7" x14ac:dyDescent="0.3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3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7" x14ac:dyDescent="0.3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3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3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3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3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3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3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3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3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3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" thickBot="1" x14ac:dyDescent="0.35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" thickBot="1" x14ac:dyDescent="0.35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3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3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3">
      <c r="C83" s="1528" t="s">
        <v>0</v>
      </c>
      <c r="D83" s="1531" t="s">
        <v>74</v>
      </c>
      <c r="E83" s="1522" t="s">
        <v>1</v>
      </c>
      <c r="F83" s="1526" t="s">
        <v>2</v>
      </c>
      <c r="G83" s="1526"/>
      <c r="H83" s="1526"/>
      <c r="I83" s="1526"/>
      <c r="J83" s="1526"/>
      <c r="K83" s="1523"/>
      <c r="L83" s="1522" t="s">
        <v>3</v>
      </c>
      <c r="M83" s="1522" t="s">
        <v>4</v>
      </c>
      <c r="N83" s="1522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3">
      <c r="C84" s="1529"/>
      <c r="D84" s="1532"/>
      <c r="E84" s="1522"/>
      <c r="F84" s="1522" t="s">
        <v>6</v>
      </c>
      <c r="G84" s="1524" t="s">
        <v>7</v>
      </c>
      <c r="H84" s="1524"/>
      <c r="I84" s="1524"/>
      <c r="J84" s="1524"/>
      <c r="K84" s="1522" t="s">
        <v>25</v>
      </c>
      <c r="L84" s="1522"/>
      <c r="M84" s="1522"/>
      <c r="N84" s="1522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3">
      <c r="C85" s="1529"/>
      <c r="D85" s="1532"/>
      <c r="E85" s="1522"/>
      <c r="F85" s="1523"/>
      <c r="G85" s="1522" t="s">
        <v>9</v>
      </c>
      <c r="H85" s="1526" t="s">
        <v>10</v>
      </c>
      <c r="I85" s="1523"/>
      <c r="J85" s="1523"/>
      <c r="K85" s="1523"/>
      <c r="L85" s="1522"/>
      <c r="M85" s="1522"/>
      <c r="N85" s="1522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3">
      <c r="C86" s="1529"/>
      <c r="D86" s="1532"/>
      <c r="E86" s="1522"/>
      <c r="F86" s="1523"/>
      <c r="G86" s="1525"/>
      <c r="H86" s="1527" t="s">
        <v>26</v>
      </c>
      <c r="I86" s="1527" t="s">
        <v>27</v>
      </c>
      <c r="J86" s="1527" t="s">
        <v>28</v>
      </c>
      <c r="K86" s="1523"/>
      <c r="L86" s="1522"/>
      <c r="M86" s="1522"/>
      <c r="N86" s="1522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3">
      <c r="C87" s="1529"/>
      <c r="D87" s="1532"/>
      <c r="E87" s="1522"/>
      <c r="F87" s="1523"/>
      <c r="G87" s="1525"/>
      <c r="H87" s="1527"/>
      <c r="I87" s="1527"/>
      <c r="J87" s="1527"/>
      <c r="K87" s="1523"/>
      <c r="L87" s="1522"/>
      <c r="M87" s="1522"/>
      <c r="N87" s="1522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3">
      <c r="C88" s="1529"/>
      <c r="D88" s="1532"/>
      <c r="E88" s="1522"/>
      <c r="F88" s="1523"/>
      <c r="G88" s="1525"/>
      <c r="H88" s="1527"/>
      <c r="I88" s="1527"/>
      <c r="J88" s="1527"/>
      <c r="K88" s="1523"/>
      <c r="L88" s="1522"/>
      <c r="M88" s="1522"/>
      <c r="N88" s="1522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3">
      <c r="C89" s="1530"/>
      <c r="D89" s="1533"/>
      <c r="E89" s="1522"/>
      <c r="F89" s="1523"/>
      <c r="G89" s="1525"/>
      <c r="H89" s="1527"/>
      <c r="I89" s="1527"/>
      <c r="J89" s="1527"/>
      <c r="K89" s="1523"/>
      <c r="L89" s="1522"/>
      <c r="M89" s="1522"/>
      <c r="N89" s="1522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3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3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3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3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3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7" x14ac:dyDescent="0.3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3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7" x14ac:dyDescent="0.3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7" x14ac:dyDescent="0.3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3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3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3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" thickBot="1" x14ac:dyDescent="0.35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" thickBot="1" x14ac:dyDescent="0.35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3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3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3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3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3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3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3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3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3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3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3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3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3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3">
      <c r="Y121" s="42">
        <f>Y115-E102-E101-E100</f>
        <v>55.5</v>
      </c>
      <c r="Z121" s="127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33203125" defaultRowHeight="15.6" x14ac:dyDescent="0.3"/>
  <cols>
    <col min="1" max="1" width="6.5546875" style="60" customWidth="1"/>
    <col min="2" max="2" width="5.109375" style="60" customWidth="1"/>
    <col min="3" max="3" width="4.44140625" style="60" customWidth="1"/>
    <col min="4" max="4" width="6.44140625" style="60" customWidth="1"/>
    <col min="5" max="5" width="4.33203125" style="60" customWidth="1"/>
    <col min="6" max="6" width="4.44140625" style="60" customWidth="1"/>
    <col min="7" max="7" width="3.6640625" style="60" customWidth="1"/>
    <col min="8" max="8" width="3.88671875" style="60" customWidth="1"/>
    <col min="9" max="9" width="4" style="60" customWidth="1"/>
    <col min="10" max="10" width="4.109375" style="60" customWidth="1"/>
    <col min="11" max="11" width="4.6640625" style="60" customWidth="1"/>
    <col min="12" max="12" width="4.88671875" style="60" customWidth="1"/>
    <col min="13" max="13" width="4" style="60" customWidth="1"/>
    <col min="14" max="14" width="5" style="60" customWidth="1"/>
    <col min="15" max="15" width="5.109375" style="60" customWidth="1"/>
    <col min="16" max="16" width="5.6640625" style="60" customWidth="1"/>
    <col min="17" max="18" width="4" style="60" customWidth="1"/>
    <col min="19" max="19" width="3.88671875" style="60" customWidth="1"/>
    <col min="20" max="20" width="4.88671875" style="60" customWidth="1"/>
    <col min="21" max="21" width="4.6640625" style="60" customWidth="1"/>
    <col min="22" max="22" width="6" style="60" customWidth="1"/>
    <col min="23" max="23" width="6.6640625" style="60" customWidth="1"/>
    <col min="24" max="24" width="6.109375" style="60" customWidth="1"/>
    <col min="25" max="25" width="7" style="60" customWidth="1"/>
    <col min="26" max="26" width="6.88671875" style="60" customWidth="1"/>
    <col min="27" max="27" width="6.6640625" style="60" customWidth="1"/>
    <col min="28" max="28" width="6" style="60" customWidth="1"/>
    <col min="29" max="29" width="7.5546875" style="60" customWidth="1"/>
    <col min="30" max="30" width="7.109375" style="60" customWidth="1"/>
    <col min="31" max="31" width="5.6640625" style="60" customWidth="1"/>
    <col min="32" max="32" width="7.44140625" style="60" customWidth="1"/>
    <col min="33" max="33" width="7" style="60" customWidth="1"/>
    <col min="34" max="34" width="7.44140625" style="60" customWidth="1"/>
    <col min="35" max="35" width="7.88671875" style="60" customWidth="1"/>
    <col min="36" max="36" width="8.109375" style="60" customWidth="1"/>
    <col min="37" max="37" width="7.88671875" style="60" customWidth="1"/>
    <col min="38" max="38" width="6.6640625" style="60" customWidth="1"/>
    <col min="39" max="39" width="6" style="60" customWidth="1"/>
    <col min="40" max="40" width="8.109375" style="60" customWidth="1"/>
    <col min="41" max="41" width="7.44140625" style="60" customWidth="1"/>
    <col min="42" max="42" width="5.109375" style="60" customWidth="1"/>
    <col min="43" max="43" width="4.5546875" style="60" customWidth="1"/>
    <col min="44" max="44" width="4.6640625" style="60" customWidth="1"/>
    <col min="45" max="45" width="3.88671875" style="60" customWidth="1"/>
    <col min="46" max="46" width="4.5546875" style="60" customWidth="1"/>
    <col min="47" max="47" width="5.44140625" style="60" customWidth="1"/>
    <col min="48" max="48" width="4.44140625" style="60" customWidth="1"/>
    <col min="49" max="49" width="6.6640625" style="60" customWidth="1"/>
    <col min="50" max="50" width="4.6640625" style="60" customWidth="1"/>
    <col min="51" max="51" width="5.44140625" style="60" customWidth="1"/>
    <col min="52" max="52" width="5.5546875" style="60" customWidth="1"/>
    <col min="53" max="53" width="4" style="60" customWidth="1"/>
    <col min="54" max="16384" width="3.33203125" style="60"/>
  </cols>
  <sheetData>
    <row r="1" spans="1:53" ht="33.75" customHeight="1" x14ac:dyDescent="0.5">
      <c r="A1" s="1274" t="s">
        <v>84</v>
      </c>
      <c r="B1" s="1274"/>
      <c r="C1" s="1274"/>
      <c r="D1" s="1274"/>
      <c r="E1" s="1274"/>
      <c r="F1" s="1274"/>
      <c r="G1" s="1274"/>
      <c r="H1" s="1274"/>
      <c r="I1" s="1274"/>
      <c r="J1" s="1274"/>
      <c r="K1" s="1274"/>
      <c r="L1" s="1274"/>
      <c r="M1" s="1274"/>
      <c r="N1" s="1274"/>
      <c r="O1" s="1274"/>
      <c r="P1" s="1288" t="s">
        <v>85</v>
      </c>
      <c r="Q1" s="1288"/>
      <c r="R1" s="1288"/>
      <c r="S1" s="1288"/>
      <c r="T1" s="1288"/>
      <c r="U1" s="1288"/>
      <c r="V1" s="1288"/>
      <c r="W1" s="1288"/>
      <c r="X1" s="1288"/>
      <c r="Y1" s="1288"/>
      <c r="Z1" s="1288"/>
      <c r="AA1" s="1288"/>
      <c r="AB1" s="1288"/>
      <c r="AC1" s="1288"/>
      <c r="AD1" s="1288"/>
      <c r="AE1" s="1288"/>
      <c r="AF1" s="1288"/>
      <c r="AG1" s="1288"/>
      <c r="AH1" s="1288"/>
      <c r="AI1" s="1288"/>
      <c r="AJ1" s="1288"/>
      <c r="AK1" s="1288"/>
      <c r="AL1" s="1288"/>
      <c r="AM1" s="1288"/>
      <c r="AN1" s="59"/>
    </row>
    <row r="2" spans="1:53" ht="30" x14ac:dyDescent="0.5">
      <c r="A2" s="1274" t="s">
        <v>86</v>
      </c>
      <c r="B2" s="1274"/>
      <c r="C2" s="1274"/>
      <c r="D2" s="1274"/>
      <c r="E2" s="1274"/>
      <c r="F2" s="1274"/>
      <c r="G2" s="1274"/>
      <c r="H2" s="1274"/>
      <c r="I2" s="1274"/>
      <c r="J2" s="1274"/>
      <c r="K2" s="1274"/>
      <c r="L2" s="1274"/>
      <c r="M2" s="1274"/>
      <c r="N2" s="1274"/>
      <c r="O2" s="1274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55000000000000004">
      <c r="A3" s="1274" t="s">
        <v>87</v>
      </c>
      <c r="B3" s="1274"/>
      <c r="C3" s="1274"/>
      <c r="D3" s="1274"/>
      <c r="E3" s="1274"/>
      <c r="F3" s="1274"/>
      <c r="G3" s="1274"/>
      <c r="H3" s="1274"/>
      <c r="I3" s="1274"/>
      <c r="J3" s="1274"/>
      <c r="K3" s="1274"/>
      <c r="L3" s="1274"/>
      <c r="M3" s="1274"/>
      <c r="N3" s="1274"/>
      <c r="O3" s="1274"/>
      <c r="P3" s="1289" t="s">
        <v>88</v>
      </c>
      <c r="Q3" s="1289"/>
      <c r="R3" s="1289"/>
      <c r="S3" s="1289"/>
      <c r="T3" s="1289"/>
      <c r="U3" s="1289"/>
      <c r="V3" s="1289"/>
      <c r="W3" s="1289"/>
      <c r="X3" s="1289"/>
      <c r="Y3" s="1289"/>
      <c r="Z3" s="1289"/>
      <c r="AA3" s="1289"/>
      <c r="AB3" s="1289"/>
      <c r="AC3" s="1289"/>
      <c r="AD3" s="1289"/>
      <c r="AE3" s="1289"/>
      <c r="AF3" s="1289"/>
      <c r="AG3" s="1289"/>
      <c r="AH3" s="1289"/>
      <c r="AI3" s="1289"/>
      <c r="AJ3" s="1289"/>
      <c r="AK3" s="1289"/>
      <c r="AL3" s="1289"/>
      <c r="AM3" s="1289"/>
      <c r="AN3" s="1290" t="s">
        <v>285</v>
      </c>
      <c r="AO3" s="1290"/>
      <c r="AP3" s="1290"/>
      <c r="AQ3" s="1290"/>
      <c r="AR3" s="1290"/>
      <c r="AS3" s="1290"/>
      <c r="AT3" s="1290"/>
      <c r="AU3" s="1290"/>
      <c r="AV3" s="1290"/>
      <c r="AW3" s="1290"/>
      <c r="AX3" s="1290"/>
      <c r="AY3" s="1290"/>
      <c r="AZ3" s="1290"/>
      <c r="BA3" s="1290"/>
    </row>
    <row r="4" spans="1:53" ht="30.6" x14ac:dyDescent="0.55000000000000004">
      <c r="A4" s="1291" t="s">
        <v>89</v>
      </c>
      <c r="B4" s="1274"/>
      <c r="C4" s="1274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  <c r="O4" s="1274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90"/>
      <c r="AO4" s="1290"/>
      <c r="AP4" s="1290"/>
      <c r="AQ4" s="1290"/>
      <c r="AR4" s="1290"/>
      <c r="AS4" s="1290"/>
      <c r="AT4" s="1290"/>
      <c r="AU4" s="1290"/>
      <c r="AV4" s="1290"/>
      <c r="AW4" s="1290"/>
      <c r="AX4" s="1290"/>
      <c r="AY4" s="1290"/>
      <c r="AZ4" s="1290"/>
      <c r="BA4" s="1290"/>
    </row>
    <row r="5" spans="1:53" ht="36.75" customHeight="1" x14ac:dyDescent="0.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72" t="s">
        <v>90</v>
      </c>
      <c r="Q5" s="1273"/>
      <c r="R5" s="1273"/>
      <c r="S5" s="1273"/>
      <c r="T5" s="1273"/>
      <c r="U5" s="1273"/>
      <c r="V5" s="1273"/>
      <c r="W5" s="1273"/>
      <c r="X5" s="1273"/>
      <c r="Y5" s="1273"/>
      <c r="Z5" s="1273"/>
      <c r="AA5" s="1273"/>
      <c r="AB5" s="1273"/>
      <c r="AC5" s="1273"/>
      <c r="AD5" s="1273"/>
      <c r="AE5" s="1273"/>
      <c r="AF5" s="1273"/>
      <c r="AG5" s="1273"/>
      <c r="AH5" s="1273"/>
      <c r="AI5" s="1273"/>
      <c r="AJ5" s="1273"/>
      <c r="AK5" s="1273"/>
      <c r="AL5" s="1273"/>
      <c r="AM5" s="1273"/>
    </row>
    <row r="6" spans="1:53" s="65" customFormat="1" ht="24.75" customHeight="1" x14ac:dyDescent="0.5">
      <c r="A6" s="1274" t="s">
        <v>91</v>
      </c>
      <c r="B6" s="1274"/>
      <c r="C6" s="1274"/>
      <c r="D6" s="1274"/>
      <c r="E6" s="1274"/>
      <c r="F6" s="1274"/>
      <c r="G6" s="1274"/>
      <c r="H6" s="1274"/>
      <c r="I6" s="1274"/>
      <c r="J6" s="1274"/>
      <c r="K6" s="1274"/>
      <c r="L6" s="1274"/>
      <c r="M6" s="1274"/>
      <c r="N6" s="1274"/>
      <c r="O6" s="127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75"/>
      <c r="AP6" s="1275"/>
      <c r="AQ6" s="1275"/>
      <c r="AR6" s="1275"/>
      <c r="AS6" s="1275"/>
      <c r="AT6" s="1275"/>
      <c r="AU6" s="1275"/>
      <c r="AV6" s="1275"/>
      <c r="AW6" s="1275"/>
      <c r="AX6" s="1275"/>
      <c r="AY6" s="1275"/>
      <c r="AZ6" s="1275"/>
      <c r="BA6" s="1275"/>
    </row>
    <row r="7" spans="1:53" s="65" customFormat="1" ht="27" customHeight="1" x14ac:dyDescent="0.5">
      <c r="A7" s="1274" t="s">
        <v>92</v>
      </c>
      <c r="B7" s="1274"/>
      <c r="C7" s="1274"/>
      <c r="D7" s="1274"/>
      <c r="E7" s="1274"/>
      <c r="F7" s="1274"/>
      <c r="G7" s="1274"/>
      <c r="H7" s="1274"/>
      <c r="I7" s="1274"/>
      <c r="J7" s="1274"/>
      <c r="K7" s="1274"/>
      <c r="L7" s="1274"/>
      <c r="M7" s="1274"/>
      <c r="N7" s="1274"/>
      <c r="O7" s="1274"/>
      <c r="P7" s="1276" t="s">
        <v>93</v>
      </c>
      <c r="Q7" s="1276"/>
      <c r="R7" s="1276"/>
      <c r="S7" s="1276"/>
      <c r="T7" s="1276"/>
      <c r="U7" s="1276"/>
      <c r="V7" s="1276"/>
      <c r="W7" s="1276"/>
      <c r="X7" s="1276"/>
      <c r="Y7" s="1276"/>
      <c r="Z7" s="1276"/>
      <c r="AA7" s="1276"/>
      <c r="AB7" s="1276"/>
      <c r="AC7" s="1276"/>
      <c r="AD7" s="1276"/>
      <c r="AE7" s="1276"/>
      <c r="AF7" s="1276"/>
      <c r="AG7" s="1276"/>
      <c r="AH7" s="1276"/>
      <c r="AI7" s="1276"/>
      <c r="AJ7" s="1276"/>
      <c r="AK7" s="1276"/>
      <c r="AL7" s="1276"/>
      <c r="AM7" s="66"/>
      <c r="AN7" s="1277" t="s">
        <v>94</v>
      </c>
      <c r="AO7" s="1278"/>
      <c r="AP7" s="1278"/>
      <c r="AQ7" s="1278"/>
      <c r="AR7" s="1278"/>
      <c r="AS7" s="1278"/>
      <c r="AT7" s="1278"/>
      <c r="AU7" s="1278"/>
      <c r="AV7" s="1278"/>
      <c r="AW7" s="1278"/>
      <c r="AX7" s="1278"/>
      <c r="AY7" s="1278"/>
      <c r="AZ7" s="1278"/>
      <c r="BA7" s="1278"/>
    </row>
    <row r="8" spans="1:53" s="65" customFormat="1" ht="27.75" customHeight="1" x14ac:dyDescent="0.45">
      <c r="P8" s="1276" t="s">
        <v>95</v>
      </c>
      <c r="Q8" s="1276"/>
      <c r="R8" s="1276"/>
      <c r="S8" s="1276"/>
      <c r="T8" s="1276"/>
      <c r="U8" s="1276"/>
      <c r="V8" s="1276"/>
      <c r="W8" s="1276"/>
      <c r="X8" s="1276"/>
      <c r="Y8" s="1276"/>
      <c r="Z8" s="1276"/>
      <c r="AA8" s="1276"/>
      <c r="AB8" s="1276"/>
      <c r="AC8" s="1276"/>
      <c r="AD8" s="1276"/>
      <c r="AE8" s="1276"/>
      <c r="AF8" s="1276"/>
      <c r="AG8" s="1276"/>
      <c r="AH8" s="1276"/>
      <c r="AI8" s="1276"/>
      <c r="AJ8" s="1276"/>
      <c r="AK8" s="1276"/>
      <c r="AL8" s="1276"/>
      <c r="AM8" s="66"/>
      <c r="AN8" s="1292" t="s">
        <v>96</v>
      </c>
      <c r="AO8" s="1292"/>
      <c r="AP8" s="1292"/>
      <c r="AQ8" s="1292"/>
      <c r="AR8" s="1292"/>
      <c r="AS8" s="1292"/>
      <c r="AT8" s="1292"/>
      <c r="AU8" s="1292"/>
      <c r="AV8" s="1292"/>
      <c r="AW8" s="1292"/>
      <c r="AX8" s="1292"/>
      <c r="AY8" s="1292"/>
      <c r="AZ8" s="1292"/>
      <c r="BA8" s="1292"/>
    </row>
    <row r="9" spans="1:53" s="65" customFormat="1" ht="27.75" customHeight="1" x14ac:dyDescent="0.45">
      <c r="P9" s="1276" t="s">
        <v>286</v>
      </c>
      <c r="Q9" s="1276"/>
      <c r="R9" s="1276"/>
      <c r="S9" s="1276"/>
      <c r="T9" s="1276"/>
      <c r="U9" s="1276"/>
      <c r="V9" s="1276"/>
      <c r="W9" s="1276"/>
      <c r="X9" s="1276"/>
      <c r="Y9" s="1276"/>
      <c r="Z9" s="1276"/>
      <c r="AA9" s="1276"/>
      <c r="AB9" s="1276"/>
      <c r="AC9" s="1276"/>
      <c r="AD9" s="1276"/>
      <c r="AE9" s="1276"/>
      <c r="AF9" s="1276"/>
      <c r="AG9" s="1276"/>
      <c r="AH9" s="1276"/>
      <c r="AI9" s="1276"/>
      <c r="AJ9" s="1276"/>
      <c r="AK9" s="1276"/>
      <c r="AL9" s="1276"/>
      <c r="AM9" s="66"/>
      <c r="AN9" s="1292"/>
      <c r="AO9" s="1292"/>
      <c r="AP9" s="1292"/>
      <c r="AQ9" s="1292"/>
      <c r="AR9" s="1292"/>
      <c r="AS9" s="1292"/>
      <c r="AT9" s="1292"/>
      <c r="AU9" s="1292"/>
      <c r="AV9" s="1292"/>
      <c r="AW9" s="1292"/>
      <c r="AX9" s="1292"/>
      <c r="AY9" s="1292"/>
      <c r="AZ9" s="1292"/>
      <c r="BA9" s="1292"/>
    </row>
    <row r="10" spans="1:53" s="65" customFormat="1" ht="27.75" customHeight="1" x14ac:dyDescent="0.4">
      <c r="P10" s="1270" t="s">
        <v>97</v>
      </c>
      <c r="Q10" s="1293"/>
      <c r="R10" s="1293"/>
      <c r="S10" s="1293"/>
      <c r="T10" s="1293"/>
      <c r="U10" s="1293"/>
      <c r="V10" s="1293"/>
      <c r="W10" s="1293"/>
      <c r="X10" s="1293"/>
      <c r="Y10" s="1293"/>
      <c r="Z10" s="1293"/>
      <c r="AA10" s="1293"/>
      <c r="AB10" s="1293"/>
      <c r="AC10" s="1293"/>
      <c r="AD10" s="1293"/>
      <c r="AE10" s="1293"/>
      <c r="AF10" s="1293"/>
      <c r="AG10" s="1293"/>
      <c r="AH10" s="1293"/>
      <c r="AI10" s="1293"/>
      <c r="AJ10" s="1293"/>
      <c r="AK10" s="1293"/>
      <c r="AL10" s="1294"/>
      <c r="AM10" s="1294"/>
      <c r="AN10" s="1292"/>
      <c r="AO10" s="1292"/>
      <c r="AP10" s="1292"/>
      <c r="AQ10" s="1292"/>
      <c r="AR10" s="1292"/>
      <c r="AS10" s="1292"/>
      <c r="AT10" s="1292"/>
      <c r="AU10" s="1292"/>
      <c r="AV10" s="1292"/>
      <c r="AW10" s="1292"/>
      <c r="AX10" s="1292"/>
      <c r="AY10" s="1292"/>
      <c r="AZ10" s="1292"/>
      <c r="BA10" s="1292"/>
    </row>
    <row r="11" spans="1:53" s="65" customFormat="1" ht="27.75" customHeight="1" x14ac:dyDescent="0.45">
      <c r="P11" s="1270" t="s">
        <v>287</v>
      </c>
      <c r="Q11" s="1270"/>
      <c r="R11" s="1270"/>
      <c r="S11" s="1270"/>
      <c r="T11" s="1270"/>
      <c r="U11" s="1270"/>
      <c r="V11" s="1270"/>
      <c r="W11" s="1270"/>
      <c r="X11" s="1270"/>
      <c r="Y11" s="1270"/>
      <c r="Z11" s="1270"/>
      <c r="AA11" s="1270"/>
      <c r="AB11" s="1270"/>
      <c r="AC11" s="1270"/>
      <c r="AD11" s="1270"/>
      <c r="AE11" s="1270"/>
      <c r="AF11" s="1270"/>
      <c r="AG11" s="1270"/>
      <c r="AH11" s="1270"/>
      <c r="AI11" s="1270"/>
      <c r="AJ11" s="1270"/>
      <c r="AK11" s="1270"/>
      <c r="AL11" s="1270"/>
      <c r="AM11" s="1270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5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5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" x14ac:dyDescent="0.35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8" x14ac:dyDescent="0.4">
      <c r="A15" s="1271" t="s">
        <v>98</v>
      </c>
      <c r="B15" s="1271"/>
      <c r="C15" s="1271"/>
      <c r="D15" s="1271"/>
      <c r="E15" s="1271"/>
      <c r="F15" s="1271"/>
      <c r="G15" s="1271"/>
      <c r="H15" s="1271"/>
      <c r="I15" s="1271"/>
      <c r="J15" s="1271"/>
      <c r="K15" s="1271"/>
      <c r="L15" s="1271"/>
      <c r="M15" s="1271"/>
      <c r="N15" s="1271"/>
      <c r="O15" s="1271"/>
      <c r="P15" s="1271"/>
      <c r="Q15" s="1271"/>
      <c r="R15" s="1271"/>
      <c r="S15" s="1271"/>
      <c r="T15" s="1271"/>
      <c r="U15" s="1271"/>
      <c r="V15" s="1271"/>
      <c r="W15" s="1271"/>
      <c r="X15" s="1271"/>
      <c r="Y15" s="1271"/>
      <c r="Z15" s="1271"/>
      <c r="AA15" s="1271"/>
      <c r="AB15" s="1271"/>
      <c r="AC15" s="1271"/>
      <c r="AD15" s="1271"/>
      <c r="AE15" s="1271"/>
      <c r="AF15" s="1271"/>
      <c r="AG15" s="1271"/>
      <c r="AH15" s="1271"/>
      <c r="AI15" s="1271"/>
      <c r="AJ15" s="1271"/>
      <c r="AK15" s="1271"/>
      <c r="AL15" s="1271"/>
      <c r="AM15" s="1271"/>
      <c r="AN15" s="1271"/>
      <c r="AO15" s="1271"/>
      <c r="AP15" s="1271"/>
      <c r="AQ15" s="1271"/>
      <c r="AR15" s="1271"/>
      <c r="AS15" s="1271"/>
      <c r="AT15" s="1271"/>
      <c r="AU15" s="1271"/>
      <c r="AV15" s="1271"/>
      <c r="AW15" s="1271"/>
      <c r="AX15" s="1271"/>
      <c r="AY15" s="1271"/>
      <c r="AZ15" s="1271"/>
      <c r="BA15" s="1271"/>
    </row>
    <row r="16" spans="1:53" s="65" customFormat="1" ht="18.600000000000001" thickBot="1" x14ac:dyDescent="0.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3">
      <c r="A17" s="1279" t="s">
        <v>99</v>
      </c>
      <c r="B17" s="1281" t="s">
        <v>100</v>
      </c>
      <c r="C17" s="1282"/>
      <c r="D17" s="1282"/>
      <c r="E17" s="1283"/>
      <c r="F17" s="1281" t="s">
        <v>101</v>
      </c>
      <c r="G17" s="1282"/>
      <c r="H17" s="1282"/>
      <c r="I17" s="1283"/>
      <c r="J17" s="1284" t="s">
        <v>102</v>
      </c>
      <c r="K17" s="1285"/>
      <c r="L17" s="1285"/>
      <c r="M17" s="1285"/>
      <c r="N17" s="1284" t="s">
        <v>103</v>
      </c>
      <c r="O17" s="1285"/>
      <c r="P17" s="1285"/>
      <c r="Q17" s="1285"/>
      <c r="R17" s="1286"/>
      <c r="S17" s="1284" t="s">
        <v>104</v>
      </c>
      <c r="T17" s="1287"/>
      <c r="U17" s="1287"/>
      <c r="V17" s="1287"/>
      <c r="W17" s="1286"/>
      <c r="X17" s="1284" t="s">
        <v>105</v>
      </c>
      <c r="Y17" s="1285"/>
      <c r="Z17" s="1285"/>
      <c r="AA17" s="1286"/>
      <c r="AB17" s="1281" t="s">
        <v>106</v>
      </c>
      <c r="AC17" s="1282"/>
      <c r="AD17" s="1282"/>
      <c r="AE17" s="1283"/>
      <c r="AF17" s="1281" t="s">
        <v>107</v>
      </c>
      <c r="AG17" s="1282"/>
      <c r="AH17" s="1282"/>
      <c r="AI17" s="1283"/>
      <c r="AJ17" s="1284" t="s">
        <v>108</v>
      </c>
      <c r="AK17" s="1287"/>
      <c r="AL17" s="1287"/>
      <c r="AM17" s="1287"/>
      <c r="AN17" s="1286"/>
      <c r="AO17" s="1284" t="s">
        <v>109</v>
      </c>
      <c r="AP17" s="1285"/>
      <c r="AQ17" s="1285"/>
      <c r="AR17" s="1285"/>
      <c r="AS17" s="1267" t="s">
        <v>110</v>
      </c>
      <c r="AT17" s="1268"/>
      <c r="AU17" s="1268"/>
      <c r="AV17" s="1268"/>
      <c r="AW17" s="1269"/>
      <c r="AX17" s="1284" t="s">
        <v>111</v>
      </c>
      <c r="AY17" s="1285"/>
      <c r="AZ17" s="1285"/>
      <c r="BA17" s="1286"/>
    </row>
    <row r="18" spans="1:53" s="45" customFormat="1" ht="20.25" customHeight="1" thickBot="1" x14ac:dyDescent="0.35">
      <c r="A18" s="1280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5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4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5">
      <c r="A25" s="1210" t="s">
        <v>118</v>
      </c>
      <c r="B25" s="1210"/>
      <c r="C25" s="1210"/>
      <c r="D25" s="1210"/>
      <c r="E25" s="1210"/>
      <c r="F25" s="1210"/>
      <c r="G25" s="1210"/>
      <c r="H25" s="1210"/>
      <c r="I25" s="1210"/>
      <c r="J25" s="1211"/>
      <c r="K25" s="1211"/>
      <c r="L25" s="1211"/>
      <c r="M25" s="1211"/>
      <c r="N25" s="1211"/>
      <c r="O25" s="1211"/>
      <c r="P25" s="1211"/>
      <c r="Q25" s="1211"/>
      <c r="R25" s="1211"/>
      <c r="S25" s="1211"/>
      <c r="T25" s="1211"/>
      <c r="U25" s="1211"/>
      <c r="V25" s="1211"/>
      <c r="W25" s="1211"/>
      <c r="X25" s="1211"/>
      <c r="Y25" s="1211"/>
      <c r="Z25" s="1211"/>
      <c r="AA25" s="1211"/>
      <c r="AB25" s="1211"/>
      <c r="AC25" s="1211"/>
      <c r="AD25" s="1211"/>
      <c r="AE25" s="1211"/>
      <c r="AF25" s="1211"/>
      <c r="AG25" s="1211"/>
      <c r="AH25" s="1211"/>
      <c r="AI25" s="1211"/>
      <c r="AJ25" s="1211"/>
      <c r="AK25" s="1211"/>
      <c r="AL25" s="1211"/>
      <c r="AM25" s="1211"/>
      <c r="AN25" s="1211"/>
      <c r="AO25" s="1211"/>
      <c r="AP25" s="1211"/>
      <c r="AQ25" s="1211"/>
      <c r="AR25" s="1211"/>
      <c r="AS25" s="1211"/>
      <c r="AT25" s="1211"/>
      <c r="AU25" s="1211"/>
      <c r="AV25" s="96"/>
      <c r="AW25" s="96"/>
      <c r="AX25" s="96"/>
      <c r="AY25" s="96"/>
      <c r="AZ25" s="96"/>
      <c r="BA25" s="60"/>
    </row>
    <row r="26" spans="1:53" x14ac:dyDescent="0.3">
      <c r="AV26" s="96"/>
      <c r="AW26" s="96"/>
      <c r="AX26" s="96"/>
      <c r="AY26" s="96"/>
      <c r="AZ26" s="96"/>
    </row>
    <row r="27" spans="1:53" ht="21.75" customHeight="1" x14ac:dyDescent="0.4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12" t="s">
        <v>120</v>
      </c>
      <c r="AB27" s="1212"/>
      <c r="AC27" s="1212"/>
      <c r="AD27" s="1212"/>
      <c r="AE27" s="1212"/>
      <c r="AF27" s="1212"/>
      <c r="AG27" s="1212"/>
      <c r="AH27" s="1212"/>
      <c r="AI27" s="1212"/>
      <c r="AJ27" s="1212"/>
      <c r="AK27" s="1212"/>
      <c r="AL27" s="1212"/>
      <c r="AM27" s="1212"/>
      <c r="AN27" s="97"/>
      <c r="AO27" s="1212" t="s">
        <v>121</v>
      </c>
      <c r="AP27" s="1212"/>
      <c r="AQ27" s="1212"/>
      <c r="AR27" s="1212"/>
      <c r="AS27" s="1212"/>
      <c r="AT27" s="1212"/>
      <c r="AU27" s="1212"/>
      <c r="AV27" s="1212"/>
      <c r="AW27" s="1212"/>
      <c r="AX27" s="1212"/>
      <c r="AY27" s="1212"/>
      <c r="AZ27" s="1212"/>
      <c r="BA27" s="1212"/>
    </row>
    <row r="28" spans="1:53" ht="11.25" customHeight="1" x14ac:dyDescent="0.3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3">
      <c r="A29" s="1213" t="s">
        <v>99</v>
      </c>
      <c r="B29" s="1214"/>
      <c r="C29" s="1219" t="s">
        <v>122</v>
      </c>
      <c r="D29" s="1220"/>
      <c r="E29" s="1220"/>
      <c r="F29" s="1214"/>
      <c r="G29" s="1251" t="s">
        <v>123</v>
      </c>
      <c r="H29" s="1252"/>
      <c r="I29" s="1253"/>
      <c r="J29" s="1225" t="s">
        <v>124</v>
      </c>
      <c r="K29" s="1220"/>
      <c r="L29" s="1220"/>
      <c r="M29" s="1214"/>
      <c r="N29" s="1239" t="s">
        <v>125</v>
      </c>
      <c r="O29" s="1240"/>
      <c r="P29" s="1241"/>
      <c r="Q29" s="1225" t="s">
        <v>126</v>
      </c>
      <c r="R29" s="1260"/>
      <c r="S29" s="1261"/>
      <c r="T29" s="1225" t="s">
        <v>127</v>
      </c>
      <c r="U29" s="1220"/>
      <c r="V29" s="1214"/>
      <c r="W29" s="1225" t="s">
        <v>128</v>
      </c>
      <c r="X29" s="1220"/>
      <c r="Y29" s="1214"/>
      <c r="Z29" s="94"/>
      <c r="AA29" s="1226" t="s">
        <v>129</v>
      </c>
      <c r="AB29" s="1226"/>
      <c r="AC29" s="1226"/>
      <c r="AD29" s="1226"/>
      <c r="AE29" s="1226"/>
      <c r="AF29" s="1226"/>
      <c r="AG29" s="1226"/>
      <c r="AH29" s="1227" t="s">
        <v>130</v>
      </c>
      <c r="AI29" s="1227"/>
      <c r="AJ29" s="1227"/>
      <c r="AK29" s="1223" t="s">
        <v>131</v>
      </c>
      <c r="AL29" s="1223"/>
      <c r="AM29" s="1223"/>
      <c r="AN29" s="101"/>
      <c r="AO29" s="1223" t="s">
        <v>132</v>
      </c>
      <c r="AP29" s="1224"/>
      <c r="AQ29" s="1224"/>
      <c r="AR29" s="1224"/>
      <c r="AS29" s="1239" t="s">
        <v>133</v>
      </c>
      <c r="AT29" s="1240"/>
      <c r="AU29" s="1240"/>
      <c r="AV29" s="1240"/>
      <c r="AW29" s="1241"/>
      <c r="AX29" s="1227" t="s">
        <v>130</v>
      </c>
      <c r="AY29" s="1227"/>
      <c r="AZ29" s="1227"/>
      <c r="BA29" s="1248"/>
    </row>
    <row r="30" spans="1:53" ht="15.75" customHeight="1" x14ac:dyDescent="0.3">
      <c r="A30" s="1215"/>
      <c r="B30" s="1216"/>
      <c r="C30" s="1215"/>
      <c r="D30" s="1221"/>
      <c r="E30" s="1221"/>
      <c r="F30" s="1216"/>
      <c r="G30" s="1254"/>
      <c r="H30" s="1255"/>
      <c r="I30" s="1256"/>
      <c r="J30" s="1215"/>
      <c r="K30" s="1221"/>
      <c r="L30" s="1221"/>
      <c r="M30" s="1216"/>
      <c r="N30" s="1242"/>
      <c r="O30" s="1243"/>
      <c r="P30" s="1244"/>
      <c r="Q30" s="1262"/>
      <c r="R30" s="1211"/>
      <c r="S30" s="1263"/>
      <c r="T30" s="1215"/>
      <c r="U30" s="1221"/>
      <c r="V30" s="1216"/>
      <c r="W30" s="1215"/>
      <c r="X30" s="1221"/>
      <c r="Y30" s="1216"/>
      <c r="Z30" s="94"/>
      <c r="AA30" s="1226"/>
      <c r="AB30" s="1226"/>
      <c r="AC30" s="1226"/>
      <c r="AD30" s="1226"/>
      <c r="AE30" s="1226"/>
      <c r="AF30" s="1226"/>
      <c r="AG30" s="1226"/>
      <c r="AH30" s="1227"/>
      <c r="AI30" s="1227"/>
      <c r="AJ30" s="1227"/>
      <c r="AK30" s="1223"/>
      <c r="AL30" s="1223"/>
      <c r="AM30" s="1223"/>
      <c r="AN30" s="101"/>
      <c r="AO30" s="1224"/>
      <c r="AP30" s="1224"/>
      <c r="AQ30" s="1224"/>
      <c r="AR30" s="1224"/>
      <c r="AS30" s="1242"/>
      <c r="AT30" s="1243"/>
      <c r="AU30" s="1243"/>
      <c r="AV30" s="1243"/>
      <c r="AW30" s="1244"/>
      <c r="AX30" s="1227"/>
      <c r="AY30" s="1227"/>
      <c r="AZ30" s="1227"/>
      <c r="BA30" s="1248"/>
    </row>
    <row r="31" spans="1:53" ht="42" customHeight="1" x14ac:dyDescent="0.3">
      <c r="A31" s="1217"/>
      <c r="B31" s="1218"/>
      <c r="C31" s="1217"/>
      <c r="D31" s="1222"/>
      <c r="E31" s="1222"/>
      <c r="F31" s="1218"/>
      <c r="G31" s="1257"/>
      <c r="H31" s="1258"/>
      <c r="I31" s="1259"/>
      <c r="J31" s="1217"/>
      <c r="K31" s="1222"/>
      <c r="L31" s="1222"/>
      <c r="M31" s="1218"/>
      <c r="N31" s="1245"/>
      <c r="O31" s="1246"/>
      <c r="P31" s="1247"/>
      <c r="Q31" s="1264"/>
      <c r="R31" s="1265"/>
      <c r="S31" s="1266"/>
      <c r="T31" s="1217"/>
      <c r="U31" s="1222"/>
      <c r="V31" s="1218"/>
      <c r="W31" s="1217"/>
      <c r="X31" s="1222"/>
      <c r="Y31" s="1218"/>
      <c r="Z31" s="94"/>
      <c r="AA31" s="1226"/>
      <c r="AB31" s="1226"/>
      <c r="AC31" s="1226"/>
      <c r="AD31" s="1226"/>
      <c r="AE31" s="1226"/>
      <c r="AF31" s="1226"/>
      <c r="AG31" s="1226"/>
      <c r="AH31" s="1227"/>
      <c r="AI31" s="1227"/>
      <c r="AJ31" s="1227"/>
      <c r="AK31" s="1223"/>
      <c r="AL31" s="1223"/>
      <c r="AM31" s="1223"/>
      <c r="AN31" s="101"/>
      <c r="AO31" s="1224"/>
      <c r="AP31" s="1224"/>
      <c r="AQ31" s="1224"/>
      <c r="AR31" s="1224"/>
      <c r="AS31" s="1242"/>
      <c r="AT31" s="1243"/>
      <c r="AU31" s="1243"/>
      <c r="AV31" s="1243"/>
      <c r="AW31" s="1244"/>
      <c r="AX31" s="1227"/>
      <c r="AY31" s="1227"/>
      <c r="AZ31" s="1227"/>
      <c r="BA31" s="1248"/>
    </row>
    <row r="32" spans="1:53" ht="26.25" customHeight="1" x14ac:dyDescent="0.4">
      <c r="A32" s="1208">
        <v>1</v>
      </c>
      <c r="B32" s="1209"/>
      <c r="C32" s="1196">
        <f>COUNTIF($B19:$AO19,$B$19)</f>
        <v>33</v>
      </c>
      <c r="D32" s="1204"/>
      <c r="E32" s="1204"/>
      <c r="F32" s="1205"/>
      <c r="G32" s="1196">
        <v>4</v>
      </c>
      <c r="H32" s="1204"/>
      <c r="I32" s="1205"/>
      <c r="J32" s="1196"/>
      <c r="K32" s="1204"/>
      <c r="L32" s="1204"/>
      <c r="M32" s="1205"/>
      <c r="N32" s="1196"/>
      <c r="O32" s="1204"/>
      <c r="P32" s="1205"/>
      <c r="Q32" s="1249"/>
      <c r="R32" s="1191"/>
      <c r="S32" s="1192"/>
      <c r="T32" s="1196">
        <v>15</v>
      </c>
      <c r="U32" s="1197"/>
      <c r="V32" s="1250"/>
      <c r="W32" s="1196">
        <f>C32+G32+J32+N32+Q32+T32</f>
        <v>52</v>
      </c>
      <c r="X32" s="1197"/>
      <c r="Y32" s="1198"/>
      <c r="Z32" s="94"/>
      <c r="AA32" s="1186" t="s">
        <v>134</v>
      </c>
      <c r="AB32" s="1186"/>
      <c r="AC32" s="1186"/>
      <c r="AD32" s="1186"/>
      <c r="AE32" s="1186"/>
      <c r="AF32" s="1186"/>
      <c r="AG32" s="1186"/>
      <c r="AH32" s="1185">
        <v>2</v>
      </c>
      <c r="AI32" s="1185"/>
      <c r="AJ32" s="1185"/>
      <c r="AK32" s="1185">
        <v>3</v>
      </c>
      <c r="AL32" s="1185"/>
      <c r="AM32" s="1185"/>
      <c r="AN32" s="101"/>
      <c r="AO32" s="1224"/>
      <c r="AP32" s="1224"/>
      <c r="AQ32" s="1224"/>
      <c r="AR32" s="1224"/>
      <c r="AS32" s="1245"/>
      <c r="AT32" s="1246"/>
      <c r="AU32" s="1246"/>
      <c r="AV32" s="1246"/>
      <c r="AW32" s="1247"/>
      <c r="AX32" s="1227"/>
      <c r="AY32" s="1227"/>
      <c r="AZ32" s="1227"/>
      <c r="BA32" s="1248"/>
    </row>
    <row r="33" spans="1:53" ht="27" customHeight="1" x14ac:dyDescent="0.4">
      <c r="A33" s="1206">
        <v>2</v>
      </c>
      <c r="B33" s="1207"/>
      <c r="C33" s="1196">
        <v>28</v>
      </c>
      <c r="D33" s="1204"/>
      <c r="E33" s="1204"/>
      <c r="F33" s="1205"/>
      <c r="G33" s="1187">
        <v>4</v>
      </c>
      <c r="H33" s="1188"/>
      <c r="I33" s="1189"/>
      <c r="J33" s="1187">
        <v>4</v>
      </c>
      <c r="K33" s="1188"/>
      <c r="L33" s="1188"/>
      <c r="M33" s="1189"/>
      <c r="N33" s="1187">
        <v>2</v>
      </c>
      <c r="O33" s="1188"/>
      <c r="P33" s="1189"/>
      <c r="Q33" s="1190">
        <v>2</v>
      </c>
      <c r="R33" s="1191"/>
      <c r="S33" s="1192"/>
      <c r="T33" s="1187">
        <v>2</v>
      </c>
      <c r="U33" s="1194"/>
      <c r="V33" s="1195"/>
      <c r="W33" s="1196">
        <f>C33+G33+J33+N33+Q33+T33</f>
        <v>42</v>
      </c>
      <c r="X33" s="1197"/>
      <c r="Y33" s="1198"/>
      <c r="Z33" s="94"/>
      <c r="AA33" s="1184" t="s">
        <v>135</v>
      </c>
      <c r="AB33" s="1184"/>
      <c r="AC33" s="1184"/>
      <c r="AD33" s="1184"/>
      <c r="AE33" s="1184"/>
      <c r="AF33" s="1184"/>
      <c r="AG33" s="1184"/>
      <c r="AH33" s="1185">
        <v>4</v>
      </c>
      <c r="AI33" s="1185"/>
      <c r="AJ33" s="1185"/>
      <c r="AK33" s="1185">
        <v>4</v>
      </c>
      <c r="AL33" s="1185"/>
      <c r="AM33" s="1185"/>
      <c r="AN33" s="101"/>
      <c r="AO33" s="1228" t="s">
        <v>40</v>
      </c>
      <c r="AP33" s="1229"/>
      <c r="AQ33" s="1229"/>
      <c r="AR33" s="1230"/>
      <c r="AS33" s="1237" t="s">
        <v>136</v>
      </c>
      <c r="AT33" s="1237"/>
      <c r="AU33" s="1237"/>
      <c r="AV33" s="1237"/>
      <c r="AW33" s="1237"/>
      <c r="AX33" s="1238">
        <v>4</v>
      </c>
      <c r="AY33" s="1238"/>
      <c r="AZ33" s="1238"/>
      <c r="BA33" s="1238"/>
    </row>
    <row r="34" spans="1:53" ht="21.75" customHeight="1" x14ac:dyDescent="0.4">
      <c r="A34" s="1206"/>
      <c r="B34" s="1207"/>
      <c r="C34" s="1196"/>
      <c r="D34" s="1204"/>
      <c r="E34" s="1204"/>
      <c r="F34" s="1205"/>
      <c r="G34" s="1187"/>
      <c r="H34" s="1188"/>
      <c r="I34" s="1189"/>
      <c r="J34" s="1187"/>
      <c r="K34" s="1188"/>
      <c r="L34" s="1188"/>
      <c r="M34" s="1189"/>
      <c r="N34" s="1187"/>
      <c r="O34" s="1188"/>
      <c r="P34" s="1189"/>
      <c r="Q34" s="1249"/>
      <c r="R34" s="1191"/>
      <c r="S34" s="1192"/>
      <c r="T34" s="1187"/>
      <c r="U34" s="1194"/>
      <c r="V34" s="1195"/>
      <c r="W34" s="1196"/>
      <c r="X34" s="1197"/>
      <c r="Y34" s="1198"/>
      <c r="Z34" s="94"/>
      <c r="AA34" s="1184"/>
      <c r="AB34" s="1184"/>
      <c r="AC34" s="1184"/>
      <c r="AD34" s="1184"/>
      <c r="AE34" s="1184"/>
      <c r="AF34" s="1184"/>
      <c r="AG34" s="1184"/>
      <c r="AH34" s="1185"/>
      <c r="AI34" s="1185"/>
      <c r="AJ34" s="1185"/>
      <c r="AK34" s="1185"/>
      <c r="AL34" s="1185"/>
      <c r="AM34" s="1185"/>
      <c r="AN34" s="101"/>
      <c r="AO34" s="1231"/>
      <c r="AP34" s="1232"/>
      <c r="AQ34" s="1232"/>
      <c r="AR34" s="1233"/>
      <c r="AS34" s="1237"/>
      <c r="AT34" s="1237"/>
      <c r="AU34" s="1237"/>
      <c r="AV34" s="1237"/>
      <c r="AW34" s="1237"/>
      <c r="AX34" s="1238"/>
      <c r="AY34" s="1238"/>
      <c r="AZ34" s="1238"/>
      <c r="BA34" s="1238"/>
    </row>
    <row r="35" spans="1:53" ht="25.5" customHeight="1" x14ac:dyDescent="0.4">
      <c r="A35" s="1206"/>
      <c r="B35" s="1207"/>
      <c r="C35" s="1196"/>
      <c r="D35" s="1204"/>
      <c r="E35" s="1204"/>
      <c r="F35" s="1205"/>
      <c r="G35" s="1187"/>
      <c r="H35" s="1188"/>
      <c r="I35" s="1189"/>
      <c r="J35" s="1187"/>
      <c r="K35" s="1188"/>
      <c r="L35" s="1188"/>
      <c r="M35" s="1189"/>
      <c r="N35" s="1187"/>
      <c r="O35" s="1188"/>
      <c r="P35" s="1189"/>
      <c r="Q35" s="1190"/>
      <c r="R35" s="1191"/>
      <c r="S35" s="1192"/>
      <c r="T35" s="1193"/>
      <c r="U35" s="1194"/>
      <c r="V35" s="1195"/>
      <c r="W35" s="1196"/>
      <c r="X35" s="1197"/>
      <c r="Y35" s="1198"/>
      <c r="Z35" s="94"/>
      <c r="AA35" s="1186" t="s">
        <v>43</v>
      </c>
      <c r="AB35" s="1186"/>
      <c r="AC35" s="1186"/>
      <c r="AD35" s="1186"/>
      <c r="AE35" s="1186"/>
      <c r="AF35" s="1186"/>
      <c r="AG35" s="1186"/>
      <c r="AH35" s="1185">
        <v>4</v>
      </c>
      <c r="AI35" s="1185"/>
      <c r="AJ35" s="1185"/>
      <c r="AK35" s="1185">
        <v>2</v>
      </c>
      <c r="AL35" s="1185"/>
      <c r="AM35" s="1185"/>
      <c r="AN35" s="102"/>
      <c r="AO35" s="1231"/>
      <c r="AP35" s="1232"/>
      <c r="AQ35" s="1232"/>
      <c r="AR35" s="1233"/>
      <c r="AS35" s="1237"/>
      <c r="AT35" s="1237"/>
      <c r="AU35" s="1237"/>
      <c r="AV35" s="1237"/>
      <c r="AW35" s="1237"/>
      <c r="AX35" s="1238"/>
      <c r="AY35" s="1238"/>
      <c r="AZ35" s="1238"/>
      <c r="BA35" s="1238"/>
    </row>
    <row r="36" spans="1:53" ht="34.5" customHeight="1" x14ac:dyDescent="0.3">
      <c r="A36" s="1174" t="s">
        <v>22</v>
      </c>
      <c r="B36" s="1175"/>
      <c r="C36" s="1176">
        <f>SUM(C32:F35)</f>
        <v>61</v>
      </c>
      <c r="D36" s="1177"/>
      <c r="E36" s="1177"/>
      <c r="F36" s="1178"/>
      <c r="G36" s="1179">
        <f>SUM(G32:I35)</f>
        <v>8</v>
      </c>
      <c r="H36" s="1180"/>
      <c r="I36" s="1175"/>
      <c r="J36" s="1181">
        <f>SUM(J32:M35)</f>
        <v>4</v>
      </c>
      <c r="K36" s="1182"/>
      <c r="L36" s="1182"/>
      <c r="M36" s="1183"/>
      <c r="N36" s="1181">
        <f>SUM(N32:P35)</f>
        <v>2</v>
      </c>
      <c r="O36" s="1182"/>
      <c r="P36" s="1183"/>
      <c r="Q36" s="1199">
        <f>SUM(Q32:S35)</f>
        <v>2</v>
      </c>
      <c r="R36" s="1200"/>
      <c r="S36" s="1201"/>
      <c r="T36" s="1179">
        <f>SUM(T32:V35)</f>
        <v>17</v>
      </c>
      <c r="U36" s="1202"/>
      <c r="V36" s="1203"/>
      <c r="W36" s="1179">
        <f>SUM(W32:Y35)</f>
        <v>94</v>
      </c>
      <c r="X36" s="1202"/>
      <c r="Y36" s="1203"/>
      <c r="Z36" s="94"/>
      <c r="AA36" s="1186"/>
      <c r="AB36" s="1186"/>
      <c r="AC36" s="1186"/>
      <c r="AD36" s="1186"/>
      <c r="AE36" s="1186"/>
      <c r="AF36" s="1186"/>
      <c r="AG36" s="1186"/>
      <c r="AH36" s="1185"/>
      <c r="AI36" s="1185"/>
      <c r="AJ36" s="1185"/>
      <c r="AK36" s="1185"/>
      <c r="AL36" s="1185"/>
      <c r="AM36" s="1185"/>
      <c r="AN36" s="103"/>
      <c r="AO36" s="1234"/>
      <c r="AP36" s="1235"/>
      <c r="AQ36" s="1235"/>
      <c r="AR36" s="1236"/>
      <c r="AS36" s="1237"/>
      <c r="AT36" s="1237"/>
      <c r="AU36" s="1237"/>
      <c r="AV36" s="1237"/>
      <c r="AW36" s="1237"/>
      <c r="AX36" s="1238"/>
      <c r="AY36" s="1238"/>
      <c r="AZ36" s="1238"/>
      <c r="BA36" s="1238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75" zoomScaleNormal="50" workbookViewId="0">
      <selection activeCell="AS18" sqref="AS18"/>
    </sheetView>
  </sheetViews>
  <sheetFormatPr defaultColWidth="3.33203125" defaultRowHeight="15.6" x14ac:dyDescent="0.3"/>
  <cols>
    <col min="1" max="3" width="4.33203125" style="427" customWidth="1"/>
    <col min="4" max="4" width="5.44140625" style="427" customWidth="1"/>
    <col min="5" max="10" width="4.33203125" style="427" customWidth="1"/>
    <col min="11" max="11" width="5.44140625" style="427" customWidth="1"/>
    <col min="12" max="12" width="5.109375" style="427" customWidth="1"/>
    <col min="13" max="13" width="6.44140625" style="427" customWidth="1"/>
    <col min="14" max="53" width="4.33203125" style="427" customWidth="1"/>
    <col min="54" max="259" width="3.33203125" style="427"/>
    <col min="260" max="260" width="4.5546875" style="427" customWidth="1"/>
    <col min="261" max="262" width="3.33203125" style="427"/>
    <col min="263" max="263" width="6.109375" style="427" customWidth="1"/>
    <col min="264" max="264" width="5.109375" style="427" customWidth="1"/>
    <col min="265" max="265" width="6.6640625" style="427" customWidth="1"/>
    <col min="266" max="269" width="3.33203125" style="427"/>
    <col min="270" max="271" width="4.33203125" style="427" customWidth="1"/>
    <col min="272" max="272" width="4.44140625" style="427" customWidth="1"/>
    <col min="273" max="277" width="3.33203125" style="427"/>
    <col min="278" max="278" width="4.5546875" style="427" customWidth="1"/>
    <col min="279" max="288" width="3.33203125" style="427"/>
    <col min="289" max="289" width="4" style="427" customWidth="1"/>
    <col min="290" max="290" width="3.33203125" style="427"/>
    <col min="291" max="291" width="5.6640625" style="427" customWidth="1"/>
    <col min="292" max="292" width="4.44140625" style="427" customWidth="1"/>
    <col min="293" max="297" width="3.33203125" style="427"/>
    <col min="298" max="298" width="4.44140625" style="427" customWidth="1"/>
    <col min="299" max="299" width="3.33203125" style="427"/>
    <col min="300" max="300" width="4" style="427" customWidth="1"/>
    <col min="301" max="301" width="4.44140625" style="427" customWidth="1"/>
    <col min="302" max="302" width="5.6640625" style="427" customWidth="1"/>
    <col min="303" max="305" width="5" style="427" customWidth="1"/>
    <col min="306" max="515" width="3.33203125" style="427"/>
    <col min="516" max="516" width="4.5546875" style="427" customWidth="1"/>
    <col min="517" max="518" width="3.33203125" style="427"/>
    <col min="519" max="519" width="6.109375" style="427" customWidth="1"/>
    <col min="520" max="520" width="5.109375" style="427" customWidth="1"/>
    <col min="521" max="521" width="6.6640625" style="427" customWidth="1"/>
    <col min="522" max="525" width="3.33203125" style="427"/>
    <col min="526" max="527" width="4.33203125" style="427" customWidth="1"/>
    <col min="528" max="528" width="4.44140625" style="427" customWidth="1"/>
    <col min="529" max="533" width="3.33203125" style="427"/>
    <col min="534" max="534" width="4.5546875" style="427" customWidth="1"/>
    <col min="535" max="544" width="3.33203125" style="427"/>
    <col min="545" max="545" width="4" style="427" customWidth="1"/>
    <col min="546" max="546" width="3.33203125" style="427"/>
    <col min="547" max="547" width="5.6640625" style="427" customWidth="1"/>
    <col min="548" max="548" width="4.44140625" style="427" customWidth="1"/>
    <col min="549" max="553" width="3.33203125" style="427"/>
    <col min="554" max="554" width="4.44140625" style="427" customWidth="1"/>
    <col min="555" max="555" width="3.33203125" style="427"/>
    <col min="556" max="556" width="4" style="427" customWidth="1"/>
    <col min="557" max="557" width="4.44140625" style="427" customWidth="1"/>
    <col min="558" max="558" width="5.6640625" style="427" customWidth="1"/>
    <col min="559" max="561" width="5" style="427" customWidth="1"/>
    <col min="562" max="771" width="3.33203125" style="427"/>
    <col min="772" max="772" width="4.5546875" style="427" customWidth="1"/>
    <col min="773" max="774" width="3.33203125" style="427"/>
    <col min="775" max="775" width="6.109375" style="427" customWidth="1"/>
    <col min="776" max="776" width="5.109375" style="427" customWidth="1"/>
    <col min="777" max="777" width="6.6640625" style="427" customWidth="1"/>
    <col min="778" max="781" width="3.33203125" style="427"/>
    <col min="782" max="783" width="4.33203125" style="427" customWidth="1"/>
    <col min="784" max="784" width="4.44140625" style="427" customWidth="1"/>
    <col min="785" max="789" width="3.33203125" style="427"/>
    <col min="790" max="790" width="4.5546875" style="427" customWidth="1"/>
    <col min="791" max="800" width="3.33203125" style="427"/>
    <col min="801" max="801" width="4" style="427" customWidth="1"/>
    <col min="802" max="802" width="3.33203125" style="427"/>
    <col min="803" max="803" width="5.6640625" style="427" customWidth="1"/>
    <col min="804" max="804" width="4.44140625" style="427" customWidth="1"/>
    <col min="805" max="809" width="3.33203125" style="427"/>
    <col min="810" max="810" width="4.44140625" style="427" customWidth="1"/>
    <col min="811" max="811" width="3.33203125" style="427"/>
    <col min="812" max="812" width="4" style="427" customWidth="1"/>
    <col min="813" max="813" width="4.44140625" style="427" customWidth="1"/>
    <col min="814" max="814" width="5.6640625" style="427" customWidth="1"/>
    <col min="815" max="817" width="5" style="427" customWidth="1"/>
    <col min="818" max="1027" width="3.33203125" style="427"/>
    <col min="1028" max="1028" width="4.5546875" style="427" customWidth="1"/>
    <col min="1029" max="1030" width="3.33203125" style="427"/>
    <col min="1031" max="1031" width="6.109375" style="427" customWidth="1"/>
    <col min="1032" max="1032" width="5.109375" style="427" customWidth="1"/>
    <col min="1033" max="1033" width="6.6640625" style="427" customWidth="1"/>
    <col min="1034" max="1037" width="3.33203125" style="427"/>
    <col min="1038" max="1039" width="4.33203125" style="427" customWidth="1"/>
    <col min="1040" max="1040" width="4.44140625" style="427" customWidth="1"/>
    <col min="1041" max="1045" width="3.33203125" style="427"/>
    <col min="1046" max="1046" width="4.5546875" style="427" customWidth="1"/>
    <col min="1047" max="1056" width="3.33203125" style="427"/>
    <col min="1057" max="1057" width="4" style="427" customWidth="1"/>
    <col min="1058" max="1058" width="3.33203125" style="427"/>
    <col min="1059" max="1059" width="5.6640625" style="427" customWidth="1"/>
    <col min="1060" max="1060" width="4.44140625" style="427" customWidth="1"/>
    <col min="1061" max="1065" width="3.33203125" style="427"/>
    <col min="1066" max="1066" width="4.44140625" style="427" customWidth="1"/>
    <col min="1067" max="1067" width="3.33203125" style="427"/>
    <col min="1068" max="1068" width="4" style="427" customWidth="1"/>
    <col min="1069" max="1069" width="4.44140625" style="427" customWidth="1"/>
    <col min="1070" max="1070" width="5.6640625" style="427" customWidth="1"/>
    <col min="1071" max="1073" width="5" style="427" customWidth="1"/>
    <col min="1074" max="1283" width="3.33203125" style="427"/>
    <col min="1284" max="1284" width="4.5546875" style="427" customWidth="1"/>
    <col min="1285" max="1286" width="3.33203125" style="427"/>
    <col min="1287" max="1287" width="6.109375" style="427" customWidth="1"/>
    <col min="1288" max="1288" width="5.109375" style="427" customWidth="1"/>
    <col min="1289" max="1289" width="6.6640625" style="427" customWidth="1"/>
    <col min="1290" max="1293" width="3.33203125" style="427"/>
    <col min="1294" max="1295" width="4.33203125" style="427" customWidth="1"/>
    <col min="1296" max="1296" width="4.44140625" style="427" customWidth="1"/>
    <col min="1297" max="1301" width="3.33203125" style="427"/>
    <col min="1302" max="1302" width="4.5546875" style="427" customWidth="1"/>
    <col min="1303" max="1312" width="3.33203125" style="427"/>
    <col min="1313" max="1313" width="4" style="427" customWidth="1"/>
    <col min="1314" max="1314" width="3.33203125" style="427"/>
    <col min="1315" max="1315" width="5.6640625" style="427" customWidth="1"/>
    <col min="1316" max="1316" width="4.44140625" style="427" customWidth="1"/>
    <col min="1317" max="1321" width="3.33203125" style="427"/>
    <col min="1322" max="1322" width="4.44140625" style="427" customWidth="1"/>
    <col min="1323" max="1323" width="3.33203125" style="427"/>
    <col min="1324" max="1324" width="4" style="427" customWidth="1"/>
    <col min="1325" max="1325" width="4.44140625" style="427" customWidth="1"/>
    <col min="1326" max="1326" width="5.6640625" style="427" customWidth="1"/>
    <col min="1327" max="1329" width="5" style="427" customWidth="1"/>
    <col min="1330" max="1539" width="3.33203125" style="427"/>
    <col min="1540" max="1540" width="4.5546875" style="427" customWidth="1"/>
    <col min="1541" max="1542" width="3.33203125" style="427"/>
    <col min="1543" max="1543" width="6.109375" style="427" customWidth="1"/>
    <col min="1544" max="1544" width="5.109375" style="427" customWidth="1"/>
    <col min="1545" max="1545" width="6.6640625" style="427" customWidth="1"/>
    <col min="1546" max="1549" width="3.33203125" style="427"/>
    <col min="1550" max="1551" width="4.33203125" style="427" customWidth="1"/>
    <col min="1552" max="1552" width="4.44140625" style="427" customWidth="1"/>
    <col min="1553" max="1557" width="3.33203125" style="427"/>
    <col min="1558" max="1558" width="4.5546875" style="427" customWidth="1"/>
    <col min="1559" max="1568" width="3.33203125" style="427"/>
    <col min="1569" max="1569" width="4" style="427" customWidth="1"/>
    <col min="1570" max="1570" width="3.33203125" style="427"/>
    <col min="1571" max="1571" width="5.6640625" style="427" customWidth="1"/>
    <col min="1572" max="1572" width="4.44140625" style="427" customWidth="1"/>
    <col min="1573" max="1577" width="3.33203125" style="427"/>
    <col min="1578" max="1578" width="4.44140625" style="427" customWidth="1"/>
    <col min="1579" max="1579" width="3.33203125" style="427"/>
    <col min="1580" max="1580" width="4" style="427" customWidth="1"/>
    <col min="1581" max="1581" width="4.44140625" style="427" customWidth="1"/>
    <col min="1582" max="1582" width="5.6640625" style="427" customWidth="1"/>
    <col min="1583" max="1585" width="5" style="427" customWidth="1"/>
    <col min="1586" max="1795" width="3.33203125" style="427"/>
    <col min="1796" max="1796" width="4.5546875" style="427" customWidth="1"/>
    <col min="1797" max="1798" width="3.33203125" style="427"/>
    <col min="1799" max="1799" width="6.109375" style="427" customWidth="1"/>
    <col min="1800" max="1800" width="5.109375" style="427" customWidth="1"/>
    <col min="1801" max="1801" width="6.6640625" style="427" customWidth="1"/>
    <col min="1802" max="1805" width="3.33203125" style="427"/>
    <col min="1806" max="1807" width="4.33203125" style="427" customWidth="1"/>
    <col min="1808" max="1808" width="4.44140625" style="427" customWidth="1"/>
    <col min="1809" max="1813" width="3.33203125" style="427"/>
    <col min="1814" max="1814" width="4.5546875" style="427" customWidth="1"/>
    <col min="1815" max="1824" width="3.33203125" style="427"/>
    <col min="1825" max="1825" width="4" style="427" customWidth="1"/>
    <col min="1826" max="1826" width="3.33203125" style="427"/>
    <col min="1827" max="1827" width="5.6640625" style="427" customWidth="1"/>
    <col min="1828" max="1828" width="4.44140625" style="427" customWidth="1"/>
    <col min="1829" max="1833" width="3.33203125" style="427"/>
    <col min="1834" max="1834" width="4.44140625" style="427" customWidth="1"/>
    <col min="1835" max="1835" width="3.33203125" style="427"/>
    <col min="1836" max="1836" width="4" style="427" customWidth="1"/>
    <col min="1837" max="1837" width="4.44140625" style="427" customWidth="1"/>
    <col min="1838" max="1838" width="5.6640625" style="427" customWidth="1"/>
    <col min="1839" max="1841" width="5" style="427" customWidth="1"/>
    <col min="1842" max="2051" width="3.33203125" style="427"/>
    <col min="2052" max="2052" width="4.5546875" style="427" customWidth="1"/>
    <col min="2053" max="2054" width="3.33203125" style="427"/>
    <col min="2055" max="2055" width="6.109375" style="427" customWidth="1"/>
    <col min="2056" max="2056" width="5.109375" style="427" customWidth="1"/>
    <col min="2057" max="2057" width="6.6640625" style="427" customWidth="1"/>
    <col min="2058" max="2061" width="3.33203125" style="427"/>
    <col min="2062" max="2063" width="4.33203125" style="427" customWidth="1"/>
    <col min="2064" max="2064" width="4.44140625" style="427" customWidth="1"/>
    <col min="2065" max="2069" width="3.33203125" style="427"/>
    <col min="2070" max="2070" width="4.5546875" style="427" customWidth="1"/>
    <col min="2071" max="2080" width="3.33203125" style="427"/>
    <col min="2081" max="2081" width="4" style="427" customWidth="1"/>
    <col min="2082" max="2082" width="3.33203125" style="427"/>
    <col min="2083" max="2083" width="5.6640625" style="427" customWidth="1"/>
    <col min="2084" max="2084" width="4.44140625" style="427" customWidth="1"/>
    <col min="2085" max="2089" width="3.33203125" style="427"/>
    <col min="2090" max="2090" width="4.44140625" style="427" customWidth="1"/>
    <col min="2091" max="2091" width="3.33203125" style="427"/>
    <col min="2092" max="2092" width="4" style="427" customWidth="1"/>
    <col min="2093" max="2093" width="4.44140625" style="427" customWidth="1"/>
    <col min="2094" max="2094" width="5.6640625" style="427" customWidth="1"/>
    <col min="2095" max="2097" width="5" style="427" customWidth="1"/>
    <col min="2098" max="2307" width="3.33203125" style="427"/>
    <col min="2308" max="2308" width="4.5546875" style="427" customWidth="1"/>
    <col min="2309" max="2310" width="3.33203125" style="427"/>
    <col min="2311" max="2311" width="6.109375" style="427" customWidth="1"/>
    <col min="2312" max="2312" width="5.109375" style="427" customWidth="1"/>
    <col min="2313" max="2313" width="6.6640625" style="427" customWidth="1"/>
    <col min="2314" max="2317" width="3.33203125" style="427"/>
    <col min="2318" max="2319" width="4.33203125" style="427" customWidth="1"/>
    <col min="2320" max="2320" width="4.44140625" style="427" customWidth="1"/>
    <col min="2321" max="2325" width="3.33203125" style="427"/>
    <col min="2326" max="2326" width="4.5546875" style="427" customWidth="1"/>
    <col min="2327" max="2336" width="3.33203125" style="427"/>
    <col min="2337" max="2337" width="4" style="427" customWidth="1"/>
    <col min="2338" max="2338" width="3.33203125" style="427"/>
    <col min="2339" max="2339" width="5.6640625" style="427" customWidth="1"/>
    <col min="2340" max="2340" width="4.44140625" style="427" customWidth="1"/>
    <col min="2341" max="2345" width="3.33203125" style="427"/>
    <col min="2346" max="2346" width="4.44140625" style="427" customWidth="1"/>
    <col min="2347" max="2347" width="3.33203125" style="427"/>
    <col min="2348" max="2348" width="4" style="427" customWidth="1"/>
    <col min="2349" max="2349" width="4.44140625" style="427" customWidth="1"/>
    <col min="2350" max="2350" width="5.6640625" style="427" customWidth="1"/>
    <col min="2351" max="2353" width="5" style="427" customWidth="1"/>
    <col min="2354" max="2563" width="3.33203125" style="427"/>
    <col min="2564" max="2564" width="4.5546875" style="427" customWidth="1"/>
    <col min="2565" max="2566" width="3.33203125" style="427"/>
    <col min="2567" max="2567" width="6.109375" style="427" customWidth="1"/>
    <col min="2568" max="2568" width="5.109375" style="427" customWidth="1"/>
    <col min="2569" max="2569" width="6.6640625" style="427" customWidth="1"/>
    <col min="2570" max="2573" width="3.33203125" style="427"/>
    <col min="2574" max="2575" width="4.33203125" style="427" customWidth="1"/>
    <col min="2576" max="2576" width="4.44140625" style="427" customWidth="1"/>
    <col min="2577" max="2581" width="3.33203125" style="427"/>
    <col min="2582" max="2582" width="4.5546875" style="427" customWidth="1"/>
    <col min="2583" max="2592" width="3.33203125" style="427"/>
    <col min="2593" max="2593" width="4" style="427" customWidth="1"/>
    <col min="2594" max="2594" width="3.33203125" style="427"/>
    <col min="2595" max="2595" width="5.6640625" style="427" customWidth="1"/>
    <col min="2596" max="2596" width="4.44140625" style="427" customWidth="1"/>
    <col min="2597" max="2601" width="3.33203125" style="427"/>
    <col min="2602" max="2602" width="4.44140625" style="427" customWidth="1"/>
    <col min="2603" max="2603" width="3.33203125" style="427"/>
    <col min="2604" max="2604" width="4" style="427" customWidth="1"/>
    <col min="2605" max="2605" width="4.44140625" style="427" customWidth="1"/>
    <col min="2606" max="2606" width="5.6640625" style="427" customWidth="1"/>
    <col min="2607" max="2609" width="5" style="427" customWidth="1"/>
    <col min="2610" max="2819" width="3.33203125" style="427"/>
    <col min="2820" max="2820" width="4.5546875" style="427" customWidth="1"/>
    <col min="2821" max="2822" width="3.33203125" style="427"/>
    <col min="2823" max="2823" width="6.109375" style="427" customWidth="1"/>
    <col min="2824" max="2824" width="5.109375" style="427" customWidth="1"/>
    <col min="2825" max="2825" width="6.6640625" style="427" customWidth="1"/>
    <col min="2826" max="2829" width="3.33203125" style="427"/>
    <col min="2830" max="2831" width="4.33203125" style="427" customWidth="1"/>
    <col min="2832" max="2832" width="4.44140625" style="427" customWidth="1"/>
    <col min="2833" max="2837" width="3.33203125" style="427"/>
    <col min="2838" max="2838" width="4.5546875" style="427" customWidth="1"/>
    <col min="2839" max="2848" width="3.33203125" style="427"/>
    <col min="2849" max="2849" width="4" style="427" customWidth="1"/>
    <col min="2850" max="2850" width="3.33203125" style="427"/>
    <col min="2851" max="2851" width="5.6640625" style="427" customWidth="1"/>
    <col min="2852" max="2852" width="4.44140625" style="427" customWidth="1"/>
    <col min="2853" max="2857" width="3.33203125" style="427"/>
    <col min="2858" max="2858" width="4.44140625" style="427" customWidth="1"/>
    <col min="2859" max="2859" width="3.33203125" style="427"/>
    <col min="2860" max="2860" width="4" style="427" customWidth="1"/>
    <col min="2861" max="2861" width="4.44140625" style="427" customWidth="1"/>
    <col min="2862" max="2862" width="5.6640625" style="427" customWidth="1"/>
    <col min="2863" max="2865" width="5" style="427" customWidth="1"/>
    <col min="2866" max="3075" width="3.33203125" style="427"/>
    <col min="3076" max="3076" width="4.5546875" style="427" customWidth="1"/>
    <col min="3077" max="3078" width="3.33203125" style="427"/>
    <col min="3079" max="3079" width="6.109375" style="427" customWidth="1"/>
    <col min="3080" max="3080" width="5.109375" style="427" customWidth="1"/>
    <col min="3081" max="3081" width="6.6640625" style="427" customWidth="1"/>
    <col min="3082" max="3085" width="3.33203125" style="427"/>
    <col min="3086" max="3087" width="4.33203125" style="427" customWidth="1"/>
    <col min="3088" max="3088" width="4.44140625" style="427" customWidth="1"/>
    <col min="3089" max="3093" width="3.33203125" style="427"/>
    <col min="3094" max="3094" width="4.5546875" style="427" customWidth="1"/>
    <col min="3095" max="3104" width="3.33203125" style="427"/>
    <col min="3105" max="3105" width="4" style="427" customWidth="1"/>
    <col min="3106" max="3106" width="3.33203125" style="427"/>
    <col min="3107" max="3107" width="5.6640625" style="427" customWidth="1"/>
    <col min="3108" max="3108" width="4.44140625" style="427" customWidth="1"/>
    <col min="3109" max="3113" width="3.33203125" style="427"/>
    <col min="3114" max="3114" width="4.44140625" style="427" customWidth="1"/>
    <col min="3115" max="3115" width="3.33203125" style="427"/>
    <col min="3116" max="3116" width="4" style="427" customWidth="1"/>
    <col min="3117" max="3117" width="4.44140625" style="427" customWidth="1"/>
    <col min="3118" max="3118" width="5.6640625" style="427" customWidth="1"/>
    <col min="3119" max="3121" width="5" style="427" customWidth="1"/>
    <col min="3122" max="3331" width="3.33203125" style="427"/>
    <col min="3332" max="3332" width="4.5546875" style="427" customWidth="1"/>
    <col min="3333" max="3334" width="3.33203125" style="427"/>
    <col min="3335" max="3335" width="6.109375" style="427" customWidth="1"/>
    <col min="3336" max="3336" width="5.109375" style="427" customWidth="1"/>
    <col min="3337" max="3337" width="6.6640625" style="427" customWidth="1"/>
    <col min="3338" max="3341" width="3.33203125" style="427"/>
    <col min="3342" max="3343" width="4.33203125" style="427" customWidth="1"/>
    <col min="3344" max="3344" width="4.44140625" style="427" customWidth="1"/>
    <col min="3345" max="3349" width="3.33203125" style="427"/>
    <col min="3350" max="3350" width="4.5546875" style="427" customWidth="1"/>
    <col min="3351" max="3360" width="3.33203125" style="427"/>
    <col min="3361" max="3361" width="4" style="427" customWidth="1"/>
    <col min="3362" max="3362" width="3.33203125" style="427"/>
    <col min="3363" max="3363" width="5.6640625" style="427" customWidth="1"/>
    <col min="3364" max="3364" width="4.44140625" style="427" customWidth="1"/>
    <col min="3365" max="3369" width="3.33203125" style="427"/>
    <col min="3370" max="3370" width="4.44140625" style="427" customWidth="1"/>
    <col min="3371" max="3371" width="3.33203125" style="427"/>
    <col min="3372" max="3372" width="4" style="427" customWidth="1"/>
    <col min="3373" max="3373" width="4.44140625" style="427" customWidth="1"/>
    <col min="3374" max="3374" width="5.6640625" style="427" customWidth="1"/>
    <col min="3375" max="3377" width="5" style="427" customWidth="1"/>
    <col min="3378" max="3587" width="3.33203125" style="427"/>
    <col min="3588" max="3588" width="4.5546875" style="427" customWidth="1"/>
    <col min="3589" max="3590" width="3.33203125" style="427"/>
    <col min="3591" max="3591" width="6.109375" style="427" customWidth="1"/>
    <col min="3592" max="3592" width="5.109375" style="427" customWidth="1"/>
    <col min="3593" max="3593" width="6.6640625" style="427" customWidth="1"/>
    <col min="3594" max="3597" width="3.33203125" style="427"/>
    <col min="3598" max="3599" width="4.33203125" style="427" customWidth="1"/>
    <col min="3600" max="3600" width="4.44140625" style="427" customWidth="1"/>
    <col min="3601" max="3605" width="3.33203125" style="427"/>
    <col min="3606" max="3606" width="4.5546875" style="427" customWidth="1"/>
    <col min="3607" max="3616" width="3.33203125" style="427"/>
    <col min="3617" max="3617" width="4" style="427" customWidth="1"/>
    <col min="3618" max="3618" width="3.33203125" style="427"/>
    <col min="3619" max="3619" width="5.6640625" style="427" customWidth="1"/>
    <col min="3620" max="3620" width="4.44140625" style="427" customWidth="1"/>
    <col min="3621" max="3625" width="3.33203125" style="427"/>
    <col min="3626" max="3626" width="4.44140625" style="427" customWidth="1"/>
    <col min="3627" max="3627" width="3.33203125" style="427"/>
    <col min="3628" max="3628" width="4" style="427" customWidth="1"/>
    <col min="3629" max="3629" width="4.44140625" style="427" customWidth="1"/>
    <col min="3630" max="3630" width="5.6640625" style="427" customWidth="1"/>
    <col min="3631" max="3633" width="5" style="427" customWidth="1"/>
    <col min="3634" max="3843" width="3.33203125" style="427"/>
    <col min="3844" max="3844" width="4.5546875" style="427" customWidth="1"/>
    <col min="3845" max="3846" width="3.33203125" style="427"/>
    <col min="3847" max="3847" width="6.109375" style="427" customWidth="1"/>
    <col min="3848" max="3848" width="5.109375" style="427" customWidth="1"/>
    <col min="3849" max="3849" width="6.6640625" style="427" customWidth="1"/>
    <col min="3850" max="3853" width="3.33203125" style="427"/>
    <col min="3854" max="3855" width="4.33203125" style="427" customWidth="1"/>
    <col min="3856" max="3856" width="4.44140625" style="427" customWidth="1"/>
    <col min="3857" max="3861" width="3.33203125" style="427"/>
    <col min="3862" max="3862" width="4.5546875" style="427" customWidth="1"/>
    <col min="3863" max="3872" width="3.33203125" style="427"/>
    <col min="3873" max="3873" width="4" style="427" customWidth="1"/>
    <col min="3874" max="3874" width="3.33203125" style="427"/>
    <col min="3875" max="3875" width="5.6640625" style="427" customWidth="1"/>
    <col min="3876" max="3876" width="4.44140625" style="427" customWidth="1"/>
    <col min="3877" max="3881" width="3.33203125" style="427"/>
    <col min="3882" max="3882" width="4.44140625" style="427" customWidth="1"/>
    <col min="3883" max="3883" width="3.33203125" style="427"/>
    <col min="3884" max="3884" width="4" style="427" customWidth="1"/>
    <col min="3885" max="3885" width="4.44140625" style="427" customWidth="1"/>
    <col min="3886" max="3886" width="5.6640625" style="427" customWidth="1"/>
    <col min="3887" max="3889" width="5" style="427" customWidth="1"/>
    <col min="3890" max="4099" width="3.33203125" style="427"/>
    <col min="4100" max="4100" width="4.5546875" style="427" customWidth="1"/>
    <col min="4101" max="4102" width="3.33203125" style="427"/>
    <col min="4103" max="4103" width="6.109375" style="427" customWidth="1"/>
    <col min="4104" max="4104" width="5.109375" style="427" customWidth="1"/>
    <col min="4105" max="4105" width="6.6640625" style="427" customWidth="1"/>
    <col min="4106" max="4109" width="3.33203125" style="427"/>
    <col min="4110" max="4111" width="4.33203125" style="427" customWidth="1"/>
    <col min="4112" max="4112" width="4.44140625" style="427" customWidth="1"/>
    <col min="4113" max="4117" width="3.33203125" style="427"/>
    <col min="4118" max="4118" width="4.5546875" style="427" customWidth="1"/>
    <col min="4119" max="4128" width="3.33203125" style="427"/>
    <col min="4129" max="4129" width="4" style="427" customWidth="1"/>
    <col min="4130" max="4130" width="3.33203125" style="427"/>
    <col min="4131" max="4131" width="5.6640625" style="427" customWidth="1"/>
    <col min="4132" max="4132" width="4.44140625" style="427" customWidth="1"/>
    <col min="4133" max="4137" width="3.33203125" style="427"/>
    <col min="4138" max="4138" width="4.44140625" style="427" customWidth="1"/>
    <col min="4139" max="4139" width="3.33203125" style="427"/>
    <col min="4140" max="4140" width="4" style="427" customWidth="1"/>
    <col min="4141" max="4141" width="4.44140625" style="427" customWidth="1"/>
    <col min="4142" max="4142" width="5.6640625" style="427" customWidth="1"/>
    <col min="4143" max="4145" width="5" style="427" customWidth="1"/>
    <col min="4146" max="4355" width="3.33203125" style="427"/>
    <col min="4356" max="4356" width="4.5546875" style="427" customWidth="1"/>
    <col min="4357" max="4358" width="3.33203125" style="427"/>
    <col min="4359" max="4359" width="6.109375" style="427" customWidth="1"/>
    <col min="4360" max="4360" width="5.109375" style="427" customWidth="1"/>
    <col min="4361" max="4361" width="6.6640625" style="427" customWidth="1"/>
    <col min="4362" max="4365" width="3.33203125" style="427"/>
    <col min="4366" max="4367" width="4.33203125" style="427" customWidth="1"/>
    <col min="4368" max="4368" width="4.44140625" style="427" customWidth="1"/>
    <col min="4369" max="4373" width="3.33203125" style="427"/>
    <col min="4374" max="4374" width="4.5546875" style="427" customWidth="1"/>
    <col min="4375" max="4384" width="3.33203125" style="427"/>
    <col min="4385" max="4385" width="4" style="427" customWidth="1"/>
    <col min="4386" max="4386" width="3.33203125" style="427"/>
    <col min="4387" max="4387" width="5.6640625" style="427" customWidth="1"/>
    <col min="4388" max="4388" width="4.44140625" style="427" customWidth="1"/>
    <col min="4389" max="4393" width="3.33203125" style="427"/>
    <col min="4394" max="4394" width="4.44140625" style="427" customWidth="1"/>
    <col min="4395" max="4395" width="3.33203125" style="427"/>
    <col min="4396" max="4396" width="4" style="427" customWidth="1"/>
    <col min="4397" max="4397" width="4.44140625" style="427" customWidth="1"/>
    <col min="4398" max="4398" width="5.6640625" style="427" customWidth="1"/>
    <col min="4399" max="4401" width="5" style="427" customWidth="1"/>
    <col min="4402" max="4611" width="3.33203125" style="427"/>
    <col min="4612" max="4612" width="4.5546875" style="427" customWidth="1"/>
    <col min="4613" max="4614" width="3.33203125" style="427"/>
    <col min="4615" max="4615" width="6.109375" style="427" customWidth="1"/>
    <col min="4616" max="4616" width="5.109375" style="427" customWidth="1"/>
    <col min="4617" max="4617" width="6.6640625" style="427" customWidth="1"/>
    <col min="4618" max="4621" width="3.33203125" style="427"/>
    <col min="4622" max="4623" width="4.33203125" style="427" customWidth="1"/>
    <col min="4624" max="4624" width="4.44140625" style="427" customWidth="1"/>
    <col min="4625" max="4629" width="3.33203125" style="427"/>
    <col min="4630" max="4630" width="4.5546875" style="427" customWidth="1"/>
    <col min="4631" max="4640" width="3.33203125" style="427"/>
    <col min="4641" max="4641" width="4" style="427" customWidth="1"/>
    <col min="4642" max="4642" width="3.33203125" style="427"/>
    <col min="4643" max="4643" width="5.6640625" style="427" customWidth="1"/>
    <col min="4644" max="4644" width="4.44140625" style="427" customWidth="1"/>
    <col min="4645" max="4649" width="3.33203125" style="427"/>
    <col min="4650" max="4650" width="4.44140625" style="427" customWidth="1"/>
    <col min="4651" max="4651" width="3.33203125" style="427"/>
    <col min="4652" max="4652" width="4" style="427" customWidth="1"/>
    <col min="4653" max="4653" width="4.44140625" style="427" customWidth="1"/>
    <col min="4654" max="4654" width="5.6640625" style="427" customWidth="1"/>
    <col min="4655" max="4657" width="5" style="427" customWidth="1"/>
    <col min="4658" max="4867" width="3.33203125" style="427"/>
    <col min="4868" max="4868" width="4.5546875" style="427" customWidth="1"/>
    <col min="4869" max="4870" width="3.33203125" style="427"/>
    <col min="4871" max="4871" width="6.109375" style="427" customWidth="1"/>
    <col min="4872" max="4872" width="5.109375" style="427" customWidth="1"/>
    <col min="4873" max="4873" width="6.6640625" style="427" customWidth="1"/>
    <col min="4874" max="4877" width="3.33203125" style="427"/>
    <col min="4878" max="4879" width="4.33203125" style="427" customWidth="1"/>
    <col min="4880" max="4880" width="4.44140625" style="427" customWidth="1"/>
    <col min="4881" max="4885" width="3.33203125" style="427"/>
    <col min="4886" max="4886" width="4.5546875" style="427" customWidth="1"/>
    <col min="4887" max="4896" width="3.33203125" style="427"/>
    <col min="4897" max="4897" width="4" style="427" customWidth="1"/>
    <col min="4898" max="4898" width="3.33203125" style="427"/>
    <col min="4899" max="4899" width="5.6640625" style="427" customWidth="1"/>
    <col min="4900" max="4900" width="4.44140625" style="427" customWidth="1"/>
    <col min="4901" max="4905" width="3.33203125" style="427"/>
    <col min="4906" max="4906" width="4.44140625" style="427" customWidth="1"/>
    <col min="4907" max="4907" width="3.33203125" style="427"/>
    <col min="4908" max="4908" width="4" style="427" customWidth="1"/>
    <col min="4909" max="4909" width="4.44140625" style="427" customWidth="1"/>
    <col min="4910" max="4910" width="5.6640625" style="427" customWidth="1"/>
    <col min="4911" max="4913" width="5" style="427" customWidth="1"/>
    <col min="4914" max="5123" width="3.33203125" style="427"/>
    <col min="5124" max="5124" width="4.5546875" style="427" customWidth="1"/>
    <col min="5125" max="5126" width="3.33203125" style="427"/>
    <col min="5127" max="5127" width="6.109375" style="427" customWidth="1"/>
    <col min="5128" max="5128" width="5.109375" style="427" customWidth="1"/>
    <col min="5129" max="5129" width="6.6640625" style="427" customWidth="1"/>
    <col min="5130" max="5133" width="3.33203125" style="427"/>
    <col min="5134" max="5135" width="4.33203125" style="427" customWidth="1"/>
    <col min="5136" max="5136" width="4.44140625" style="427" customWidth="1"/>
    <col min="5137" max="5141" width="3.33203125" style="427"/>
    <col min="5142" max="5142" width="4.5546875" style="427" customWidth="1"/>
    <col min="5143" max="5152" width="3.33203125" style="427"/>
    <col min="5153" max="5153" width="4" style="427" customWidth="1"/>
    <col min="5154" max="5154" width="3.33203125" style="427"/>
    <col min="5155" max="5155" width="5.6640625" style="427" customWidth="1"/>
    <col min="5156" max="5156" width="4.44140625" style="427" customWidth="1"/>
    <col min="5157" max="5161" width="3.33203125" style="427"/>
    <col min="5162" max="5162" width="4.44140625" style="427" customWidth="1"/>
    <col min="5163" max="5163" width="3.33203125" style="427"/>
    <col min="5164" max="5164" width="4" style="427" customWidth="1"/>
    <col min="5165" max="5165" width="4.44140625" style="427" customWidth="1"/>
    <col min="5166" max="5166" width="5.6640625" style="427" customWidth="1"/>
    <col min="5167" max="5169" width="5" style="427" customWidth="1"/>
    <col min="5170" max="5379" width="3.33203125" style="427"/>
    <col min="5380" max="5380" width="4.5546875" style="427" customWidth="1"/>
    <col min="5381" max="5382" width="3.33203125" style="427"/>
    <col min="5383" max="5383" width="6.109375" style="427" customWidth="1"/>
    <col min="5384" max="5384" width="5.109375" style="427" customWidth="1"/>
    <col min="5385" max="5385" width="6.6640625" style="427" customWidth="1"/>
    <col min="5386" max="5389" width="3.33203125" style="427"/>
    <col min="5390" max="5391" width="4.33203125" style="427" customWidth="1"/>
    <col min="5392" max="5392" width="4.44140625" style="427" customWidth="1"/>
    <col min="5393" max="5397" width="3.33203125" style="427"/>
    <col min="5398" max="5398" width="4.5546875" style="427" customWidth="1"/>
    <col min="5399" max="5408" width="3.33203125" style="427"/>
    <col min="5409" max="5409" width="4" style="427" customWidth="1"/>
    <col min="5410" max="5410" width="3.33203125" style="427"/>
    <col min="5411" max="5411" width="5.6640625" style="427" customWidth="1"/>
    <col min="5412" max="5412" width="4.44140625" style="427" customWidth="1"/>
    <col min="5413" max="5417" width="3.33203125" style="427"/>
    <col min="5418" max="5418" width="4.44140625" style="427" customWidth="1"/>
    <col min="5419" max="5419" width="3.33203125" style="427"/>
    <col min="5420" max="5420" width="4" style="427" customWidth="1"/>
    <col min="5421" max="5421" width="4.44140625" style="427" customWidth="1"/>
    <col min="5422" max="5422" width="5.6640625" style="427" customWidth="1"/>
    <col min="5423" max="5425" width="5" style="427" customWidth="1"/>
    <col min="5426" max="5635" width="3.33203125" style="427"/>
    <col min="5636" max="5636" width="4.5546875" style="427" customWidth="1"/>
    <col min="5637" max="5638" width="3.33203125" style="427"/>
    <col min="5639" max="5639" width="6.109375" style="427" customWidth="1"/>
    <col min="5640" max="5640" width="5.109375" style="427" customWidth="1"/>
    <col min="5641" max="5641" width="6.6640625" style="427" customWidth="1"/>
    <col min="5642" max="5645" width="3.33203125" style="427"/>
    <col min="5646" max="5647" width="4.33203125" style="427" customWidth="1"/>
    <col min="5648" max="5648" width="4.44140625" style="427" customWidth="1"/>
    <col min="5649" max="5653" width="3.33203125" style="427"/>
    <col min="5654" max="5654" width="4.5546875" style="427" customWidth="1"/>
    <col min="5655" max="5664" width="3.33203125" style="427"/>
    <col min="5665" max="5665" width="4" style="427" customWidth="1"/>
    <col min="5666" max="5666" width="3.33203125" style="427"/>
    <col min="5667" max="5667" width="5.6640625" style="427" customWidth="1"/>
    <col min="5668" max="5668" width="4.44140625" style="427" customWidth="1"/>
    <col min="5669" max="5673" width="3.33203125" style="427"/>
    <col min="5674" max="5674" width="4.44140625" style="427" customWidth="1"/>
    <col min="5675" max="5675" width="3.33203125" style="427"/>
    <col min="5676" max="5676" width="4" style="427" customWidth="1"/>
    <col min="5677" max="5677" width="4.44140625" style="427" customWidth="1"/>
    <col min="5678" max="5678" width="5.6640625" style="427" customWidth="1"/>
    <col min="5679" max="5681" width="5" style="427" customWidth="1"/>
    <col min="5682" max="5891" width="3.33203125" style="427"/>
    <col min="5892" max="5892" width="4.5546875" style="427" customWidth="1"/>
    <col min="5893" max="5894" width="3.33203125" style="427"/>
    <col min="5895" max="5895" width="6.109375" style="427" customWidth="1"/>
    <col min="5896" max="5896" width="5.109375" style="427" customWidth="1"/>
    <col min="5897" max="5897" width="6.6640625" style="427" customWidth="1"/>
    <col min="5898" max="5901" width="3.33203125" style="427"/>
    <col min="5902" max="5903" width="4.33203125" style="427" customWidth="1"/>
    <col min="5904" max="5904" width="4.44140625" style="427" customWidth="1"/>
    <col min="5905" max="5909" width="3.33203125" style="427"/>
    <col min="5910" max="5910" width="4.5546875" style="427" customWidth="1"/>
    <col min="5911" max="5920" width="3.33203125" style="427"/>
    <col min="5921" max="5921" width="4" style="427" customWidth="1"/>
    <col min="5922" max="5922" width="3.33203125" style="427"/>
    <col min="5923" max="5923" width="5.6640625" style="427" customWidth="1"/>
    <col min="5924" max="5924" width="4.44140625" style="427" customWidth="1"/>
    <col min="5925" max="5929" width="3.33203125" style="427"/>
    <col min="5930" max="5930" width="4.44140625" style="427" customWidth="1"/>
    <col min="5931" max="5931" width="3.33203125" style="427"/>
    <col min="5932" max="5932" width="4" style="427" customWidth="1"/>
    <col min="5933" max="5933" width="4.44140625" style="427" customWidth="1"/>
    <col min="5934" max="5934" width="5.6640625" style="427" customWidth="1"/>
    <col min="5935" max="5937" width="5" style="427" customWidth="1"/>
    <col min="5938" max="6147" width="3.33203125" style="427"/>
    <col min="6148" max="6148" width="4.5546875" style="427" customWidth="1"/>
    <col min="6149" max="6150" width="3.33203125" style="427"/>
    <col min="6151" max="6151" width="6.109375" style="427" customWidth="1"/>
    <col min="6152" max="6152" width="5.109375" style="427" customWidth="1"/>
    <col min="6153" max="6153" width="6.6640625" style="427" customWidth="1"/>
    <col min="6154" max="6157" width="3.33203125" style="427"/>
    <col min="6158" max="6159" width="4.33203125" style="427" customWidth="1"/>
    <col min="6160" max="6160" width="4.44140625" style="427" customWidth="1"/>
    <col min="6161" max="6165" width="3.33203125" style="427"/>
    <col min="6166" max="6166" width="4.5546875" style="427" customWidth="1"/>
    <col min="6167" max="6176" width="3.33203125" style="427"/>
    <col min="6177" max="6177" width="4" style="427" customWidth="1"/>
    <col min="6178" max="6178" width="3.33203125" style="427"/>
    <col min="6179" max="6179" width="5.6640625" style="427" customWidth="1"/>
    <col min="6180" max="6180" width="4.44140625" style="427" customWidth="1"/>
    <col min="6181" max="6185" width="3.33203125" style="427"/>
    <col min="6186" max="6186" width="4.44140625" style="427" customWidth="1"/>
    <col min="6187" max="6187" width="3.33203125" style="427"/>
    <col min="6188" max="6188" width="4" style="427" customWidth="1"/>
    <col min="6189" max="6189" width="4.44140625" style="427" customWidth="1"/>
    <col min="6190" max="6190" width="5.6640625" style="427" customWidth="1"/>
    <col min="6191" max="6193" width="5" style="427" customWidth="1"/>
    <col min="6194" max="6403" width="3.33203125" style="427"/>
    <col min="6404" max="6404" width="4.5546875" style="427" customWidth="1"/>
    <col min="6405" max="6406" width="3.33203125" style="427"/>
    <col min="6407" max="6407" width="6.109375" style="427" customWidth="1"/>
    <col min="6408" max="6408" width="5.109375" style="427" customWidth="1"/>
    <col min="6409" max="6409" width="6.6640625" style="427" customWidth="1"/>
    <col min="6410" max="6413" width="3.33203125" style="427"/>
    <col min="6414" max="6415" width="4.33203125" style="427" customWidth="1"/>
    <col min="6416" max="6416" width="4.44140625" style="427" customWidth="1"/>
    <col min="6417" max="6421" width="3.33203125" style="427"/>
    <col min="6422" max="6422" width="4.5546875" style="427" customWidth="1"/>
    <col min="6423" max="6432" width="3.33203125" style="427"/>
    <col min="6433" max="6433" width="4" style="427" customWidth="1"/>
    <col min="6434" max="6434" width="3.33203125" style="427"/>
    <col min="6435" max="6435" width="5.6640625" style="427" customWidth="1"/>
    <col min="6436" max="6436" width="4.44140625" style="427" customWidth="1"/>
    <col min="6437" max="6441" width="3.33203125" style="427"/>
    <col min="6442" max="6442" width="4.44140625" style="427" customWidth="1"/>
    <col min="6443" max="6443" width="3.33203125" style="427"/>
    <col min="6444" max="6444" width="4" style="427" customWidth="1"/>
    <col min="6445" max="6445" width="4.44140625" style="427" customWidth="1"/>
    <col min="6446" max="6446" width="5.6640625" style="427" customWidth="1"/>
    <col min="6447" max="6449" width="5" style="427" customWidth="1"/>
    <col min="6450" max="6659" width="3.33203125" style="427"/>
    <col min="6660" max="6660" width="4.5546875" style="427" customWidth="1"/>
    <col min="6661" max="6662" width="3.33203125" style="427"/>
    <col min="6663" max="6663" width="6.109375" style="427" customWidth="1"/>
    <col min="6664" max="6664" width="5.109375" style="427" customWidth="1"/>
    <col min="6665" max="6665" width="6.6640625" style="427" customWidth="1"/>
    <col min="6666" max="6669" width="3.33203125" style="427"/>
    <col min="6670" max="6671" width="4.33203125" style="427" customWidth="1"/>
    <col min="6672" max="6672" width="4.44140625" style="427" customWidth="1"/>
    <col min="6673" max="6677" width="3.33203125" style="427"/>
    <col min="6678" max="6678" width="4.5546875" style="427" customWidth="1"/>
    <col min="6679" max="6688" width="3.33203125" style="427"/>
    <col min="6689" max="6689" width="4" style="427" customWidth="1"/>
    <col min="6690" max="6690" width="3.33203125" style="427"/>
    <col min="6691" max="6691" width="5.6640625" style="427" customWidth="1"/>
    <col min="6692" max="6692" width="4.44140625" style="427" customWidth="1"/>
    <col min="6693" max="6697" width="3.33203125" style="427"/>
    <col min="6698" max="6698" width="4.44140625" style="427" customWidth="1"/>
    <col min="6699" max="6699" width="3.33203125" style="427"/>
    <col min="6700" max="6700" width="4" style="427" customWidth="1"/>
    <col min="6701" max="6701" width="4.44140625" style="427" customWidth="1"/>
    <col min="6702" max="6702" width="5.6640625" style="427" customWidth="1"/>
    <col min="6703" max="6705" width="5" style="427" customWidth="1"/>
    <col min="6706" max="6915" width="3.33203125" style="427"/>
    <col min="6916" max="6916" width="4.5546875" style="427" customWidth="1"/>
    <col min="6917" max="6918" width="3.33203125" style="427"/>
    <col min="6919" max="6919" width="6.109375" style="427" customWidth="1"/>
    <col min="6920" max="6920" width="5.109375" style="427" customWidth="1"/>
    <col min="6921" max="6921" width="6.6640625" style="427" customWidth="1"/>
    <col min="6922" max="6925" width="3.33203125" style="427"/>
    <col min="6926" max="6927" width="4.33203125" style="427" customWidth="1"/>
    <col min="6928" max="6928" width="4.44140625" style="427" customWidth="1"/>
    <col min="6929" max="6933" width="3.33203125" style="427"/>
    <col min="6934" max="6934" width="4.5546875" style="427" customWidth="1"/>
    <col min="6935" max="6944" width="3.33203125" style="427"/>
    <col min="6945" max="6945" width="4" style="427" customWidth="1"/>
    <col min="6946" max="6946" width="3.33203125" style="427"/>
    <col min="6947" max="6947" width="5.6640625" style="427" customWidth="1"/>
    <col min="6948" max="6948" width="4.44140625" style="427" customWidth="1"/>
    <col min="6949" max="6953" width="3.33203125" style="427"/>
    <col min="6954" max="6954" width="4.44140625" style="427" customWidth="1"/>
    <col min="6955" max="6955" width="3.33203125" style="427"/>
    <col min="6956" max="6956" width="4" style="427" customWidth="1"/>
    <col min="6957" max="6957" width="4.44140625" style="427" customWidth="1"/>
    <col min="6958" max="6958" width="5.6640625" style="427" customWidth="1"/>
    <col min="6959" max="6961" width="5" style="427" customWidth="1"/>
    <col min="6962" max="7171" width="3.33203125" style="427"/>
    <col min="7172" max="7172" width="4.5546875" style="427" customWidth="1"/>
    <col min="7173" max="7174" width="3.33203125" style="427"/>
    <col min="7175" max="7175" width="6.109375" style="427" customWidth="1"/>
    <col min="7176" max="7176" width="5.109375" style="427" customWidth="1"/>
    <col min="7177" max="7177" width="6.6640625" style="427" customWidth="1"/>
    <col min="7178" max="7181" width="3.33203125" style="427"/>
    <col min="7182" max="7183" width="4.33203125" style="427" customWidth="1"/>
    <col min="7184" max="7184" width="4.44140625" style="427" customWidth="1"/>
    <col min="7185" max="7189" width="3.33203125" style="427"/>
    <col min="7190" max="7190" width="4.5546875" style="427" customWidth="1"/>
    <col min="7191" max="7200" width="3.33203125" style="427"/>
    <col min="7201" max="7201" width="4" style="427" customWidth="1"/>
    <col min="7202" max="7202" width="3.33203125" style="427"/>
    <col min="7203" max="7203" width="5.6640625" style="427" customWidth="1"/>
    <col min="7204" max="7204" width="4.44140625" style="427" customWidth="1"/>
    <col min="7205" max="7209" width="3.33203125" style="427"/>
    <col min="7210" max="7210" width="4.44140625" style="427" customWidth="1"/>
    <col min="7211" max="7211" width="3.33203125" style="427"/>
    <col min="7212" max="7212" width="4" style="427" customWidth="1"/>
    <col min="7213" max="7213" width="4.44140625" style="427" customWidth="1"/>
    <col min="7214" max="7214" width="5.6640625" style="427" customWidth="1"/>
    <col min="7215" max="7217" width="5" style="427" customWidth="1"/>
    <col min="7218" max="7427" width="3.33203125" style="427"/>
    <col min="7428" max="7428" width="4.5546875" style="427" customWidth="1"/>
    <col min="7429" max="7430" width="3.33203125" style="427"/>
    <col min="7431" max="7431" width="6.109375" style="427" customWidth="1"/>
    <col min="7432" max="7432" width="5.109375" style="427" customWidth="1"/>
    <col min="7433" max="7433" width="6.6640625" style="427" customWidth="1"/>
    <col min="7434" max="7437" width="3.33203125" style="427"/>
    <col min="7438" max="7439" width="4.33203125" style="427" customWidth="1"/>
    <col min="7440" max="7440" width="4.44140625" style="427" customWidth="1"/>
    <col min="7441" max="7445" width="3.33203125" style="427"/>
    <col min="7446" max="7446" width="4.5546875" style="427" customWidth="1"/>
    <col min="7447" max="7456" width="3.33203125" style="427"/>
    <col min="7457" max="7457" width="4" style="427" customWidth="1"/>
    <col min="7458" max="7458" width="3.33203125" style="427"/>
    <col min="7459" max="7459" width="5.6640625" style="427" customWidth="1"/>
    <col min="7460" max="7460" width="4.44140625" style="427" customWidth="1"/>
    <col min="7461" max="7465" width="3.33203125" style="427"/>
    <col min="7466" max="7466" width="4.44140625" style="427" customWidth="1"/>
    <col min="7467" max="7467" width="3.33203125" style="427"/>
    <col min="7468" max="7468" width="4" style="427" customWidth="1"/>
    <col min="7469" max="7469" width="4.44140625" style="427" customWidth="1"/>
    <col min="7470" max="7470" width="5.6640625" style="427" customWidth="1"/>
    <col min="7471" max="7473" width="5" style="427" customWidth="1"/>
    <col min="7474" max="7683" width="3.33203125" style="427"/>
    <col min="7684" max="7684" width="4.5546875" style="427" customWidth="1"/>
    <col min="7685" max="7686" width="3.33203125" style="427"/>
    <col min="7687" max="7687" width="6.109375" style="427" customWidth="1"/>
    <col min="7688" max="7688" width="5.109375" style="427" customWidth="1"/>
    <col min="7689" max="7689" width="6.6640625" style="427" customWidth="1"/>
    <col min="7690" max="7693" width="3.33203125" style="427"/>
    <col min="7694" max="7695" width="4.33203125" style="427" customWidth="1"/>
    <col min="7696" max="7696" width="4.44140625" style="427" customWidth="1"/>
    <col min="7697" max="7701" width="3.33203125" style="427"/>
    <col min="7702" max="7702" width="4.5546875" style="427" customWidth="1"/>
    <col min="7703" max="7712" width="3.33203125" style="427"/>
    <col min="7713" max="7713" width="4" style="427" customWidth="1"/>
    <col min="7714" max="7714" width="3.33203125" style="427"/>
    <col min="7715" max="7715" width="5.6640625" style="427" customWidth="1"/>
    <col min="7716" max="7716" width="4.44140625" style="427" customWidth="1"/>
    <col min="7717" max="7721" width="3.33203125" style="427"/>
    <col min="7722" max="7722" width="4.44140625" style="427" customWidth="1"/>
    <col min="7723" max="7723" width="3.33203125" style="427"/>
    <col min="7724" max="7724" width="4" style="427" customWidth="1"/>
    <col min="7725" max="7725" width="4.44140625" style="427" customWidth="1"/>
    <col min="7726" max="7726" width="5.6640625" style="427" customWidth="1"/>
    <col min="7727" max="7729" width="5" style="427" customWidth="1"/>
    <col min="7730" max="7939" width="3.33203125" style="427"/>
    <col min="7940" max="7940" width="4.5546875" style="427" customWidth="1"/>
    <col min="7941" max="7942" width="3.33203125" style="427"/>
    <col min="7943" max="7943" width="6.109375" style="427" customWidth="1"/>
    <col min="7944" max="7944" width="5.109375" style="427" customWidth="1"/>
    <col min="7945" max="7945" width="6.6640625" style="427" customWidth="1"/>
    <col min="7946" max="7949" width="3.33203125" style="427"/>
    <col min="7950" max="7951" width="4.33203125" style="427" customWidth="1"/>
    <col min="7952" max="7952" width="4.44140625" style="427" customWidth="1"/>
    <col min="7953" max="7957" width="3.33203125" style="427"/>
    <col min="7958" max="7958" width="4.5546875" style="427" customWidth="1"/>
    <col min="7959" max="7968" width="3.33203125" style="427"/>
    <col min="7969" max="7969" width="4" style="427" customWidth="1"/>
    <col min="7970" max="7970" width="3.33203125" style="427"/>
    <col min="7971" max="7971" width="5.6640625" style="427" customWidth="1"/>
    <col min="7972" max="7972" width="4.44140625" style="427" customWidth="1"/>
    <col min="7973" max="7977" width="3.33203125" style="427"/>
    <col min="7978" max="7978" width="4.44140625" style="427" customWidth="1"/>
    <col min="7979" max="7979" width="3.33203125" style="427"/>
    <col min="7980" max="7980" width="4" style="427" customWidth="1"/>
    <col min="7981" max="7981" width="4.44140625" style="427" customWidth="1"/>
    <col min="7982" max="7982" width="5.6640625" style="427" customWidth="1"/>
    <col min="7983" max="7985" width="5" style="427" customWidth="1"/>
    <col min="7986" max="8195" width="3.33203125" style="427"/>
    <col min="8196" max="8196" width="4.5546875" style="427" customWidth="1"/>
    <col min="8197" max="8198" width="3.33203125" style="427"/>
    <col min="8199" max="8199" width="6.109375" style="427" customWidth="1"/>
    <col min="8200" max="8200" width="5.109375" style="427" customWidth="1"/>
    <col min="8201" max="8201" width="6.6640625" style="427" customWidth="1"/>
    <col min="8202" max="8205" width="3.33203125" style="427"/>
    <col min="8206" max="8207" width="4.33203125" style="427" customWidth="1"/>
    <col min="8208" max="8208" width="4.44140625" style="427" customWidth="1"/>
    <col min="8209" max="8213" width="3.33203125" style="427"/>
    <col min="8214" max="8214" width="4.5546875" style="427" customWidth="1"/>
    <col min="8215" max="8224" width="3.33203125" style="427"/>
    <col min="8225" max="8225" width="4" style="427" customWidth="1"/>
    <col min="8226" max="8226" width="3.33203125" style="427"/>
    <col min="8227" max="8227" width="5.6640625" style="427" customWidth="1"/>
    <col min="8228" max="8228" width="4.44140625" style="427" customWidth="1"/>
    <col min="8229" max="8233" width="3.33203125" style="427"/>
    <col min="8234" max="8234" width="4.44140625" style="427" customWidth="1"/>
    <col min="8235" max="8235" width="3.33203125" style="427"/>
    <col min="8236" max="8236" width="4" style="427" customWidth="1"/>
    <col min="8237" max="8237" width="4.44140625" style="427" customWidth="1"/>
    <col min="8238" max="8238" width="5.6640625" style="427" customWidth="1"/>
    <col min="8239" max="8241" width="5" style="427" customWidth="1"/>
    <col min="8242" max="8451" width="3.33203125" style="427"/>
    <col min="8452" max="8452" width="4.5546875" style="427" customWidth="1"/>
    <col min="8453" max="8454" width="3.33203125" style="427"/>
    <col min="8455" max="8455" width="6.109375" style="427" customWidth="1"/>
    <col min="8456" max="8456" width="5.109375" style="427" customWidth="1"/>
    <col min="8457" max="8457" width="6.6640625" style="427" customWidth="1"/>
    <col min="8458" max="8461" width="3.33203125" style="427"/>
    <col min="8462" max="8463" width="4.33203125" style="427" customWidth="1"/>
    <col min="8464" max="8464" width="4.44140625" style="427" customWidth="1"/>
    <col min="8465" max="8469" width="3.33203125" style="427"/>
    <col min="8470" max="8470" width="4.5546875" style="427" customWidth="1"/>
    <col min="8471" max="8480" width="3.33203125" style="427"/>
    <col min="8481" max="8481" width="4" style="427" customWidth="1"/>
    <col min="8482" max="8482" width="3.33203125" style="427"/>
    <col min="8483" max="8483" width="5.6640625" style="427" customWidth="1"/>
    <col min="8484" max="8484" width="4.44140625" style="427" customWidth="1"/>
    <col min="8485" max="8489" width="3.33203125" style="427"/>
    <col min="8490" max="8490" width="4.44140625" style="427" customWidth="1"/>
    <col min="8491" max="8491" width="3.33203125" style="427"/>
    <col min="8492" max="8492" width="4" style="427" customWidth="1"/>
    <col min="8493" max="8493" width="4.44140625" style="427" customWidth="1"/>
    <col min="8494" max="8494" width="5.6640625" style="427" customWidth="1"/>
    <col min="8495" max="8497" width="5" style="427" customWidth="1"/>
    <col min="8498" max="8707" width="3.33203125" style="427"/>
    <col min="8708" max="8708" width="4.5546875" style="427" customWidth="1"/>
    <col min="8709" max="8710" width="3.33203125" style="427"/>
    <col min="8711" max="8711" width="6.109375" style="427" customWidth="1"/>
    <col min="8712" max="8712" width="5.109375" style="427" customWidth="1"/>
    <col min="8713" max="8713" width="6.6640625" style="427" customWidth="1"/>
    <col min="8714" max="8717" width="3.33203125" style="427"/>
    <col min="8718" max="8719" width="4.33203125" style="427" customWidth="1"/>
    <col min="8720" max="8720" width="4.44140625" style="427" customWidth="1"/>
    <col min="8721" max="8725" width="3.33203125" style="427"/>
    <col min="8726" max="8726" width="4.5546875" style="427" customWidth="1"/>
    <col min="8727" max="8736" width="3.33203125" style="427"/>
    <col min="8737" max="8737" width="4" style="427" customWidth="1"/>
    <col min="8738" max="8738" width="3.33203125" style="427"/>
    <col min="8739" max="8739" width="5.6640625" style="427" customWidth="1"/>
    <col min="8740" max="8740" width="4.44140625" style="427" customWidth="1"/>
    <col min="8741" max="8745" width="3.33203125" style="427"/>
    <col min="8746" max="8746" width="4.44140625" style="427" customWidth="1"/>
    <col min="8747" max="8747" width="3.33203125" style="427"/>
    <col min="8748" max="8748" width="4" style="427" customWidth="1"/>
    <col min="8749" max="8749" width="4.44140625" style="427" customWidth="1"/>
    <col min="8750" max="8750" width="5.6640625" style="427" customWidth="1"/>
    <col min="8751" max="8753" width="5" style="427" customWidth="1"/>
    <col min="8754" max="8963" width="3.33203125" style="427"/>
    <col min="8964" max="8964" width="4.5546875" style="427" customWidth="1"/>
    <col min="8965" max="8966" width="3.33203125" style="427"/>
    <col min="8967" max="8967" width="6.109375" style="427" customWidth="1"/>
    <col min="8968" max="8968" width="5.109375" style="427" customWidth="1"/>
    <col min="8969" max="8969" width="6.6640625" style="427" customWidth="1"/>
    <col min="8970" max="8973" width="3.33203125" style="427"/>
    <col min="8974" max="8975" width="4.33203125" style="427" customWidth="1"/>
    <col min="8976" max="8976" width="4.44140625" style="427" customWidth="1"/>
    <col min="8977" max="8981" width="3.33203125" style="427"/>
    <col min="8982" max="8982" width="4.5546875" style="427" customWidth="1"/>
    <col min="8983" max="8992" width="3.33203125" style="427"/>
    <col min="8993" max="8993" width="4" style="427" customWidth="1"/>
    <col min="8994" max="8994" width="3.33203125" style="427"/>
    <col min="8995" max="8995" width="5.6640625" style="427" customWidth="1"/>
    <col min="8996" max="8996" width="4.44140625" style="427" customWidth="1"/>
    <col min="8997" max="9001" width="3.33203125" style="427"/>
    <col min="9002" max="9002" width="4.44140625" style="427" customWidth="1"/>
    <col min="9003" max="9003" width="3.33203125" style="427"/>
    <col min="9004" max="9004" width="4" style="427" customWidth="1"/>
    <col min="9005" max="9005" width="4.44140625" style="427" customWidth="1"/>
    <col min="9006" max="9006" width="5.6640625" style="427" customWidth="1"/>
    <col min="9007" max="9009" width="5" style="427" customWidth="1"/>
    <col min="9010" max="9219" width="3.33203125" style="427"/>
    <col min="9220" max="9220" width="4.5546875" style="427" customWidth="1"/>
    <col min="9221" max="9222" width="3.33203125" style="427"/>
    <col min="9223" max="9223" width="6.109375" style="427" customWidth="1"/>
    <col min="9224" max="9224" width="5.109375" style="427" customWidth="1"/>
    <col min="9225" max="9225" width="6.6640625" style="427" customWidth="1"/>
    <col min="9226" max="9229" width="3.33203125" style="427"/>
    <col min="9230" max="9231" width="4.33203125" style="427" customWidth="1"/>
    <col min="9232" max="9232" width="4.44140625" style="427" customWidth="1"/>
    <col min="9233" max="9237" width="3.33203125" style="427"/>
    <col min="9238" max="9238" width="4.5546875" style="427" customWidth="1"/>
    <col min="9239" max="9248" width="3.33203125" style="427"/>
    <col min="9249" max="9249" width="4" style="427" customWidth="1"/>
    <col min="9250" max="9250" width="3.33203125" style="427"/>
    <col min="9251" max="9251" width="5.6640625" style="427" customWidth="1"/>
    <col min="9252" max="9252" width="4.44140625" style="427" customWidth="1"/>
    <col min="9253" max="9257" width="3.33203125" style="427"/>
    <col min="9258" max="9258" width="4.44140625" style="427" customWidth="1"/>
    <col min="9259" max="9259" width="3.33203125" style="427"/>
    <col min="9260" max="9260" width="4" style="427" customWidth="1"/>
    <col min="9261" max="9261" width="4.44140625" style="427" customWidth="1"/>
    <col min="9262" max="9262" width="5.6640625" style="427" customWidth="1"/>
    <col min="9263" max="9265" width="5" style="427" customWidth="1"/>
    <col min="9266" max="9475" width="3.33203125" style="427"/>
    <col min="9476" max="9476" width="4.5546875" style="427" customWidth="1"/>
    <col min="9477" max="9478" width="3.33203125" style="427"/>
    <col min="9479" max="9479" width="6.109375" style="427" customWidth="1"/>
    <col min="9480" max="9480" width="5.109375" style="427" customWidth="1"/>
    <col min="9481" max="9481" width="6.6640625" style="427" customWidth="1"/>
    <col min="9482" max="9485" width="3.33203125" style="427"/>
    <col min="9486" max="9487" width="4.33203125" style="427" customWidth="1"/>
    <col min="9488" max="9488" width="4.44140625" style="427" customWidth="1"/>
    <col min="9489" max="9493" width="3.33203125" style="427"/>
    <col min="9494" max="9494" width="4.5546875" style="427" customWidth="1"/>
    <col min="9495" max="9504" width="3.33203125" style="427"/>
    <col min="9505" max="9505" width="4" style="427" customWidth="1"/>
    <col min="9506" max="9506" width="3.33203125" style="427"/>
    <col min="9507" max="9507" width="5.6640625" style="427" customWidth="1"/>
    <col min="9508" max="9508" width="4.44140625" style="427" customWidth="1"/>
    <col min="9509" max="9513" width="3.33203125" style="427"/>
    <col min="9514" max="9514" width="4.44140625" style="427" customWidth="1"/>
    <col min="9515" max="9515" width="3.33203125" style="427"/>
    <col min="9516" max="9516" width="4" style="427" customWidth="1"/>
    <col min="9517" max="9517" width="4.44140625" style="427" customWidth="1"/>
    <col min="9518" max="9518" width="5.6640625" style="427" customWidth="1"/>
    <col min="9519" max="9521" width="5" style="427" customWidth="1"/>
    <col min="9522" max="9731" width="3.33203125" style="427"/>
    <col min="9732" max="9732" width="4.5546875" style="427" customWidth="1"/>
    <col min="9733" max="9734" width="3.33203125" style="427"/>
    <col min="9735" max="9735" width="6.109375" style="427" customWidth="1"/>
    <col min="9736" max="9736" width="5.109375" style="427" customWidth="1"/>
    <col min="9737" max="9737" width="6.6640625" style="427" customWidth="1"/>
    <col min="9738" max="9741" width="3.33203125" style="427"/>
    <col min="9742" max="9743" width="4.33203125" style="427" customWidth="1"/>
    <col min="9744" max="9744" width="4.44140625" style="427" customWidth="1"/>
    <col min="9745" max="9749" width="3.33203125" style="427"/>
    <col min="9750" max="9750" width="4.5546875" style="427" customWidth="1"/>
    <col min="9751" max="9760" width="3.33203125" style="427"/>
    <col min="9761" max="9761" width="4" style="427" customWidth="1"/>
    <col min="9762" max="9762" width="3.33203125" style="427"/>
    <col min="9763" max="9763" width="5.6640625" style="427" customWidth="1"/>
    <col min="9764" max="9764" width="4.44140625" style="427" customWidth="1"/>
    <col min="9765" max="9769" width="3.33203125" style="427"/>
    <col min="9770" max="9770" width="4.44140625" style="427" customWidth="1"/>
    <col min="9771" max="9771" width="3.33203125" style="427"/>
    <col min="9772" max="9772" width="4" style="427" customWidth="1"/>
    <col min="9773" max="9773" width="4.44140625" style="427" customWidth="1"/>
    <col min="9774" max="9774" width="5.6640625" style="427" customWidth="1"/>
    <col min="9775" max="9777" width="5" style="427" customWidth="1"/>
    <col min="9778" max="9987" width="3.33203125" style="427"/>
    <col min="9988" max="9988" width="4.5546875" style="427" customWidth="1"/>
    <col min="9989" max="9990" width="3.33203125" style="427"/>
    <col min="9991" max="9991" width="6.109375" style="427" customWidth="1"/>
    <col min="9992" max="9992" width="5.109375" style="427" customWidth="1"/>
    <col min="9993" max="9993" width="6.6640625" style="427" customWidth="1"/>
    <col min="9994" max="9997" width="3.33203125" style="427"/>
    <col min="9998" max="9999" width="4.33203125" style="427" customWidth="1"/>
    <col min="10000" max="10000" width="4.44140625" style="427" customWidth="1"/>
    <col min="10001" max="10005" width="3.33203125" style="427"/>
    <col min="10006" max="10006" width="4.5546875" style="427" customWidth="1"/>
    <col min="10007" max="10016" width="3.33203125" style="427"/>
    <col min="10017" max="10017" width="4" style="427" customWidth="1"/>
    <col min="10018" max="10018" width="3.33203125" style="427"/>
    <col min="10019" max="10019" width="5.6640625" style="427" customWidth="1"/>
    <col min="10020" max="10020" width="4.44140625" style="427" customWidth="1"/>
    <col min="10021" max="10025" width="3.33203125" style="427"/>
    <col min="10026" max="10026" width="4.44140625" style="427" customWidth="1"/>
    <col min="10027" max="10027" width="3.33203125" style="427"/>
    <col min="10028" max="10028" width="4" style="427" customWidth="1"/>
    <col min="10029" max="10029" width="4.44140625" style="427" customWidth="1"/>
    <col min="10030" max="10030" width="5.6640625" style="427" customWidth="1"/>
    <col min="10031" max="10033" width="5" style="427" customWidth="1"/>
    <col min="10034" max="10243" width="3.33203125" style="427"/>
    <col min="10244" max="10244" width="4.5546875" style="427" customWidth="1"/>
    <col min="10245" max="10246" width="3.33203125" style="427"/>
    <col min="10247" max="10247" width="6.109375" style="427" customWidth="1"/>
    <col min="10248" max="10248" width="5.109375" style="427" customWidth="1"/>
    <col min="10249" max="10249" width="6.6640625" style="427" customWidth="1"/>
    <col min="10250" max="10253" width="3.33203125" style="427"/>
    <col min="10254" max="10255" width="4.33203125" style="427" customWidth="1"/>
    <col min="10256" max="10256" width="4.44140625" style="427" customWidth="1"/>
    <col min="10257" max="10261" width="3.33203125" style="427"/>
    <col min="10262" max="10262" width="4.5546875" style="427" customWidth="1"/>
    <col min="10263" max="10272" width="3.33203125" style="427"/>
    <col min="10273" max="10273" width="4" style="427" customWidth="1"/>
    <col min="10274" max="10274" width="3.33203125" style="427"/>
    <col min="10275" max="10275" width="5.6640625" style="427" customWidth="1"/>
    <col min="10276" max="10276" width="4.44140625" style="427" customWidth="1"/>
    <col min="10277" max="10281" width="3.33203125" style="427"/>
    <col min="10282" max="10282" width="4.44140625" style="427" customWidth="1"/>
    <col min="10283" max="10283" width="3.33203125" style="427"/>
    <col min="10284" max="10284" width="4" style="427" customWidth="1"/>
    <col min="10285" max="10285" width="4.44140625" style="427" customWidth="1"/>
    <col min="10286" max="10286" width="5.6640625" style="427" customWidth="1"/>
    <col min="10287" max="10289" width="5" style="427" customWidth="1"/>
    <col min="10290" max="10499" width="3.33203125" style="427"/>
    <col min="10500" max="10500" width="4.5546875" style="427" customWidth="1"/>
    <col min="10501" max="10502" width="3.33203125" style="427"/>
    <col min="10503" max="10503" width="6.109375" style="427" customWidth="1"/>
    <col min="10504" max="10504" width="5.109375" style="427" customWidth="1"/>
    <col min="10505" max="10505" width="6.6640625" style="427" customWidth="1"/>
    <col min="10506" max="10509" width="3.33203125" style="427"/>
    <col min="10510" max="10511" width="4.33203125" style="427" customWidth="1"/>
    <col min="10512" max="10512" width="4.44140625" style="427" customWidth="1"/>
    <col min="10513" max="10517" width="3.33203125" style="427"/>
    <col min="10518" max="10518" width="4.5546875" style="427" customWidth="1"/>
    <col min="10519" max="10528" width="3.33203125" style="427"/>
    <col min="10529" max="10529" width="4" style="427" customWidth="1"/>
    <col min="10530" max="10530" width="3.33203125" style="427"/>
    <col min="10531" max="10531" width="5.6640625" style="427" customWidth="1"/>
    <col min="10532" max="10532" width="4.44140625" style="427" customWidth="1"/>
    <col min="10533" max="10537" width="3.33203125" style="427"/>
    <col min="10538" max="10538" width="4.44140625" style="427" customWidth="1"/>
    <col min="10539" max="10539" width="3.33203125" style="427"/>
    <col min="10540" max="10540" width="4" style="427" customWidth="1"/>
    <col min="10541" max="10541" width="4.44140625" style="427" customWidth="1"/>
    <col min="10542" max="10542" width="5.6640625" style="427" customWidth="1"/>
    <col min="10543" max="10545" width="5" style="427" customWidth="1"/>
    <col min="10546" max="10755" width="3.33203125" style="427"/>
    <col min="10756" max="10756" width="4.5546875" style="427" customWidth="1"/>
    <col min="10757" max="10758" width="3.33203125" style="427"/>
    <col min="10759" max="10759" width="6.109375" style="427" customWidth="1"/>
    <col min="10760" max="10760" width="5.109375" style="427" customWidth="1"/>
    <col min="10761" max="10761" width="6.6640625" style="427" customWidth="1"/>
    <col min="10762" max="10765" width="3.33203125" style="427"/>
    <col min="10766" max="10767" width="4.33203125" style="427" customWidth="1"/>
    <col min="10768" max="10768" width="4.44140625" style="427" customWidth="1"/>
    <col min="10769" max="10773" width="3.33203125" style="427"/>
    <col min="10774" max="10774" width="4.5546875" style="427" customWidth="1"/>
    <col min="10775" max="10784" width="3.33203125" style="427"/>
    <col min="10785" max="10785" width="4" style="427" customWidth="1"/>
    <col min="10786" max="10786" width="3.33203125" style="427"/>
    <col min="10787" max="10787" width="5.6640625" style="427" customWidth="1"/>
    <col min="10788" max="10788" width="4.44140625" style="427" customWidth="1"/>
    <col min="10789" max="10793" width="3.33203125" style="427"/>
    <col min="10794" max="10794" width="4.44140625" style="427" customWidth="1"/>
    <col min="10795" max="10795" width="3.33203125" style="427"/>
    <col min="10796" max="10796" width="4" style="427" customWidth="1"/>
    <col min="10797" max="10797" width="4.44140625" style="427" customWidth="1"/>
    <col min="10798" max="10798" width="5.6640625" style="427" customWidth="1"/>
    <col min="10799" max="10801" width="5" style="427" customWidth="1"/>
    <col min="10802" max="11011" width="3.33203125" style="427"/>
    <col min="11012" max="11012" width="4.5546875" style="427" customWidth="1"/>
    <col min="11013" max="11014" width="3.33203125" style="427"/>
    <col min="11015" max="11015" width="6.109375" style="427" customWidth="1"/>
    <col min="11016" max="11016" width="5.109375" style="427" customWidth="1"/>
    <col min="11017" max="11017" width="6.6640625" style="427" customWidth="1"/>
    <col min="11018" max="11021" width="3.33203125" style="427"/>
    <col min="11022" max="11023" width="4.33203125" style="427" customWidth="1"/>
    <col min="11024" max="11024" width="4.44140625" style="427" customWidth="1"/>
    <col min="11025" max="11029" width="3.33203125" style="427"/>
    <col min="11030" max="11030" width="4.5546875" style="427" customWidth="1"/>
    <col min="11031" max="11040" width="3.33203125" style="427"/>
    <col min="11041" max="11041" width="4" style="427" customWidth="1"/>
    <col min="11042" max="11042" width="3.33203125" style="427"/>
    <col min="11043" max="11043" width="5.6640625" style="427" customWidth="1"/>
    <col min="11044" max="11044" width="4.44140625" style="427" customWidth="1"/>
    <col min="11045" max="11049" width="3.33203125" style="427"/>
    <col min="11050" max="11050" width="4.44140625" style="427" customWidth="1"/>
    <col min="11051" max="11051" width="3.33203125" style="427"/>
    <col min="11052" max="11052" width="4" style="427" customWidth="1"/>
    <col min="11053" max="11053" width="4.44140625" style="427" customWidth="1"/>
    <col min="11054" max="11054" width="5.6640625" style="427" customWidth="1"/>
    <col min="11055" max="11057" width="5" style="427" customWidth="1"/>
    <col min="11058" max="11267" width="3.33203125" style="427"/>
    <col min="11268" max="11268" width="4.5546875" style="427" customWidth="1"/>
    <col min="11269" max="11270" width="3.33203125" style="427"/>
    <col min="11271" max="11271" width="6.109375" style="427" customWidth="1"/>
    <col min="11272" max="11272" width="5.109375" style="427" customWidth="1"/>
    <col min="11273" max="11273" width="6.6640625" style="427" customWidth="1"/>
    <col min="11274" max="11277" width="3.33203125" style="427"/>
    <col min="11278" max="11279" width="4.33203125" style="427" customWidth="1"/>
    <col min="11280" max="11280" width="4.44140625" style="427" customWidth="1"/>
    <col min="11281" max="11285" width="3.33203125" style="427"/>
    <col min="11286" max="11286" width="4.5546875" style="427" customWidth="1"/>
    <col min="11287" max="11296" width="3.33203125" style="427"/>
    <col min="11297" max="11297" width="4" style="427" customWidth="1"/>
    <col min="11298" max="11298" width="3.33203125" style="427"/>
    <col min="11299" max="11299" width="5.6640625" style="427" customWidth="1"/>
    <col min="11300" max="11300" width="4.44140625" style="427" customWidth="1"/>
    <col min="11301" max="11305" width="3.33203125" style="427"/>
    <col min="11306" max="11306" width="4.44140625" style="427" customWidth="1"/>
    <col min="11307" max="11307" width="3.33203125" style="427"/>
    <col min="11308" max="11308" width="4" style="427" customWidth="1"/>
    <col min="11309" max="11309" width="4.44140625" style="427" customWidth="1"/>
    <col min="11310" max="11310" width="5.6640625" style="427" customWidth="1"/>
    <col min="11311" max="11313" width="5" style="427" customWidth="1"/>
    <col min="11314" max="11523" width="3.33203125" style="427"/>
    <col min="11524" max="11524" width="4.5546875" style="427" customWidth="1"/>
    <col min="11525" max="11526" width="3.33203125" style="427"/>
    <col min="11527" max="11527" width="6.109375" style="427" customWidth="1"/>
    <col min="11528" max="11528" width="5.109375" style="427" customWidth="1"/>
    <col min="11529" max="11529" width="6.6640625" style="427" customWidth="1"/>
    <col min="11530" max="11533" width="3.33203125" style="427"/>
    <col min="11534" max="11535" width="4.33203125" style="427" customWidth="1"/>
    <col min="11536" max="11536" width="4.44140625" style="427" customWidth="1"/>
    <col min="11537" max="11541" width="3.33203125" style="427"/>
    <col min="11542" max="11542" width="4.5546875" style="427" customWidth="1"/>
    <col min="11543" max="11552" width="3.33203125" style="427"/>
    <col min="11553" max="11553" width="4" style="427" customWidth="1"/>
    <col min="11554" max="11554" width="3.33203125" style="427"/>
    <col min="11555" max="11555" width="5.6640625" style="427" customWidth="1"/>
    <col min="11556" max="11556" width="4.44140625" style="427" customWidth="1"/>
    <col min="11557" max="11561" width="3.33203125" style="427"/>
    <col min="11562" max="11562" width="4.44140625" style="427" customWidth="1"/>
    <col min="11563" max="11563" width="3.33203125" style="427"/>
    <col min="11564" max="11564" width="4" style="427" customWidth="1"/>
    <col min="11565" max="11565" width="4.44140625" style="427" customWidth="1"/>
    <col min="11566" max="11566" width="5.6640625" style="427" customWidth="1"/>
    <col min="11567" max="11569" width="5" style="427" customWidth="1"/>
    <col min="11570" max="11779" width="3.33203125" style="427"/>
    <col min="11780" max="11780" width="4.5546875" style="427" customWidth="1"/>
    <col min="11781" max="11782" width="3.33203125" style="427"/>
    <col min="11783" max="11783" width="6.109375" style="427" customWidth="1"/>
    <col min="11784" max="11784" width="5.109375" style="427" customWidth="1"/>
    <col min="11785" max="11785" width="6.6640625" style="427" customWidth="1"/>
    <col min="11786" max="11789" width="3.33203125" style="427"/>
    <col min="11790" max="11791" width="4.33203125" style="427" customWidth="1"/>
    <col min="11792" max="11792" width="4.44140625" style="427" customWidth="1"/>
    <col min="11793" max="11797" width="3.33203125" style="427"/>
    <col min="11798" max="11798" width="4.5546875" style="427" customWidth="1"/>
    <col min="11799" max="11808" width="3.33203125" style="427"/>
    <col min="11809" max="11809" width="4" style="427" customWidth="1"/>
    <col min="11810" max="11810" width="3.33203125" style="427"/>
    <col min="11811" max="11811" width="5.6640625" style="427" customWidth="1"/>
    <col min="11812" max="11812" width="4.44140625" style="427" customWidth="1"/>
    <col min="11813" max="11817" width="3.33203125" style="427"/>
    <col min="11818" max="11818" width="4.44140625" style="427" customWidth="1"/>
    <col min="11819" max="11819" width="3.33203125" style="427"/>
    <col min="11820" max="11820" width="4" style="427" customWidth="1"/>
    <col min="11821" max="11821" width="4.44140625" style="427" customWidth="1"/>
    <col min="11822" max="11822" width="5.6640625" style="427" customWidth="1"/>
    <col min="11823" max="11825" width="5" style="427" customWidth="1"/>
    <col min="11826" max="12035" width="3.33203125" style="427"/>
    <col min="12036" max="12036" width="4.5546875" style="427" customWidth="1"/>
    <col min="12037" max="12038" width="3.33203125" style="427"/>
    <col min="12039" max="12039" width="6.109375" style="427" customWidth="1"/>
    <col min="12040" max="12040" width="5.109375" style="427" customWidth="1"/>
    <col min="12041" max="12041" width="6.6640625" style="427" customWidth="1"/>
    <col min="12042" max="12045" width="3.33203125" style="427"/>
    <col min="12046" max="12047" width="4.33203125" style="427" customWidth="1"/>
    <col min="12048" max="12048" width="4.44140625" style="427" customWidth="1"/>
    <col min="12049" max="12053" width="3.33203125" style="427"/>
    <col min="12054" max="12054" width="4.5546875" style="427" customWidth="1"/>
    <col min="12055" max="12064" width="3.33203125" style="427"/>
    <col min="12065" max="12065" width="4" style="427" customWidth="1"/>
    <col min="12066" max="12066" width="3.33203125" style="427"/>
    <col min="12067" max="12067" width="5.6640625" style="427" customWidth="1"/>
    <col min="12068" max="12068" width="4.44140625" style="427" customWidth="1"/>
    <col min="12069" max="12073" width="3.33203125" style="427"/>
    <col min="12074" max="12074" width="4.44140625" style="427" customWidth="1"/>
    <col min="12075" max="12075" width="3.33203125" style="427"/>
    <col min="12076" max="12076" width="4" style="427" customWidth="1"/>
    <col min="12077" max="12077" width="4.44140625" style="427" customWidth="1"/>
    <col min="12078" max="12078" width="5.6640625" style="427" customWidth="1"/>
    <col min="12079" max="12081" width="5" style="427" customWidth="1"/>
    <col min="12082" max="12291" width="3.33203125" style="427"/>
    <col min="12292" max="12292" width="4.5546875" style="427" customWidth="1"/>
    <col min="12293" max="12294" width="3.33203125" style="427"/>
    <col min="12295" max="12295" width="6.109375" style="427" customWidth="1"/>
    <col min="12296" max="12296" width="5.109375" style="427" customWidth="1"/>
    <col min="12297" max="12297" width="6.6640625" style="427" customWidth="1"/>
    <col min="12298" max="12301" width="3.33203125" style="427"/>
    <col min="12302" max="12303" width="4.33203125" style="427" customWidth="1"/>
    <col min="12304" max="12304" width="4.44140625" style="427" customWidth="1"/>
    <col min="12305" max="12309" width="3.33203125" style="427"/>
    <col min="12310" max="12310" width="4.5546875" style="427" customWidth="1"/>
    <col min="12311" max="12320" width="3.33203125" style="427"/>
    <col min="12321" max="12321" width="4" style="427" customWidth="1"/>
    <col min="12322" max="12322" width="3.33203125" style="427"/>
    <col min="12323" max="12323" width="5.6640625" style="427" customWidth="1"/>
    <col min="12324" max="12324" width="4.44140625" style="427" customWidth="1"/>
    <col min="12325" max="12329" width="3.33203125" style="427"/>
    <col min="12330" max="12330" width="4.44140625" style="427" customWidth="1"/>
    <col min="12331" max="12331" width="3.33203125" style="427"/>
    <col min="12332" max="12332" width="4" style="427" customWidth="1"/>
    <col min="12333" max="12333" width="4.44140625" style="427" customWidth="1"/>
    <col min="12334" max="12334" width="5.6640625" style="427" customWidth="1"/>
    <col min="12335" max="12337" width="5" style="427" customWidth="1"/>
    <col min="12338" max="12547" width="3.33203125" style="427"/>
    <col min="12548" max="12548" width="4.5546875" style="427" customWidth="1"/>
    <col min="12549" max="12550" width="3.33203125" style="427"/>
    <col min="12551" max="12551" width="6.109375" style="427" customWidth="1"/>
    <col min="12552" max="12552" width="5.109375" style="427" customWidth="1"/>
    <col min="12553" max="12553" width="6.6640625" style="427" customWidth="1"/>
    <col min="12554" max="12557" width="3.33203125" style="427"/>
    <col min="12558" max="12559" width="4.33203125" style="427" customWidth="1"/>
    <col min="12560" max="12560" width="4.44140625" style="427" customWidth="1"/>
    <col min="12561" max="12565" width="3.33203125" style="427"/>
    <col min="12566" max="12566" width="4.5546875" style="427" customWidth="1"/>
    <col min="12567" max="12576" width="3.33203125" style="427"/>
    <col min="12577" max="12577" width="4" style="427" customWidth="1"/>
    <col min="12578" max="12578" width="3.33203125" style="427"/>
    <col min="12579" max="12579" width="5.6640625" style="427" customWidth="1"/>
    <col min="12580" max="12580" width="4.44140625" style="427" customWidth="1"/>
    <col min="12581" max="12585" width="3.33203125" style="427"/>
    <col min="12586" max="12586" width="4.44140625" style="427" customWidth="1"/>
    <col min="12587" max="12587" width="3.33203125" style="427"/>
    <col min="12588" max="12588" width="4" style="427" customWidth="1"/>
    <col min="12589" max="12589" width="4.44140625" style="427" customWidth="1"/>
    <col min="12590" max="12590" width="5.6640625" style="427" customWidth="1"/>
    <col min="12591" max="12593" width="5" style="427" customWidth="1"/>
    <col min="12594" max="12803" width="3.33203125" style="427"/>
    <col min="12804" max="12804" width="4.5546875" style="427" customWidth="1"/>
    <col min="12805" max="12806" width="3.33203125" style="427"/>
    <col min="12807" max="12807" width="6.109375" style="427" customWidth="1"/>
    <col min="12808" max="12808" width="5.109375" style="427" customWidth="1"/>
    <col min="12809" max="12809" width="6.6640625" style="427" customWidth="1"/>
    <col min="12810" max="12813" width="3.33203125" style="427"/>
    <col min="12814" max="12815" width="4.33203125" style="427" customWidth="1"/>
    <col min="12816" max="12816" width="4.44140625" style="427" customWidth="1"/>
    <col min="12817" max="12821" width="3.33203125" style="427"/>
    <col min="12822" max="12822" width="4.5546875" style="427" customWidth="1"/>
    <col min="12823" max="12832" width="3.33203125" style="427"/>
    <col min="12833" max="12833" width="4" style="427" customWidth="1"/>
    <col min="12834" max="12834" width="3.33203125" style="427"/>
    <col min="12835" max="12835" width="5.6640625" style="427" customWidth="1"/>
    <col min="12836" max="12836" width="4.44140625" style="427" customWidth="1"/>
    <col min="12837" max="12841" width="3.33203125" style="427"/>
    <col min="12842" max="12842" width="4.44140625" style="427" customWidth="1"/>
    <col min="12843" max="12843" width="3.33203125" style="427"/>
    <col min="12844" max="12844" width="4" style="427" customWidth="1"/>
    <col min="12845" max="12845" width="4.44140625" style="427" customWidth="1"/>
    <col min="12846" max="12846" width="5.6640625" style="427" customWidth="1"/>
    <col min="12847" max="12849" width="5" style="427" customWidth="1"/>
    <col min="12850" max="13059" width="3.33203125" style="427"/>
    <col min="13060" max="13060" width="4.5546875" style="427" customWidth="1"/>
    <col min="13061" max="13062" width="3.33203125" style="427"/>
    <col min="13063" max="13063" width="6.109375" style="427" customWidth="1"/>
    <col min="13064" max="13064" width="5.109375" style="427" customWidth="1"/>
    <col min="13065" max="13065" width="6.6640625" style="427" customWidth="1"/>
    <col min="13066" max="13069" width="3.33203125" style="427"/>
    <col min="13070" max="13071" width="4.33203125" style="427" customWidth="1"/>
    <col min="13072" max="13072" width="4.44140625" style="427" customWidth="1"/>
    <col min="13073" max="13077" width="3.33203125" style="427"/>
    <col min="13078" max="13078" width="4.5546875" style="427" customWidth="1"/>
    <col min="13079" max="13088" width="3.33203125" style="427"/>
    <col min="13089" max="13089" width="4" style="427" customWidth="1"/>
    <col min="13090" max="13090" width="3.33203125" style="427"/>
    <col min="13091" max="13091" width="5.6640625" style="427" customWidth="1"/>
    <col min="13092" max="13092" width="4.44140625" style="427" customWidth="1"/>
    <col min="13093" max="13097" width="3.33203125" style="427"/>
    <col min="13098" max="13098" width="4.44140625" style="427" customWidth="1"/>
    <col min="13099" max="13099" width="3.33203125" style="427"/>
    <col min="13100" max="13100" width="4" style="427" customWidth="1"/>
    <col min="13101" max="13101" width="4.44140625" style="427" customWidth="1"/>
    <col min="13102" max="13102" width="5.6640625" style="427" customWidth="1"/>
    <col min="13103" max="13105" width="5" style="427" customWidth="1"/>
    <col min="13106" max="13315" width="3.33203125" style="427"/>
    <col min="13316" max="13316" width="4.5546875" style="427" customWidth="1"/>
    <col min="13317" max="13318" width="3.33203125" style="427"/>
    <col min="13319" max="13319" width="6.109375" style="427" customWidth="1"/>
    <col min="13320" max="13320" width="5.109375" style="427" customWidth="1"/>
    <col min="13321" max="13321" width="6.6640625" style="427" customWidth="1"/>
    <col min="13322" max="13325" width="3.33203125" style="427"/>
    <col min="13326" max="13327" width="4.33203125" style="427" customWidth="1"/>
    <col min="13328" max="13328" width="4.44140625" style="427" customWidth="1"/>
    <col min="13329" max="13333" width="3.33203125" style="427"/>
    <col min="13334" max="13334" width="4.5546875" style="427" customWidth="1"/>
    <col min="13335" max="13344" width="3.33203125" style="427"/>
    <col min="13345" max="13345" width="4" style="427" customWidth="1"/>
    <col min="13346" max="13346" width="3.33203125" style="427"/>
    <col min="13347" max="13347" width="5.6640625" style="427" customWidth="1"/>
    <col min="13348" max="13348" width="4.44140625" style="427" customWidth="1"/>
    <col min="13349" max="13353" width="3.33203125" style="427"/>
    <col min="13354" max="13354" width="4.44140625" style="427" customWidth="1"/>
    <col min="13355" max="13355" width="3.33203125" style="427"/>
    <col min="13356" max="13356" width="4" style="427" customWidth="1"/>
    <col min="13357" max="13357" width="4.44140625" style="427" customWidth="1"/>
    <col min="13358" max="13358" width="5.6640625" style="427" customWidth="1"/>
    <col min="13359" max="13361" width="5" style="427" customWidth="1"/>
    <col min="13362" max="13571" width="3.33203125" style="427"/>
    <col min="13572" max="13572" width="4.5546875" style="427" customWidth="1"/>
    <col min="13573" max="13574" width="3.33203125" style="427"/>
    <col min="13575" max="13575" width="6.109375" style="427" customWidth="1"/>
    <col min="13576" max="13576" width="5.109375" style="427" customWidth="1"/>
    <col min="13577" max="13577" width="6.6640625" style="427" customWidth="1"/>
    <col min="13578" max="13581" width="3.33203125" style="427"/>
    <col min="13582" max="13583" width="4.33203125" style="427" customWidth="1"/>
    <col min="13584" max="13584" width="4.44140625" style="427" customWidth="1"/>
    <col min="13585" max="13589" width="3.33203125" style="427"/>
    <col min="13590" max="13590" width="4.5546875" style="427" customWidth="1"/>
    <col min="13591" max="13600" width="3.33203125" style="427"/>
    <col min="13601" max="13601" width="4" style="427" customWidth="1"/>
    <col min="13602" max="13602" width="3.33203125" style="427"/>
    <col min="13603" max="13603" width="5.6640625" style="427" customWidth="1"/>
    <col min="13604" max="13604" width="4.44140625" style="427" customWidth="1"/>
    <col min="13605" max="13609" width="3.33203125" style="427"/>
    <col min="13610" max="13610" width="4.44140625" style="427" customWidth="1"/>
    <col min="13611" max="13611" width="3.33203125" style="427"/>
    <col min="13612" max="13612" width="4" style="427" customWidth="1"/>
    <col min="13613" max="13613" width="4.44140625" style="427" customWidth="1"/>
    <col min="13614" max="13614" width="5.6640625" style="427" customWidth="1"/>
    <col min="13615" max="13617" width="5" style="427" customWidth="1"/>
    <col min="13618" max="13827" width="3.33203125" style="427"/>
    <col min="13828" max="13828" width="4.5546875" style="427" customWidth="1"/>
    <col min="13829" max="13830" width="3.33203125" style="427"/>
    <col min="13831" max="13831" width="6.109375" style="427" customWidth="1"/>
    <col min="13832" max="13832" width="5.109375" style="427" customWidth="1"/>
    <col min="13833" max="13833" width="6.6640625" style="427" customWidth="1"/>
    <col min="13834" max="13837" width="3.33203125" style="427"/>
    <col min="13838" max="13839" width="4.33203125" style="427" customWidth="1"/>
    <col min="13840" max="13840" width="4.44140625" style="427" customWidth="1"/>
    <col min="13841" max="13845" width="3.33203125" style="427"/>
    <col min="13846" max="13846" width="4.5546875" style="427" customWidth="1"/>
    <col min="13847" max="13856" width="3.33203125" style="427"/>
    <col min="13857" max="13857" width="4" style="427" customWidth="1"/>
    <col min="13858" max="13858" width="3.33203125" style="427"/>
    <col min="13859" max="13859" width="5.6640625" style="427" customWidth="1"/>
    <col min="13860" max="13860" width="4.44140625" style="427" customWidth="1"/>
    <col min="13861" max="13865" width="3.33203125" style="427"/>
    <col min="13866" max="13866" width="4.44140625" style="427" customWidth="1"/>
    <col min="13867" max="13867" width="3.33203125" style="427"/>
    <col min="13868" max="13868" width="4" style="427" customWidth="1"/>
    <col min="13869" max="13869" width="4.44140625" style="427" customWidth="1"/>
    <col min="13870" max="13870" width="5.6640625" style="427" customWidth="1"/>
    <col min="13871" max="13873" width="5" style="427" customWidth="1"/>
    <col min="13874" max="14083" width="3.33203125" style="427"/>
    <col min="14084" max="14084" width="4.5546875" style="427" customWidth="1"/>
    <col min="14085" max="14086" width="3.33203125" style="427"/>
    <col min="14087" max="14087" width="6.109375" style="427" customWidth="1"/>
    <col min="14088" max="14088" width="5.109375" style="427" customWidth="1"/>
    <col min="14089" max="14089" width="6.6640625" style="427" customWidth="1"/>
    <col min="14090" max="14093" width="3.33203125" style="427"/>
    <col min="14094" max="14095" width="4.33203125" style="427" customWidth="1"/>
    <col min="14096" max="14096" width="4.44140625" style="427" customWidth="1"/>
    <col min="14097" max="14101" width="3.33203125" style="427"/>
    <col min="14102" max="14102" width="4.5546875" style="427" customWidth="1"/>
    <col min="14103" max="14112" width="3.33203125" style="427"/>
    <col min="14113" max="14113" width="4" style="427" customWidth="1"/>
    <col min="14114" max="14114" width="3.33203125" style="427"/>
    <col min="14115" max="14115" width="5.6640625" style="427" customWidth="1"/>
    <col min="14116" max="14116" width="4.44140625" style="427" customWidth="1"/>
    <col min="14117" max="14121" width="3.33203125" style="427"/>
    <col min="14122" max="14122" width="4.44140625" style="427" customWidth="1"/>
    <col min="14123" max="14123" width="3.33203125" style="427"/>
    <col min="14124" max="14124" width="4" style="427" customWidth="1"/>
    <col min="14125" max="14125" width="4.44140625" style="427" customWidth="1"/>
    <col min="14126" max="14126" width="5.6640625" style="427" customWidth="1"/>
    <col min="14127" max="14129" width="5" style="427" customWidth="1"/>
    <col min="14130" max="14339" width="3.33203125" style="427"/>
    <col min="14340" max="14340" width="4.5546875" style="427" customWidth="1"/>
    <col min="14341" max="14342" width="3.33203125" style="427"/>
    <col min="14343" max="14343" width="6.109375" style="427" customWidth="1"/>
    <col min="14344" max="14344" width="5.109375" style="427" customWidth="1"/>
    <col min="14345" max="14345" width="6.6640625" style="427" customWidth="1"/>
    <col min="14346" max="14349" width="3.33203125" style="427"/>
    <col min="14350" max="14351" width="4.33203125" style="427" customWidth="1"/>
    <col min="14352" max="14352" width="4.44140625" style="427" customWidth="1"/>
    <col min="14353" max="14357" width="3.33203125" style="427"/>
    <col min="14358" max="14358" width="4.5546875" style="427" customWidth="1"/>
    <col min="14359" max="14368" width="3.33203125" style="427"/>
    <col min="14369" max="14369" width="4" style="427" customWidth="1"/>
    <col min="14370" max="14370" width="3.33203125" style="427"/>
    <col min="14371" max="14371" width="5.6640625" style="427" customWidth="1"/>
    <col min="14372" max="14372" width="4.44140625" style="427" customWidth="1"/>
    <col min="14373" max="14377" width="3.33203125" style="427"/>
    <col min="14378" max="14378" width="4.44140625" style="427" customWidth="1"/>
    <col min="14379" max="14379" width="3.33203125" style="427"/>
    <col min="14380" max="14380" width="4" style="427" customWidth="1"/>
    <col min="14381" max="14381" width="4.44140625" style="427" customWidth="1"/>
    <col min="14382" max="14382" width="5.6640625" style="427" customWidth="1"/>
    <col min="14383" max="14385" width="5" style="427" customWidth="1"/>
    <col min="14386" max="14595" width="3.33203125" style="427"/>
    <col min="14596" max="14596" width="4.5546875" style="427" customWidth="1"/>
    <col min="14597" max="14598" width="3.33203125" style="427"/>
    <col min="14599" max="14599" width="6.109375" style="427" customWidth="1"/>
    <col min="14600" max="14600" width="5.109375" style="427" customWidth="1"/>
    <col min="14601" max="14601" width="6.6640625" style="427" customWidth="1"/>
    <col min="14602" max="14605" width="3.33203125" style="427"/>
    <col min="14606" max="14607" width="4.33203125" style="427" customWidth="1"/>
    <col min="14608" max="14608" width="4.44140625" style="427" customWidth="1"/>
    <col min="14609" max="14613" width="3.33203125" style="427"/>
    <col min="14614" max="14614" width="4.5546875" style="427" customWidth="1"/>
    <col min="14615" max="14624" width="3.33203125" style="427"/>
    <col min="14625" max="14625" width="4" style="427" customWidth="1"/>
    <col min="14626" max="14626" width="3.33203125" style="427"/>
    <col min="14627" max="14627" width="5.6640625" style="427" customWidth="1"/>
    <col min="14628" max="14628" width="4.44140625" style="427" customWidth="1"/>
    <col min="14629" max="14633" width="3.33203125" style="427"/>
    <col min="14634" max="14634" width="4.44140625" style="427" customWidth="1"/>
    <col min="14635" max="14635" width="3.33203125" style="427"/>
    <col min="14636" max="14636" width="4" style="427" customWidth="1"/>
    <col min="14637" max="14637" width="4.44140625" style="427" customWidth="1"/>
    <col min="14638" max="14638" width="5.6640625" style="427" customWidth="1"/>
    <col min="14639" max="14641" width="5" style="427" customWidth="1"/>
    <col min="14642" max="14851" width="3.33203125" style="427"/>
    <col min="14852" max="14852" width="4.5546875" style="427" customWidth="1"/>
    <col min="14853" max="14854" width="3.33203125" style="427"/>
    <col min="14855" max="14855" width="6.109375" style="427" customWidth="1"/>
    <col min="14856" max="14856" width="5.109375" style="427" customWidth="1"/>
    <col min="14857" max="14857" width="6.6640625" style="427" customWidth="1"/>
    <col min="14858" max="14861" width="3.33203125" style="427"/>
    <col min="14862" max="14863" width="4.33203125" style="427" customWidth="1"/>
    <col min="14864" max="14864" width="4.44140625" style="427" customWidth="1"/>
    <col min="14865" max="14869" width="3.33203125" style="427"/>
    <col min="14870" max="14870" width="4.5546875" style="427" customWidth="1"/>
    <col min="14871" max="14880" width="3.33203125" style="427"/>
    <col min="14881" max="14881" width="4" style="427" customWidth="1"/>
    <col min="14882" max="14882" width="3.33203125" style="427"/>
    <col min="14883" max="14883" width="5.6640625" style="427" customWidth="1"/>
    <col min="14884" max="14884" width="4.44140625" style="427" customWidth="1"/>
    <col min="14885" max="14889" width="3.33203125" style="427"/>
    <col min="14890" max="14890" width="4.44140625" style="427" customWidth="1"/>
    <col min="14891" max="14891" width="3.33203125" style="427"/>
    <col min="14892" max="14892" width="4" style="427" customWidth="1"/>
    <col min="14893" max="14893" width="4.44140625" style="427" customWidth="1"/>
    <col min="14894" max="14894" width="5.6640625" style="427" customWidth="1"/>
    <col min="14895" max="14897" width="5" style="427" customWidth="1"/>
    <col min="14898" max="15107" width="3.33203125" style="427"/>
    <col min="15108" max="15108" width="4.5546875" style="427" customWidth="1"/>
    <col min="15109" max="15110" width="3.33203125" style="427"/>
    <col min="15111" max="15111" width="6.109375" style="427" customWidth="1"/>
    <col min="15112" max="15112" width="5.109375" style="427" customWidth="1"/>
    <col min="15113" max="15113" width="6.6640625" style="427" customWidth="1"/>
    <col min="15114" max="15117" width="3.33203125" style="427"/>
    <col min="15118" max="15119" width="4.33203125" style="427" customWidth="1"/>
    <col min="15120" max="15120" width="4.44140625" style="427" customWidth="1"/>
    <col min="15121" max="15125" width="3.33203125" style="427"/>
    <col min="15126" max="15126" width="4.5546875" style="427" customWidth="1"/>
    <col min="15127" max="15136" width="3.33203125" style="427"/>
    <col min="15137" max="15137" width="4" style="427" customWidth="1"/>
    <col min="15138" max="15138" width="3.33203125" style="427"/>
    <col min="15139" max="15139" width="5.6640625" style="427" customWidth="1"/>
    <col min="15140" max="15140" width="4.44140625" style="427" customWidth="1"/>
    <col min="15141" max="15145" width="3.33203125" style="427"/>
    <col min="15146" max="15146" width="4.44140625" style="427" customWidth="1"/>
    <col min="15147" max="15147" width="3.33203125" style="427"/>
    <col min="15148" max="15148" width="4" style="427" customWidth="1"/>
    <col min="15149" max="15149" width="4.44140625" style="427" customWidth="1"/>
    <col min="15150" max="15150" width="5.6640625" style="427" customWidth="1"/>
    <col min="15151" max="15153" width="5" style="427" customWidth="1"/>
    <col min="15154" max="15363" width="3.33203125" style="427"/>
    <col min="15364" max="15364" width="4.5546875" style="427" customWidth="1"/>
    <col min="15365" max="15366" width="3.33203125" style="427"/>
    <col min="15367" max="15367" width="6.109375" style="427" customWidth="1"/>
    <col min="15368" max="15368" width="5.109375" style="427" customWidth="1"/>
    <col min="15369" max="15369" width="6.6640625" style="427" customWidth="1"/>
    <col min="15370" max="15373" width="3.33203125" style="427"/>
    <col min="15374" max="15375" width="4.33203125" style="427" customWidth="1"/>
    <col min="15376" max="15376" width="4.44140625" style="427" customWidth="1"/>
    <col min="15377" max="15381" width="3.33203125" style="427"/>
    <col min="15382" max="15382" width="4.5546875" style="427" customWidth="1"/>
    <col min="15383" max="15392" width="3.33203125" style="427"/>
    <col min="15393" max="15393" width="4" style="427" customWidth="1"/>
    <col min="15394" max="15394" width="3.33203125" style="427"/>
    <col min="15395" max="15395" width="5.6640625" style="427" customWidth="1"/>
    <col min="15396" max="15396" width="4.44140625" style="427" customWidth="1"/>
    <col min="15397" max="15401" width="3.33203125" style="427"/>
    <col min="15402" max="15402" width="4.44140625" style="427" customWidth="1"/>
    <col min="15403" max="15403" width="3.33203125" style="427"/>
    <col min="15404" max="15404" width="4" style="427" customWidth="1"/>
    <col min="15405" max="15405" width="4.44140625" style="427" customWidth="1"/>
    <col min="15406" max="15406" width="5.6640625" style="427" customWidth="1"/>
    <col min="15407" max="15409" width="5" style="427" customWidth="1"/>
    <col min="15410" max="15619" width="3.33203125" style="427"/>
    <col min="15620" max="15620" width="4.5546875" style="427" customWidth="1"/>
    <col min="15621" max="15622" width="3.33203125" style="427"/>
    <col min="15623" max="15623" width="6.109375" style="427" customWidth="1"/>
    <col min="15624" max="15624" width="5.109375" style="427" customWidth="1"/>
    <col min="15625" max="15625" width="6.6640625" style="427" customWidth="1"/>
    <col min="15626" max="15629" width="3.33203125" style="427"/>
    <col min="15630" max="15631" width="4.33203125" style="427" customWidth="1"/>
    <col min="15632" max="15632" width="4.44140625" style="427" customWidth="1"/>
    <col min="15633" max="15637" width="3.33203125" style="427"/>
    <col min="15638" max="15638" width="4.5546875" style="427" customWidth="1"/>
    <col min="15639" max="15648" width="3.33203125" style="427"/>
    <col min="15649" max="15649" width="4" style="427" customWidth="1"/>
    <col min="15650" max="15650" width="3.33203125" style="427"/>
    <col min="15651" max="15651" width="5.6640625" style="427" customWidth="1"/>
    <col min="15652" max="15652" width="4.44140625" style="427" customWidth="1"/>
    <col min="15653" max="15657" width="3.33203125" style="427"/>
    <col min="15658" max="15658" width="4.44140625" style="427" customWidth="1"/>
    <col min="15659" max="15659" width="3.33203125" style="427"/>
    <col min="15660" max="15660" width="4" style="427" customWidth="1"/>
    <col min="15661" max="15661" width="4.44140625" style="427" customWidth="1"/>
    <col min="15662" max="15662" width="5.6640625" style="427" customWidth="1"/>
    <col min="15663" max="15665" width="5" style="427" customWidth="1"/>
    <col min="15666" max="15875" width="3.33203125" style="427"/>
    <col min="15876" max="15876" width="4.5546875" style="427" customWidth="1"/>
    <col min="15877" max="15878" width="3.33203125" style="427"/>
    <col min="15879" max="15879" width="6.109375" style="427" customWidth="1"/>
    <col min="15880" max="15880" width="5.109375" style="427" customWidth="1"/>
    <col min="15881" max="15881" width="6.6640625" style="427" customWidth="1"/>
    <col min="15882" max="15885" width="3.33203125" style="427"/>
    <col min="15886" max="15887" width="4.33203125" style="427" customWidth="1"/>
    <col min="15888" max="15888" width="4.44140625" style="427" customWidth="1"/>
    <col min="15889" max="15893" width="3.33203125" style="427"/>
    <col min="15894" max="15894" width="4.5546875" style="427" customWidth="1"/>
    <col min="15895" max="15904" width="3.33203125" style="427"/>
    <col min="15905" max="15905" width="4" style="427" customWidth="1"/>
    <col min="15906" max="15906" width="3.33203125" style="427"/>
    <col min="15907" max="15907" width="5.6640625" style="427" customWidth="1"/>
    <col min="15908" max="15908" width="4.44140625" style="427" customWidth="1"/>
    <col min="15909" max="15913" width="3.33203125" style="427"/>
    <col min="15914" max="15914" width="4.44140625" style="427" customWidth="1"/>
    <col min="15915" max="15915" width="3.33203125" style="427"/>
    <col min="15916" max="15916" width="4" style="427" customWidth="1"/>
    <col min="15917" max="15917" width="4.44140625" style="427" customWidth="1"/>
    <col min="15918" max="15918" width="5.6640625" style="427" customWidth="1"/>
    <col min="15919" max="15921" width="5" style="427" customWidth="1"/>
    <col min="15922" max="16131" width="3.33203125" style="427"/>
    <col min="16132" max="16132" width="4.5546875" style="427" customWidth="1"/>
    <col min="16133" max="16134" width="3.33203125" style="427"/>
    <col min="16135" max="16135" width="6.109375" style="427" customWidth="1"/>
    <col min="16136" max="16136" width="5.109375" style="427" customWidth="1"/>
    <col min="16137" max="16137" width="6.6640625" style="427" customWidth="1"/>
    <col min="16138" max="16141" width="3.33203125" style="427"/>
    <col min="16142" max="16143" width="4.33203125" style="427" customWidth="1"/>
    <col min="16144" max="16144" width="4.44140625" style="427" customWidth="1"/>
    <col min="16145" max="16149" width="3.33203125" style="427"/>
    <col min="16150" max="16150" width="4.5546875" style="427" customWidth="1"/>
    <col min="16151" max="16160" width="3.33203125" style="427"/>
    <col min="16161" max="16161" width="4" style="427" customWidth="1"/>
    <col min="16162" max="16162" width="3.33203125" style="427"/>
    <col min="16163" max="16163" width="5.6640625" style="427" customWidth="1"/>
    <col min="16164" max="16164" width="4.44140625" style="427" customWidth="1"/>
    <col min="16165" max="16169" width="3.33203125" style="427"/>
    <col min="16170" max="16170" width="4.44140625" style="427" customWidth="1"/>
    <col min="16171" max="16171" width="3.33203125" style="427"/>
    <col min="16172" max="16172" width="4" style="427" customWidth="1"/>
    <col min="16173" max="16173" width="4.44140625" style="427" customWidth="1"/>
    <col min="16174" max="16174" width="5.6640625" style="427" customWidth="1"/>
    <col min="16175" max="16177" width="5" style="427" customWidth="1"/>
    <col min="16178" max="16384" width="3.33203125" style="427"/>
  </cols>
  <sheetData>
    <row r="1" spans="1:54" s="1154" customFormat="1" ht="22.8" x14ac:dyDescent="0.4">
      <c r="A1" s="1295" t="s">
        <v>84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303" t="s">
        <v>85</v>
      </c>
      <c r="Q1" s="1303"/>
      <c r="R1" s="1303"/>
      <c r="S1" s="1303"/>
      <c r="T1" s="1303"/>
      <c r="U1" s="1303"/>
      <c r="V1" s="1303"/>
      <c r="W1" s="1303"/>
      <c r="X1" s="1303"/>
      <c r="Y1" s="1303"/>
      <c r="Z1" s="1303"/>
      <c r="AA1" s="1303"/>
      <c r="AB1" s="1303"/>
      <c r="AC1" s="1303"/>
      <c r="AD1" s="1303"/>
      <c r="AE1" s="1303"/>
      <c r="AF1" s="1303"/>
      <c r="AG1" s="1303"/>
      <c r="AH1" s="1303"/>
      <c r="AI1" s="1303"/>
      <c r="AJ1" s="1303"/>
      <c r="AK1" s="1303"/>
      <c r="AL1" s="1303"/>
      <c r="AM1" s="1303"/>
      <c r="AN1" s="1303"/>
      <c r="AO1" s="1304"/>
      <c r="AP1" s="1304"/>
      <c r="AQ1" s="1304"/>
      <c r="AR1" s="1304"/>
      <c r="AS1" s="1304"/>
      <c r="AT1" s="1304"/>
      <c r="AU1" s="1304"/>
      <c r="AV1" s="1304"/>
      <c r="AW1" s="1304"/>
      <c r="AX1" s="1304"/>
      <c r="AY1" s="1304"/>
      <c r="AZ1" s="1304"/>
      <c r="BA1" s="1304"/>
    </row>
    <row r="2" spans="1:54" s="1154" customFormat="1" ht="22.8" x14ac:dyDescent="0.4">
      <c r="A2" s="1295" t="s">
        <v>86</v>
      </c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  <c r="O2" s="1295"/>
      <c r="P2" s="1296" t="s">
        <v>88</v>
      </c>
      <c r="Q2" s="1296"/>
      <c r="R2" s="1296"/>
      <c r="S2" s="1296"/>
      <c r="T2" s="1296"/>
      <c r="U2" s="1296"/>
      <c r="V2" s="1296"/>
      <c r="W2" s="1296"/>
      <c r="X2" s="1296"/>
      <c r="Y2" s="1296"/>
      <c r="Z2" s="1296"/>
      <c r="AA2" s="1296"/>
      <c r="AB2" s="1296"/>
      <c r="AC2" s="1296"/>
      <c r="AD2" s="1296"/>
      <c r="AE2" s="1296"/>
      <c r="AF2" s="1296"/>
      <c r="AG2" s="1296"/>
      <c r="AH2" s="1296"/>
      <c r="AI2" s="1296"/>
      <c r="AJ2" s="1296"/>
      <c r="AK2" s="1296"/>
      <c r="AL2" s="1296"/>
      <c r="AM2" s="1296"/>
      <c r="AN2" s="1296"/>
      <c r="AO2" s="1305"/>
      <c r="AP2" s="1305"/>
      <c r="AQ2" s="1305"/>
      <c r="AR2" s="1305"/>
      <c r="AS2" s="1305"/>
      <c r="AT2" s="1305"/>
      <c r="AU2" s="1305"/>
      <c r="AV2" s="1305"/>
      <c r="AW2" s="1305"/>
      <c r="AX2" s="1305"/>
      <c r="AY2" s="1305"/>
      <c r="AZ2" s="1305"/>
      <c r="BA2" s="1305"/>
    </row>
    <row r="3" spans="1:54" s="1154" customFormat="1" ht="22.8" x14ac:dyDescent="0.4">
      <c r="A3" s="1295" t="s">
        <v>87</v>
      </c>
      <c r="B3" s="1295"/>
      <c r="C3" s="1295"/>
      <c r="D3" s="1295"/>
      <c r="E3" s="1295"/>
      <c r="F3" s="1295"/>
      <c r="G3" s="1295"/>
      <c r="H3" s="1295"/>
      <c r="I3" s="1295"/>
      <c r="J3" s="1295"/>
      <c r="K3" s="1295"/>
      <c r="L3" s="1295"/>
      <c r="M3" s="1295"/>
      <c r="N3" s="1295"/>
      <c r="O3" s="1295"/>
      <c r="P3" s="1296"/>
      <c r="Q3" s="1296"/>
      <c r="R3" s="1296"/>
      <c r="S3" s="1296"/>
      <c r="T3" s="1296"/>
      <c r="U3" s="1296"/>
      <c r="V3" s="1296"/>
      <c r="W3" s="1296"/>
      <c r="X3" s="1296"/>
      <c r="Y3" s="1296"/>
      <c r="Z3" s="1296"/>
      <c r="AA3" s="1296"/>
      <c r="AB3" s="1296"/>
      <c r="AC3" s="1296"/>
      <c r="AD3" s="1296"/>
      <c r="AE3" s="1296"/>
      <c r="AF3" s="1296"/>
      <c r="AG3" s="1296"/>
      <c r="AH3" s="1296"/>
      <c r="AI3" s="1296"/>
      <c r="AJ3" s="1296"/>
      <c r="AK3" s="1296"/>
      <c r="AL3" s="1296"/>
      <c r="AM3" s="1296"/>
      <c r="AN3" s="1296"/>
      <c r="AO3" s="1297"/>
      <c r="AP3" s="1297"/>
      <c r="AQ3" s="1297"/>
      <c r="AR3" s="1297"/>
      <c r="AS3" s="1297"/>
      <c r="AT3" s="1297"/>
      <c r="AU3" s="1297"/>
      <c r="AV3" s="1297"/>
      <c r="AW3" s="1297"/>
      <c r="AX3" s="1297"/>
      <c r="AY3" s="1297"/>
      <c r="AZ3" s="1297"/>
      <c r="BA3" s="1297"/>
    </row>
    <row r="4" spans="1:54" s="1154" customFormat="1" ht="23.25" customHeight="1" x14ac:dyDescent="0.5">
      <c r="A4" s="1298" t="s">
        <v>670</v>
      </c>
      <c r="B4" s="1299"/>
      <c r="C4" s="1299"/>
      <c r="D4" s="1299"/>
      <c r="E4" s="1299"/>
      <c r="F4" s="1299"/>
      <c r="G4" s="1299"/>
      <c r="H4" s="1299"/>
      <c r="I4" s="1299"/>
      <c r="J4" s="1299"/>
      <c r="K4" s="1299"/>
      <c r="L4" s="1299"/>
      <c r="M4" s="1299"/>
      <c r="N4" s="1299"/>
      <c r="O4" s="1299"/>
      <c r="P4" s="1300" t="s">
        <v>90</v>
      </c>
      <c r="Q4" s="1300"/>
      <c r="R4" s="1300"/>
      <c r="S4" s="1300"/>
      <c r="T4" s="1300"/>
      <c r="U4" s="1300"/>
      <c r="V4" s="1300"/>
      <c r="W4" s="1300"/>
      <c r="X4" s="1300"/>
      <c r="Y4" s="1300"/>
      <c r="Z4" s="1300"/>
      <c r="AA4" s="1300"/>
      <c r="AB4" s="1300"/>
      <c r="AC4" s="1300"/>
      <c r="AD4" s="1300"/>
      <c r="AE4" s="1300"/>
      <c r="AF4" s="1300"/>
      <c r="AG4" s="1300"/>
      <c r="AH4" s="1300"/>
      <c r="AI4" s="1300"/>
      <c r="AJ4" s="1300"/>
      <c r="AK4" s="1300"/>
      <c r="AL4" s="1300"/>
      <c r="AM4" s="1300"/>
      <c r="AN4" s="1300"/>
      <c r="AO4" s="1301" t="s">
        <v>660</v>
      </c>
      <c r="AP4" s="1301"/>
      <c r="AQ4" s="1301"/>
      <c r="AR4" s="1301"/>
      <c r="AS4" s="1301"/>
      <c r="AT4" s="1301"/>
      <c r="AU4" s="1301"/>
      <c r="AV4" s="1301"/>
      <c r="AW4" s="1301"/>
      <c r="AX4" s="1301"/>
      <c r="AY4" s="1301"/>
      <c r="AZ4" s="1301"/>
      <c r="BA4" s="1301"/>
      <c r="BB4" s="1301"/>
    </row>
    <row r="5" spans="1:54" s="1154" customFormat="1" ht="18.75" customHeight="1" x14ac:dyDescent="0.4">
      <c r="A5" s="1155"/>
      <c r="B5" s="1155"/>
      <c r="C5" s="1155"/>
      <c r="D5" s="1155"/>
      <c r="E5" s="1155"/>
      <c r="F5" s="1155"/>
      <c r="G5" s="1155"/>
      <c r="H5" s="1155"/>
      <c r="I5" s="1155"/>
      <c r="J5" s="1155"/>
      <c r="K5" s="1155"/>
      <c r="L5" s="1155"/>
      <c r="M5" s="1155"/>
      <c r="N5" s="1155"/>
      <c r="O5" s="1155"/>
      <c r="P5" s="1302" t="s">
        <v>440</v>
      </c>
      <c r="Q5" s="1302"/>
      <c r="R5" s="1302"/>
      <c r="S5" s="1302"/>
      <c r="T5" s="1302"/>
      <c r="U5" s="1302"/>
      <c r="V5" s="1302"/>
      <c r="W5" s="1302"/>
      <c r="X5" s="1302"/>
      <c r="Y5" s="1302"/>
      <c r="Z5" s="1302"/>
      <c r="AA5" s="1302"/>
      <c r="AB5" s="1302"/>
      <c r="AC5" s="1302"/>
      <c r="AD5" s="1302"/>
      <c r="AE5" s="1302"/>
      <c r="AF5" s="1302"/>
      <c r="AG5" s="1302"/>
      <c r="AH5" s="1302"/>
      <c r="AI5" s="1302"/>
      <c r="AJ5" s="1302"/>
      <c r="AK5" s="1302"/>
      <c r="AL5" s="1302"/>
      <c r="AM5" s="1302"/>
      <c r="AN5" s="1302"/>
      <c r="AO5" s="1301"/>
      <c r="AP5" s="1301"/>
      <c r="AQ5" s="1301"/>
      <c r="AR5" s="1301"/>
      <c r="AS5" s="1301"/>
      <c r="AT5" s="1301"/>
      <c r="AU5" s="1301"/>
      <c r="AV5" s="1301"/>
      <c r="AW5" s="1301"/>
      <c r="AX5" s="1301"/>
      <c r="AY5" s="1301"/>
      <c r="AZ5" s="1301"/>
      <c r="BA5" s="1301"/>
      <c r="BB5" s="1301"/>
    </row>
    <row r="6" spans="1:54" s="1156" customFormat="1" ht="26.25" customHeight="1" x14ac:dyDescent="0.4">
      <c r="A6" s="1295" t="s">
        <v>91</v>
      </c>
      <c r="B6" s="1295"/>
      <c r="C6" s="1295"/>
      <c r="D6" s="1295"/>
      <c r="E6" s="1295"/>
      <c r="F6" s="1295"/>
      <c r="G6" s="1295"/>
      <c r="H6" s="1295"/>
      <c r="I6" s="1295"/>
      <c r="J6" s="1295"/>
      <c r="K6" s="1295"/>
      <c r="L6" s="1295"/>
      <c r="M6" s="1295"/>
      <c r="N6" s="1295"/>
      <c r="O6" s="1295"/>
      <c r="P6" s="1306" t="s">
        <v>452</v>
      </c>
      <c r="Q6" s="1306"/>
      <c r="R6" s="1306"/>
      <c r="S6" s="1306"/>
      <c r="T6" s="1306"/>
      <c r="U6" s="1306"/>
      <c r="V6" s="1306"/>
      <c r="W6" s="1306"/>
      <c r="X6" s="1306"/>
      <c r="Y6" s="1306"/>
      <c r="Z6" s="1306"/>
      <c r="AA6" s="1306"/>
      <c r="AB6" s="1306"/>
      <c r="AC6" s="1306"/>
      <c r="AD6" s="1306"/>
      <c r="AE6" s="1306"/>
      <c r="AF6" s="1306"/>
      <c r="AG6" s="1306"/>
      <c r="AH6" s="1306"/>
      <c r="AI6" s="1306"/>
      <c r="AJ6" s="1306"/>
      <c r="AK6" s="1306"/>
      <c r="AL6" s="1306"/>
      <c r="AM6" s="1306"/>
      <c r="AN6" s="1306"/>
      <c r="AO6" s="1301" t="s">
        <v>441</v>
      </c>
      <c r="AP6" s="1307"/>
      <c r="AQ6" s="1307"/>
      <c r="AR6" s="1307"/>
      <c r="AS6" s="1307"/>
      <c r="AT6" s="1307"/>
      <c r="AU6" s="1307"/>
      <c r="AV6" s="1307"/>
      <c r="AW6" s="1307"/>
      <c r="AX6" s="1307"/>
      <c r="AY6" s="1307"/>
      <c r="AZ6" s="1307"/>
      <c r="BA6" s="1307"/>
    </row>
    <row r="7" spans="1:54" s="1156" customFormat="1" ht="18.75" customHeight="1" x14ac:dyDescent="0.4">
      <c r="A7" s="1295" t="s">
        <v>92</v>
      </c>
      <c r="B7" s="1295"/>
      <c r="C7" s="1295"/>
      <c r="D7" s="1295"/>
      <c r="E7" s="1295"/>
      <c r="F7" s="1295"/>
      <c r="G7" s="1295"/>
      <c r="H7" s="1295"/>
      <c r="I7" s="1295"/>
      <c r="J7" s="1295"/>
      <c r="K7" s="1295"/>
      <c r="L7" s="1295"/>
      <c r="M7" s="1295"/>
      <c r="N7" s="1295"/>
      <c r="O7" s="1295"/>
      <c r="P7" s="1308" t="s">
        <v>659</v>
      </c>
      <c r="Q7" s="1309"/>
      <c r="R7" s="1309"/>
      <c r="S7" s="1309"/>
      <c r="T7" s="1309"/>
      <c r="U7" s="1309"/>
      <c r="V7" s="1309"/>
      <c r="W7" s="1309"/>
      <c r="X7" s="1309"/>
      <c r="Y7" s="1309"/>
      <c r="Z7" s="1309"/>
      <c r="AA7" s="1309"/>
      <c r="AB7" s="1309"/>
      <c r="AC7" s="1309"/>
      <c r="AD7" s="1309"/>
      <c r="AE7" s="1309"/>
      <c r="AF7" s="1309"/>
      <c r="AG7" s="1309"/>
      <c r="AH7" s="1309"/>
      <c r="AI7" s="1309"/>
      <c r="AJ7" s="1309"/>
      <c r="AK7" s="1309"/>
      <c r="AL7" s="1309"/>
      <c r="AM7" s="1309"/>
      <c r="AN7" s="1309"/>
      <c r="AO7" s="1301" t="s">
        <v>96</v>
      </c>
      <c r="AP7" s="1301"/>
      <c r="AQ7" s="1301"/>
      <c r="AR7" s="1301"/>
      <c r="AS7" s="1301"/>
      <c r="AT7" s="1301"/>
      <c r="AU7" s="1301"/>
      <c r="AV7" s="1301"/>
      <c r="AW7" s="1301"/>
      <c r="AX7" s="1301"/>
      <c r="AY7" s="1301"/>
      <c r="AZ7" s="1301"/>
      <c r="BA7" s="1301"/>
      <c r="BB7" s="1157"/>
    </row>
    <row r="8" spans="1:54" s="1156" customFormat="1" ht="18.75" customHeight="1" x14ac:dyDescent="0.4">
      <c r="A8" s="1304"/>
      <c r="B8" s="1304"/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8" t="s">
        <v>453</v>
      </c>
      <c r="Q8" s="1308"/>
      <c r="R8" s="1308"/>
      <c r="S8" s="1308"/>
      <c r="T8" s="1308"/>
      <c r="U8" s="1308"/>
      <c r="V8" s="1308"/>
      <c r="W8" s="1308"/>
      <c r="X8" s="1308"/>
      <c r="Y8" s="1308"/>
      <c r="Z8" s="1308"/>
      <c r="AA8" s="1308"/>
      <c r="AB8" s="1308"/>
      <c r="AC8" s="1308"/>
      <c r="AD8" s="1308"/>
      <c r="AE8" s="1308"/>
      <c r="AF8" s="1308"/>
      <c r="AG8" s="1308"/>
      <c r="AH8" s="1308"/>
      <c r="AI8" s="1308"/>
      <c r="AJ8" s="1308"/>
      <c r="AK8" s="1308"/>
      <c r="AL8" s="1308"/>
      <c r="AM8" s="1308"/>
      <c r="AN8" s="1308"/>
      <c r="AO8" s="1301"/>
      <c r="AP8" s="1301"/>
      <c r="AQ8" s="1301"/>
      <c r="AR8" s="1301"/>
      <c r="AS8" s="1301"/>
      <c r="AT8" s="1301"/>
      <c r="AU8" s="1301"/>
      <c r="AV8" s="1301"/>
      <c r="AW8" s="1301"/>
      <c r="AX8" s="1301"/>
      <c r="AY8" s="1301"/>
      <c r="AZ8" s="1301"/>
      <c r="BA8" s="1301"/>
      <c r="BB8" s="1157"/>
    </row>
    <row r="9" spans="1:54" s="1156" customFormat="1" ht="18.75" customHeight="1" x14ac:dyDescent="0.4">
      <c r="P9" s="1302" t="s">
        <v>454</v>
      </c>
      <c r="Q9" s="1302"/>
      <c r="R9" s="1302"/>
      <c r="S9" s="1302"/>
      <c r="T9" s="1302"/>
      <c r="U9" s="1302"/>
      <c r="V9" s="1302"/>
      <c r="W9" s="1302"/>
      <c r="X9" s="1302"/>
      <c r="Y9" s="1302"/>
      <c r="Z9" s="1302"/>
      <c r="AA9" s="1302"/>
      <c r="AB9" s="1302"/>
      <c r="AC9" s="1302"/>
      <c r="AD9" s="1302"/>
      <c r="AE9" s="1302"/>
      <c r="AF9" s="1302"/>
      <c r="AG9" s="1302"/>
      <c r="AH9" s="1302"/>
      <c r="AI9" s="1302"/>
      <c r="AJ9" s="1302"/>
      <c r="AK9" s="1302"/>
      <c r="AL9" s="1302"/>
      <c r="AM9" s="1302"/>
      <c r="AN9" s="1302"/>
      <c r="AO9" s="1301"/>
      <c r="AP9" s="1301"/>
      <c r="AQ9" s="1301"/>
      <c r="AR9" s="1301"/>
      <c r="AS9" s="1301"/>
      <c r="AT9" s="1301"/>
      <c r="AU9" s="1301"/>
      <c r="AV9" s="1301"/>
      <c r="AW9" s="1301"/>
      <c r="AX9" s="1301"/>
      <c r="AY9" s="1301"/>
      <c r="AZ9" s="1301"/>
      <c r="BA9" s="1301"/>
      <c r="BB9" s="1157"/>
    </row>
    <row r="10" spans="1:54" s="1156" customFormat="1" ht="18.75" customHeight="1" x14ac:dyDescent="0.35">
      <c r="AO10" s="1157"/>
      <c r="AP10" s="1157"/>
      <c r="AQ10" s="1157"/>
      <c r="AR10" s="1157"/>
      <c r="AS10" s="1157"/>
      <c r="AT10" s="1157"/>
      <c r="AU10" s="1157"/>
      <c r="AV10" s="1157"/>
      <c r="AW10" s="1157"/>
      <c r="AX10" s="1157"/>
      <c r="AY10" s="1157"/>
      <c r="AZ10" s="1157"/>
      <c r="BA10" s="1157"/>
    </row>
    <row r="11" spans="1:54" s="428" customFormat="1" ht="18" x14ac:dyDescent="0.35">
      <c r="A11" s="1335" t="s">
        <v>627</v>
      </c>
      <c r="B11" s="1335"/>
      <c r="C11" s="1335"/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5"/>
      <c r="AA11" s="1335"/>
      <c r="AB11" s="1335"/>
      <c r="AC11" s="1335"/>
      <c r="AD11" s="1335"/>
      <c r="AE11" s="1335"/>
      <c r="AF11" s="1335"/>
      <c r="AG11" s="1335"/>
      <c r="AH11" s="1335"/>
      <c r="AI11" s="1335"/>
      <c r="AJ11" s="1335"/>
      <c r="AK11" s="1335"/>
      <c r="AL11" s="1335"/>
      <c r="AM11" s="1335"/>
      <c r="AN11" s="1335"/>
      <c r="AO11" s="1335"/>
      <c r="AP11" s="1335"/>
      <c r="AQ11" s="1335"/>
      <c r="AR11" s="1335"/>
      <c r="AS11" s="1335"/>
      <c r="AT11" s="1335"/>
      <c r="AU11" s="1335"/>
      <c r="AV11" s="1335"/>
      <c r="AW11" s="1335"/>
      <c r="AX11" s="1335"/>
      <c r="AY11" s="1335"/>
      <c r="AZ11" s="1335"/>
      <c r="BA11" s="1335"/>
    </row>
    <row r="12" spans="1:54" s="428" customFormat="1" ht="18.75" customHeight="1" x14ac:dyDescent="0.35">
      <c r="A12" s="1336" t="s">
        <v>99</v>
      </c>
      <c r="B12" s="1337" t="s">
        <v>100</v>
      </c>
      <c r="C12" s="1337"/>
      <c r="D12" s="1337"/>
      <c r="E12" s="1337"/>
      <c r="F12" s="1337" t="s">
        <v>101</v>
      </c>
      <c r="G12" s="1337"/>
      <c r="H12" s="1337"/>
      <c r="I12" s="1337"/>
      <c r="J12" s="1338" t="s">
        <v>102</v>
      </c>
      <c r="K12" s="1339"/>
      <c r="L12" s="1339"/>
      <c r="M12" s="1339"/>
      <c r="N12" s="1339"/>
      <c r="O12" s="1340" t="s">
        <v>103</v>
      </c>
      <c r="P12" s="1339"/>
      <c r="Q12" s="1339"/>
      <c r="R12" s="1341"/>
      <c r="S12" s="1342" t="s">
        <v>104</v>
      </c>
      <c r="T12" s="1343"/>
      <c r="U12" s="1343"/>
      <c r="V12" s="1343"/>
      <c r="W12" s="1344"/>
      <c r="X12" s="1337" t="s">
        <v>105</v>
      </c>
      <c r="Y12" s="1337"/>
      <c r="Z12" s="1337"/>
      <c r="AA12" s="1337"/>
      <c r="AB12" s="1342" t="s">
        <v>106</v>
      </c>
      <c r="AC12" s="1345"/>
      <c r="AD12" s="1345"/>
      <c r="AE12" s="1344"/>
      <c r="AF12" s="1342" t="s">
        <v>107</v>
      </c>
      <c r="AG12" s="1345"/>
      <c r="AH12" s="1345"/>
      <c r="AI12" s="1344"/>
      <c r="AJ12" s="1342" t="s">
        <v>108</v>
      </c>
      <c r="AK12" s="1345"/>
      <c r="AL12" s="1345"/>
      <c r="AM12" s="1345"/>
      <c r="AN12" s="1344"/>
      <c r="AO12" s="1337" t="s">
        <v>109</v>
      </c>
      <c r="AP12" s="1337"/>
      <c r="AQ12" s="1337"/>
      <c r="AR12" s="1337"/>
      <c r="AS12" s="1342" t="s">
        <v>110</v>
      </c>
      <c r="AT12" s="1343"/>
      <c r="AU12" s="1343"/>
      <c r="AV12" s="1343"/>
      <c r="AW12" s="1344"/>
      <c r="AX12" s="1343" t="s">
        <v>111</v>
      </c>
      <c r="AY12" s="1345"/>
      <c r="AZ12" s="1345"/>
      <c r="BA12" s="1344"/>
    </row>
    <row r="13" spans="1:54" x14ac:dyDescent="0.3">
      <c r="A13" s="1336"/>
      <c r="B13" s="429">
        <v>1</v>
      </c>
      <c r="C13" s="429">
        <v>2</v>
      </c>
      <c r="D13" s="429">
        <v>3</v>
      </c>
      <c r="E13" s="429">
        <v>4</v>
      </c>
      <c r="F13" s="429">
        <v>5</v>
      </c>
      <c r="G13" s="429">
        <v>6</v>
      </c>
      <c r="H13" s="429">
        <v>7</v>
      </c>
      <c r="I13" s="429">
        <v>8</v>
      </c>
      <c r="J13" s="429">
        <v>9</v>
      </c>
      <c r="K13" s="429">
        <v>10</v>
      </c>
      <c r="L13" s="429">
        <v>11</v>
      </c>
      <c r="M13" s="429">
        <v>12</v>
      </c>
      <c r="N13" s="429">
        <v>13</v>
      </c>
      <c r="O13" s="429">
        <v>14</v>
      </c>
      <c r="P13" s="429">
        <v>15</v>
      </c>
      <c r="Q13" s="429">
        <v>16</v>
      </c>
      <c r="R13" s="429">
        <v>17</v>
      </c>
      <c r="S13" s="429">
        <v>18</v>
      </c>
      <c r="T13" s="429">
        <v>19</v>
      </c>
      <c r="U13" s="429">
        <v>20</v>
      </c>
      <c r="V13" s="429">
        <v>21</v>
      </c>
      <c r="W13" s="429">
        <v>22</v>
      </c>
      <c r="X13" s="429">
        <v>23</v>
      </c>
      <c r="Y13" s="429">
        <v>24</v>
      </c>
      <c r="Z13" s="429">
        <v>25</v>
      </c>
      <c r="AA13" s="429">
        <v>26</v>
      </c>
      <c r="AB13" s="429">
        <v>27</v>
      </c>
      <c r="AC13" s="429">
        <v>28</v>
      </c>
      <c r="AD13" s="429">
        <v>29</v>
      </c>
      <c r="AE13" s="429">
        <v>30</v>
      </c>
      <c r="AF13" s="429">
        <v>31</v>
      </c>
      <c r="AG13" s="429">
        <v>32</v>
      </c>
      <c r="AH13" s="429">
        <v>33</v>
      </c>
      <c r="AI13" s="429">
        <v>34</v>
      </c>
      <c r="AJ13" s="429">
        <v>35</v>
      </c>
      <c r="AK13" s="429">
        <v>36</v>
      </c>
      <c r="AL13" s="429">
        <v>37</v>
      </c>
      <c r="AM13" s="429">
        <v>38</v>
      </c>
      <c r="AN13" s="429">
        <v>39</v>
      </c>
      <c r="AO13" s="429">
        <v>40</v>
      </c>
      <c r="AP13" s="429">
        <v>41</v>
      </c>
      <c r="AQ13" s="429">
        <v>42</v>
      </c>
      <c r="AR13" s="429">
        <v>43</v>
      </c>
      <c r="AS13" s="429">
        <v>44</v>
      </c>
      <c r="AT13" s="429">
        <v>45</v>
      </c>
      <c r="AU13" s="429">
        <v>46</v>
      </c>
      <c r="AV13" s="429">
        <v>47</v>
      </c>
      <c r="AW13" s="429">
        <v>48</v>
      </c>
      <c r="AX13" s="429">
        <v>49</v>
      </c>
      <c r="AY13" s="429">
        <v>50</v>
      </c>
      <c r="AZ13" s="429">
        <v>51</v>
      </c>
      <c r="BA13" s="429">
        <v>52</v>
      </c>
    </row>
    <row r="14" spans="1:54" ht="18" customHeight="1" x14ac:dyDescent="0.3">
      <c r="A14" s="939" t="s">
        <v>442</v>
      </c>
      <c r="B14" s="430" t="s">
        <v>293</v>
      </c>
      <c r="C14" s="431" t="s">
        <v>443</v>
      </c>
      <c r="D14" s="432" t="s">
        <v>443</v>
      </c>
      <c r="E14" s="431" t="s">
        <v>443</v>
      </c>
      <c r="F14" s="432" t="s">
        <v>443</v>
      </c>
      <c r="G14" s="431" t="s">
        <v>443</v>
      </c>
      <c r="H14" s="432" t="s">
        <v>443</v>
      </c>
      <c r="I14" s="431" t="s">
        <v>443</v>
      </c>
      <c r="J14" s="432" t="s">
        <v>443</v>
      </c>
      <c r="K14" s="431" t="s">
        <v>443</v>
      </c>
      <c r="L14" s="432" t="s">
        <v>443</v>
      </c>
      <c r="M14" s="431" t="s">
        <v>443</v>
      </c>
      <c r="N14" s="432" t="s">
        <v>443</v>
      </c>
      <c r="O14" s="431" t="s">
        <v>443</v>
      </c>
      <c r="P14" s="432" t="s">
        <v>443</v>
      </c>
      <c r="Q14" s="433" t="s">
        <v>113</v>
      </c>
      <c r="R14" s="433" t="s">
        <v>293</v>
      </c>
      <c r="S14" s="433" t="s">
        <v>114</v>
      </c>
      <c r="T14" s="433" t="s">
        <v>114</v>
      </c>
      <c r="U14" s="432" t="s">
        <v>443</v>
      </c>
      <c r="V14" s="431" t="s">
        <v>443</v>
      </c>
      <c r="W14" s="432" t="s">
        <v>443</v>
      </c>
      <c r="X14" s="431" t="s">
        <v>443</v>
      </c>
      <c r="Y14" s="432" t="s">
        <v>443</v>
      </c>
      <c r="Z14" s="432" t="s">
        <v>443</v>
      </c>
      <c r="AA14" s="431" t="s">
        <v>443</v>
      </c>
      <c r="AB14" s="432" t="s">
        <v>443</v>
      </c>
      <c r="AC14" s="431" t="s">
        <v>443</v>
      </c>
      <c r="AD14" s="432" t="s">
        <v>443</v>
      </c>
      <c r="AE14" s="432" t="s">
        <v>443</v>
      </c>
      <c r="AF14" s="431" t="s">
        <v>443</v>
      </c>
      <c r="AG14" s="432" t="s">
        <v>443</v>
      </c>
      <c r="AH14" s="431" t="s">
        <v>443</v>
      </c>
      <c r="AI14" s="432" t="s">
        <v>443</v>
      </c>
      <c r="AJ14" s="432" t="s">
        <v>443</v>
      </c>
      <c r="AK14" s="431" t="s">
        <v>443</v>
      </c>
      <c r="AL14" s="432" t="s">
        <v>443</v>
      </c>
      <c r="AM14" s="431" t="s">
        <v>443</v>
      </c>
      <c r="AN14" s="432" t="s">
        <v>443</v>
      </c>
      <c r="AO14" s="431" t="s">
        <v>443</v>
      </c>
      <c r="AP14" s="432" t="s">
        <v>443</v>
      </c>
      <c r="AQ14" s="433" t="s">
        <v>113</v>
      </c>
      <c r="AR14" s="433" t="s">
        <v>114</v>
      </c>
      <c r="AS14" s="433" t="s">
        <v>114</v>
      </c>
      <c r="AT14" s="433" t="s">
        <v>114</v>
      </c>
      <c r="AU14" s="433" t="s">
        <v>114</v>
      </c>
      <c r="AV14" s="433" t="s">
        <v>114</v>
      </c>
      <c r="AW14" s="433" t="s">
        <v>114</v>
      </c>
      <c r="AX14" s="433" t="s">
        <v>114</v>
      </c>
      <c r="AY14" s="433" t="s">
        <v>114</v>
      </c>
      <c r="AZ14" s="433" t="s">
        <v>114</v>
      </c>
      <c r="BA14" s="433" t="s">
        <v>114</v>
      </c>
    </row>
    <row r="15" spans="1:54" ht="18" customHeight="1" x14ac:dyDescent="0.3">
      <c r="A15" s="939" t="s">
        <v>444</v>
      </c>
      <c r="B15" s="430" t="s">
        <v>293</v>
      </c>
      <c r="C15" s="431" t="s">
        <v>443</v>
      </c>
      <c r="D15" s="432" t="s">
        <v>443</v>
      </c>
      <c r="E15" s="431" t="s">
        <v>443</v>
      </c>
      <c r="F15" s="432" t="s">
        <v>443</v>
      </c>
      <c r="G15" s="431" t="s">
        <v>443</v>
      </c>
      <c r="H15" s="432" t="s">
        <v>443</v>
      </c>
      <c r="I15" s="431" t="s">
        <v>443</v>
      </c>
      <c r="J15" s="432" t="s">
        <v>443</v>
      </c>
      <c r="K15" s="431" t="s">
        <v>443</v>
      </c>
      <c r="L15" s="432" t="s">
        <v>443</v>
      </c>
      <c r="M15" s="431" t="s">
        <v>443</v>
      </c>
      <c r="N15" s="432" t="s">
        <v>443</v>
      </c>
      <c r="O15" s="431" t="s">
        <v>443</v>
      </c>
      <c r="P15" s="432" t="s">
        <v>443</v>
      </c>
      <c r="Q15" s="433" t="s">
        <v>113</v>
      </c>
      <c r="R15" s="433" t="s">
        <v>293</v>
      </c>
      <c r="S15" s="433" t="s">
        <v>114</v>
      </c>
      <c r="T15" s="433" t="s">
        <v>114</v>
      </c>
      <c r="U15" s="431" t="s">
        <v>443</v>
      </c>
      <c r="V15" s="432" t="s">
        <v>443</v>
      </c>
      <c r="W15" s="431" t="s">
        <v>443</v>
      </c>
      <c r="X15" s="432" t="s">
        <v>443</v>
      </c>
      <c r="Y15" s="431" t="s">
        <v>443</v>
      </c>
      <c r="Z15" s="432" t="s">
        <v>443</v>
      </c>
      <c r="AA15" s="431" t="s">
        <v>443</v>
      </c>
      <c r="AB15" s="432" t="s">
        <v>443</v>
      </c>
      <c r="AC15" s="431" t="s">
        <v>443</v>
      </c>
      <c r="AD15" s="432" t="s">
        <v>443</v>
      </c>
      <c r="AE15" s="431" t="s">
        <v>443</v>
      </c>
      <c r="AF15" s="432" t="s">
        <v>443</v>
      </c>
      <c r="AG15" s="431" t="s">
        <v>443</v>
      </c>
      <c r="AH15" s="432" t="s">
        <v>443</v>
      </c>
      <c r="AI15" s="432" t="s">
        <v>443</v>
      </c>
      <c r="AJ15" s="431" t="s">
        <v>443</v>
      </c>
      <c r="AK15" s="432" t="s">
        <v>443</v>
      </c>
      <c r="AL15" s="431" t="s">
        <v>443</v>
      </c>
      <c r="AM15" s="432" t="s">
        <v>443</v>
      </c>
      <c r="AN15" s="432" t="s">
        <v>443</v>
      </c>
      <c r="AO15" s="431" t="s">
        <v>443</v>
      </c>
      <c r="AP15" s="432" t="s">
        <v>443</v>
      </c>
      <c r="AQ15" s="433" t="s">
        <v>113</v>
      </c>
      <c r="AR15" s="433" t="s">
        <v>114</v>
      </c>
      <c r="AS15" s="433" t="s">
        <v>114</v>
      </c>
      <c r="AT15" s="433" t="s">
        <v>114</v>
      </c>
      <c r="AU15" s="433" t="s">
        <v>114</v>
      </c>
      <c r="AV15" s="433" t="s">
        <v>114</v>
      </c>
      <c r="AW15" s="433" t="s">
        <v>114</v>
      </c>
      <c r="AX15" s="433" t="s">
        <v>114</v>
      </c>
      <c r="AY15" s="433" t="s">
        <v>114</v>
      </c>
      <c r="AZ15" s="433" t="s">
        <v>114</v>
      </c>
      <c r="BA15" s="433" t="s">
        <v>114</v>
      </c>
    </row>
    <row r="16" spans="1:54" ht="20.100000000000001" customHeight="1" x14ac:dyDescent="0.35">
      <c r="A16" s="940" t="s">
        <v>445</v>
      </c>
      <c r="B16" s="941" t="s">
        <v>293</v>
      </c>
      <c r="C16" s="942" t="s">
        <v>628</v>
      </c>
      <c r="D16" s="432" t="s">
        <v>443</v>
      </c>
      <c r="E16" s="431" t="s">
        <v>443</v>
      </c>
      <c r="F16" s="432" t="s">
        <v>443</v>
      </c>
      <c r="G16" s="431" t="s">
        <v>443</v>
      </c>
      <c r="H16" s="432" t="s">
        <v>443</v>
      </c>
      <c r="I16" s="431" t="s">
        <v>443</v>
      </c>
      <c r="J16" s="432" t="s">
        <v>443</v>
      </c>
      <c r="K16" s="431" t="s">
        <v>443</v>
      </c>
      <c r="L16" s="432" t="s">
        <v>443</v>
      </c>
      <c r="M16" s="431" t="s">
        <v>443</v>
      </c>
      <c r="N16" s="432" t="s">
        <v>443</v>
      </c>
      <c r="O16" s="431" t="s">
        <v>443</v>
      </c>
      <c r="P16" s="432" t="s">
        <v>443</v>
      </c>
      <c r="Q16" s="943" t="s">
        <v>113</v>
      </c>
      <c r="R16" s="944" t="s">
        <v>446</v>
      </c>
      <c r="S16" s="943" t="s">
        <v>293</v>
      </c>
      <c r="T16" s="945" t="s">
        <v>114</v>
      </c>
      <c r="U16" s="946" t="s">
        <v>443</v>
      </c>
      <c r="V16" s="947" t="s">
        <v>443</v>
      </c>
      <c r="W16" s="946" t="s">
        <v>443</v>
      </c>
      <c r="X16" s="947" t="s">
        <v>443</v>
      </c>
      <c r="Y16" s="946" t="s">
        <v>443</v>
      </c>
      <c r="Z16" s="947" t="s">
        <v>443</v>
      </c>
      <c r="AA16" s="946" t="s">
        <v>443</v>
      </c>
      <c r="AB16" s="947" t="s">
        <v>443</v>
      </c>
      <c r="AC16" s="946" t="s">
        <v>443</v>
      </c>
      <c r="AD16" s="948" t="s">
        <v>447</v>
      </c>
      <c r="AE16" s="948" t="s">
        <v>113</v>
      </c>
      <c r="AF16" s="945" t="s">
        <v>13</v>
      </c>
      <c r="AG16" s="945" t="s">
        <v>13</v>
      </c>
      <c r="AH16" s="945" t="s">
        <v>13</v>
      </c>
      <c r="AI16" s="945" t="s">
        <v>13</v>
      </c>
      <c r="AJ16" s="945" t="s">
        <v>115</v>
      </c>
      <c r="AK16" s="945" t="s">
        <v>115</v>
      </c>
      <c r="AL16" s="945" t="s">
        <v>115</v>
      </c>
      <c r="AM16" s="945" t="s">
        <v>115</v>
      </c>
      <c r="AN16" s="945" t="s">
        <v>115</v>
      </c>
      <c r="AO16" s="945" t="s">
        <v>115</v>
      </c>
      <c r="AP16" s="949" t="s">
        <v>116</v>
      </c>
      <c r="AQ16" s="949" t="s">
        <v>116</v>
      </c>
      <c r="AR16" s="1348"/>
      <c r="AS16" s="1349"/>
      <c r="AT16" s="1349"/>
      <c r="AU16" s="1349"/>
      <c r="AV16" s="1349"/>
      <c r="AW16" s="1349"/>
      <c r="AX16" s="1349"/>
      <c r="AY16" s="1349"/>
      <c r="AZ16" s="1349"/>
      <c r="BA16" s="1350"/>
    </row>
    <row r="17" spans="1:54" s="434" customFormat="1" ht="20.100000000000001" hidden="1" customHeight="1" x14ac:dyDescent="0.3">
      <c r="A17" s="940"/>
      <c r="B17" s="433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M17" s="433"/>
      <c r="N17" s="950"/>
      <c r="O17" s="950"/>
      <c r="P17" s="950"/>
      <c r="Q17" s="950"/>
      <c r="R17" s="433"/>
      <c r="S17" s="431"/>
      <c r="T17" s="431"/>
      <c r="U17" s="950"/>
      <c r="V17" s="433"/>
      <c r="W17" s="431"/>
      <c r="X17" s="431"/>
      <c r="Y17" s="431"/>
      <c r="Z17" s="431"/>
      <c r="AA17" s="431"/>
      <c r="AB17" s="431"/>
      <c r="AC17" s="433"/>
      <c r="AD17" s="433"/>
      <c r="AE17" s="950"/>
      <c r="AF17" s="950"/>
      <c r="AG17" s="950"/>
      <c r="AH17" s="433"/>
      <c r="AI17" s="950"/>
      <c r="AJ17" s="950"/>
      <c r="AK17" s="950"/>
      <c r="AL17" s="950"/>
      <c r="AM17" s="950"/>
      <c r="AN17" s="950"/>
      <c r="AO17" s="950"/>
      <c r="AP17" s="950"/>
      <c r="AQ17" s="950"/>
      <c r="AR17" s="950"/>
      <c r="AS17" s="950" t="s">
        <v>448</v>
      </c>
      <c r="AT17" s="432" t="s">
        <v>448</v>
      </c>
      <c r="AU17" s="432" t="s">
        <v>448</v>
      </c>
      <c r="AV17" s="432" t="s">
        <v>448</v>
      </c>
      <c r="AW17" s="432" t="s">
        <v>448</v>
      </c>
      <c r="AX17" s="432" t="s">
        <v>448</v>
      </c>
      <c r="AY17" s="432" t="s">
        <v>448</v>
      </c>
      <c r="AZ17" s="432" t="s">
        <v>448</v>
      </c>
      <c r="BA17" s="432" t="s">
        <v>448</v>
      </c>
    </row>
    <row r="18" spans="1:54" ht="20.100000000000001" customHeight="1" x14ac:dyDescent="0.3">
      <c r="A18" s="435"/>
      <c r="B18" s="435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5"/>
      <c r="AQ18" s="435"/>
      <c r="AR18" s="435"/>
      <c r="AS18" s="435"/>
      <c r="AT18" s="435"/>
      <c r="AU18" s="435"/>
      <c r="AV18" s="435"/>
      <c r="AW18" s="435"/>
      <c r="AX18" s="435"/>
      <c r="AY18" s="435"/>
      <c r="AZ18" s="435"/>
      <c r="BA18" s="435"/>
    </row>
    <row r="19" spans="1:54" ht="20.100000000000001" customHeight="1" x14ac:dyDescent="0.3">
      <c r="A19" s="1351" t="s">
        <v>479</v>
      </c>
      <c r="B19" s="1351"/>
      <c r="C19" s="1351"/>
      <c r="D19" s="1351"/>
      <c r="E19" s="1351"/>
      <c r="F19" s="1351"/>
      <c r="G19" s="1351"/>
      <c r="H19" s="1351"/>
      <c r="I19" s="1351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4"/>
      <c r="Z19" s="1324"/>
      <c r="AA19" s="1324"/>
      <c r="AB19" s="1324"/>
      <c r="AC19" s="1324"/>
      <c r="AD19" s="1324"/>
      <c r="AE19" s="1324"/>
      <c r="AF19" s="1324"/>
      <c r="AG19" s="1324"/>
      <c r="AH19" s="1324"/>
      <c r="AI19" s="1324"/>
      <c r="AJ19" s="1324"/>
      <c r="AK19" s="1324"/>
      <c r="AL19" s="1324"/>
      <c r="AM19" s="1324"/>
      <c r="AN19" s="1324"/>
      <c r="AO19" s="1324"/>
      <c r="AP19" s="1324"/>
      <c r="AQ19" s="1324"/>
      <c r="AR19" s="1324"/>
      <c r="AS19" s="1324"/>
      <c r="AT19" s="1324"/>
      <c r="AU19" s="1324"/>
      <c r="AV19" s="1352"/>
      <c r="AW19" s="1352"/>
      <c r="AX19" s="1352"/>
      <c r="AY19" s="1352"/>
      <c r="AZ19" s="1352"/>
    </row>
    <row r="20" spans="1:54" s="435" customFormat="1" ht="18" x14ac:dyDescent="0.35">
      <c r="A20" s="427"/>
      <c r="B20" s="427"/>
      <c r="C20" s="427"/>
      <c r="D20" s="427"/>
      <c r="E20" s="427"/>
      <c r="F20" s="427"/>
      <c r="G20" s="427"/>
      <c r="H20" s="427"/>
      <c r="I20" s="427"/>
      <c r="J20" s="436"/>
      <c r="K20" s="436"/>
      <c r="L20" s="436"/>
      <c r="M20" s="436"/>
      <c r="N20" s="436"/>
      <c r="O20" s="427"/>
      <c r="P20" s="427"/>
      <c r="Q20" s="436"/>
      <c r="R20" s="436"/>
      <c r="S20" s="436"/>
      <c r="T20" s="436"/>
      <c r="U20" s="436"/>
      <c r="V20" s="436"/>
      <c r="W20" s="428"/>
      <c r="X20" s="428"/>
      <c r="Y20" s="436"/>
      <c r="Z20" s="436"/>
      <c r="AA20" s="436"/>
      <c r="AB20" s="436"/>
      <c r="AC20" s="436"/>
      <c r="AD20" s="436"/>
      <c r="AE20" s="428"/>
      <c r="AF20" s="428"/>
      <c r="AG20" s="436"/>
      <c r="AH20" s="436"/>
      <c r="AI20" s="436"/>
      <c r="AJ20" s="436"/>
      <c r="AK20" s="428"/>
      <c r="AL20" s="428"/>
      <c r="AM20" s="436"/>
      <c r="AN20" s="436"/>
      <c r="AO20" s="436"/>
      <c r="AP20" s="436"/>
      <c r="AQ20" s="437"/>
      <c r="AR20" s="428"/>
      <c r="AS20" s="438"/>
      <c r="AT20" s="439"/>
      <c r="AU20" s="439"/>
      <c r="AV20" s="439"/>
      <c r="AW20" s="439"/>
      <c r="AX20" s="428"/>
      <c r="AY20" s="440"/>
      <c r="AZ20" s="440"/>
      <c r="BA20" s="440"/>
    </row>
    <row r="21" spans="1:54" ht="21" x14ac:dyDescent="0.4">
      <c r="A21" s="97" t="s">
        <v>629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441"/>
      <c r="AX21" s="441"/>
      <c r="AY21" s="441"/>
      <c r="AZ21" s="441"/>
      <c r="BA21" s="428"/>
    </row>
    <row r="22" spans="1:54" ht="18" x14ac:dyDescent="0.35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428"/>
    </row>
    <row r="23" spans="1:54" ht="30" customHeight="1" x14ac:dyDescent="0.3">
      <c r="A23" s="1310" t="s">
        <v>99</v>
      </c>
      <c r="B23" s="1311"/>
      <c r="C23" s="1316" t="s">
        <v>122</v>
      </c>
      <c r="D23" s="1316"/>
      <c r="E23" s="1316"/>
      <c r="F23" s="1316" t="s">
        <v>449</v>
      </c>
      <c r="G23" s="1316"/>
      <c r="H23" s="1316"/>
      <c r="I23" s="1316" t="s">
        <v>450</v>
      </c>
      <c r="J23" s="1316"/>
      <c r="K23" s="1316"/>
      <c r="L23" s="1251" t="s">
        <v>451</v>
      </c>
      <c r="M23" s="1253"/>
      <c r="N23" s="1251" t="s">
        <v>125</v>
      </c>
      <c r="O23" s="1329"/>
      <c r="P23" s="1311"/>
      <c r="Q23" s="1251" t="s">
        <v>477</v>
      </c>
      <c r="R23" s="1321"/>
      <c r="S23" s="1322"/>
      <c r="T23" s="1251" t="s">
        <v>127</v>
      </c>
      <c r="U23" s="1329"/>
      <c r="V23" s="1311"/>
      <c r="W23" s="1251" t="s">
        <v>128</v>
      </c>
      <c r="X23" s="1329"/>
      <c r="Y23" s="1311"/>
      <c r="Z23" s="442"/>
      <c r="AA23" s="1226" t="s">
        <v>129</v>
      </c>
      <c r="AB23" s="1226"/>
      <c r="AC23" s="1226"/>
      <c r="AD23" s="1226"/>
      <c r="AE23" s="1226"/>
      <c r="AF23" s="1226"/>
      <c r="AG23" s="1226"/>
      <c r="AH23" s="1227" t="s">
        <v>130</v>
      </c>
      <c r="AI23" s="1227"/>
      <c r="AJ23" s="1227"/>
      <c r="AK23" s="1223" t="s">
        <v>131</v>
      </c>
      <c r="AL23" s="1223"/>
      <c r="AM23" s="1223"/>
      <c r="AN23" s="596"/>
      <c r="AO23" s="443"/>
      <c r="AP23" s="1238" t="s">
        <v>630</v>
      </c>
      <c r="AQ23" s="1238"/>
      <c r="AR23" s="1238"/>
      <c r="AS23" s="1238"/>
      <c r="AT23" s="1355" t="s">
        <v>631</v>
      </c>
      <c r="AU23" s="1355"/>
      <c r="AV23" s="1355"/>
      <c r="AW23" s="1355"/>
      <c r="AX23" s="1355"/>
      <c r="AY23" s="1347" t="s">
        <v>130</v>
      </c>
      <c r="AZ23" s="1347"/>
      <c r="BA23" s="1347"/>
      <c r="BB23" s="1347"/>
    </row>
    <row r="24" spans="1:54" ht="21" customHeight="1" x14ac:dyDescent="0.3">
      <c r="A24" s="1312"/>
      <c r="B24" s="1313"/>
      <c r="C24" s="1316"/>
      <c r="D24" s="1316"/>
      <c r="E24" s="1316"/>
      <c r="F24" s="1316"/>
      <c r="G24" s="1316"/>
      <c r="H24" s="1316"/>
      <c r="I24" s="1316"/>
      <c r="J24" s="1316"/>
      <c r="K24" s="1316"/>
      <c r="L24" s="1254"/>
      <c r="M24" s="1256"/>
      <c r="N24" s="1312"/>
      <c r="O24" s="1330"/>
      <c r="P24" s="1313"/>
      <c r="Q24" s="1323"/>
      <c r="R24" s="1324"/>
      <c r="S24" s="1325"/>
      <c r="T24" s="1312"/>
      <c r="U24" s="1330"/>
      <c r="V24" s="1313"/>
      <c r="W24" s="1312"/>
      <c r="X24" s="1330"/>
      <c r="Y24" s="1313"/>
      <c r="Z24" s="442"/>
      <c r="AA24" s="1226"/>
      <c r="AB24" s="1226"/>
      <c r="AC24" s="1226"/>
      <c r="AD24" s="1226"/>
      <c r="AE24" s="1226"/>
      <c r="AF24" s="1226"/>
      <c r="AG24" s="1226"/>
      <c r="AH24" s="1227"/>
      <c r="AI24" s="1227"/>
      <c r="AJ24" s="1227"/>
      <c r="AK24" s="1223"/>
      <c r="AL24" s="1223"/>
      <c r="AM24" s="1223"/>
      <c r="AN24" s="596"/>
      <c r="AO24" s="596"/>
      <c r="AP24" s="1238"/>
      <c r="AQ24" s="1238"/>
      <c r="AR24" s="1238"/>
      <c r="AS24" s="1238"/>
      <c r="AT24" s="1355"/>
      <c r="AU24" s="1355"/>
      <c r="AV24" s="1355"/>
      <c r="AW24" s="1355"/>
      <c r="AX24" s="1355"/>
      <c r="AY24" s="1347"/>
      <c r="AZ24" s="1347"/>
      <c r="BA24" s="1347"/>
      <c r="BB24" s="1347"/>
    </row>
    <row r="25" spans="1:54" ht="47.25" customHeight="1" x14ac:dyDescent="0.3">
      <c r="A25" s="1314"/>
      <c r="B25" s="1315"/>
      <c r="C25" s="1316"/>
      <c r="D25" s="1316"/>
      <c r="E25" s="1316"/>
      <c r="F25" s="1316"/>
      <c r="G25" s="1316"/>
      <c r="H25" s="1316"/>
      <c r="I25" s="1316"/>
      <c r="J25" s="1316"/>
      <c r="K25" s="1316"/>
      <c r="L25" s="1257"/>
      <c r="M25" s="1259"/>
      <c r="N25" s="1314"/>
      <c r="O25" s="1331"/>
      <c r="P25" s="1315"/>
      <c r="Q25" s="1326"/>
      <c r="R25" s="1327"/>
      <c r="S25" s="1328"/>
      <c r="T25" s="1314"/>
      <c r="U25" s="1331"/>
      <c r="V25" s="1315"/>
      <c r="W25" s="1314"/>
      <c r="X25" s="1331"/>
      <c r="Y25" s="1315"/>
      <c r="Z25" s="442"/>
      <c r="AA25" s="1226"/>
      <c r="AB25" s="1226"/>
      <c r="AC25" s="1226"/>
      <c r="AD25" s="1226"/>
      <c r="AE25" s="1226"/>
      <c r="AF25" s="1226"/>
      <c r="AG25" s="1226"/>
      <c r="AH25" s="1227"/>
      <c r="AI25" s="1227"/>
      <c r="AJ25" s="1227"/>
      <c r="AK25" s="1223"/>
      <c r="AL25" s="1223"/>
      <c r="AM25" s="1223"/>
      <c r="AN25" s="596"/>
      <c r="AO25" s="596"/>
      <c r="AP25" s="1238"/>
      <c r="AQ25" s="1238"/>
      <c r="AR25" s="1238"/>
      <c r="AS25" s="1238"/>
      <c r="AT25" s="1355"/>
      <c r="AU25" s="1355"/>
      <c r="AV25" s="1355"/>
      <c r="AW25" s="1355"/>
      <c r="AX25" s="1355"/>
      <c r="AY25" s="1347"/>
      <c r="AZ25" s="1347"/>
      <c r="BA25" s="1347"/>
      <c r="BB25" s="1347"/>
    </row>
    <row r="26" spans="1:54" ht="46.5" customHeight="1" x14ac:dyDescent="0.35">
      <c r="A26" s="1353">
        <v>1</v>
      </c>
      <c r="B26" s="1354"/>
      <c r="C26" s="1356">
        <v>36</v>
      </c>
      <c r="D26" s="1357"/>
      <c r="E26" s="1358"/>
      <c r="F26" s="1356">
        <v>2</v>
      </c>
      <c r="G26" s="1357"/>
      <c r="H26" s="1358"/>
      <c r="I26" s="1369">
        <v>2</v>
      </c>
      <c r="J26" s="1369"/>
      <c r="K26" s="1369"/>
      <c r="L26" s="1359"/>
      <c r="M26" s="1360"/>
      <c r="N26" s="1370"/>
      <c r="O26" s="1371"/>
      <c r="P26" s="1372"/>
      <c r="Q26" s="1364"/>
      <c r="R26" s="1365"/>
      <c r="S26" s="1366"/>
      <c r="T26" s="1356">
        <v>12</v>
      </c>
      <c r="U26" s="1357"/>
      <c r="V26" s="1358"/>
      <c r="W26" s="1317">
        <f>SUM(C26:V26)</f>
        <v>52</v>
      </c>
      <c r="X26" s="1318"/>
      <c r="Y26" s="1319"/>
      <c r="Z26" s="442"/>
      <c r="AA26" s="1186" t="s">
        <v>135</v>
      </c>
      <c r="AB26" s="1186"/>
      <c r="AC26" s="1186"/>
      <c r="AD26" s="1186"/>
      <c r="AE26" s="1186"/>
      <c r="AF26" s="1186"/>
      <c r="AG26" s="1186"/>
      <c r="AH26" s="1185">
        <v>6</v>
      </c>
      <c r="AI26" s="1185"/>
      <c r="AJ26" s="1185"/>
      <c r="AK26" s="1185">
        <v>2</v>
      </c>
      <c r="AL26" s="1185"/>
      <c r="AM26" s="1185"/>
      <c r="AN26" s="596"/>
      <c r="AO26" s="444"/>
      <c r="AP26" s="1238">
        <v>1</v>
      </c>
      <c r="AQ26" s="1238"/>
      <c r="AR26" s="1238"/>
      <c r="AS26" s="1238"/>
      <c r="AT26" s="1346" t="s">
        <v>632</v>
      </c>
      <c r="AU26" s="1347"/>
      <c r="AV26" s="1347"/>
      <c r="AW26" s="1347"/>
      <c r="AX26" s="1347"/>
      <c r="AY26" s="1347">
        <v>6</v>
      </c>
      <c r="AZ26" s="1347"/>
      <c r="BA26" s="1347"/>
      <c r="BB26" s="1347"/>
    </row>
    <row r="27" spans="1:54" ht="20.25" customHeight="1" x14ac:dyDescent="0.35">
      <c r="A27" s="1367">
        <v>2</v>
      </c>
      <c r="B27" s="1368"/>
      <c r="C27" s="1356">
        <v>36</v>
      </c>
      <c r="D27" s="1357"/>
      <c r="E27" s="1358"/>
      <c r="F27" s="1356">
        <v>2</v>
      </c>
      <c r="G27" s="1357"/>
      <c r="H27" s="1358"/>
      <c r="I27" s="1369">
        <v>2</v>
      </c>
      <c r="J27" s="1369"/>
      <c r="K27" s="1369"/>
      <c r="L27" s="1359"/>
      <c r="M27" s="1360"/>
      <c r="N27" s="1361"/>
      <c r="O27" s="1362"/>
      <c r="P27" s="1363"/>
      <c r="Q27" s="1364"/>
      <c r="R27" s="1365"/>
      <c r="S27" s="1366"/>
      <c r="T27" s="1356">
        <v>12</v>
      </c>
      <c r="U27" s="1357"/>
      <c r="V27" s="1358"/>
      <c r="W27" s="1317">
        <f>SUM(C27:V27)</f>
        <v>52</v>
      </c>
      <c r="X27" s="1318"/>
      <c r="Y27" s="1319"/>
      <c r="Z27" s="442"/>
      <c r="AA27" s="1184"/>
      <c r="AB27" s="1184"/>
      <c r="AC27" s="1184"/>
      <c r="AD27" s="1184"/>
      <c r="AE27" s="1184"/>
      <c r="AF27" s="1184"/>
      <c r="AG27" s="1184"/>
      <c r="AH27" s="1185"/>
      <c r="AI27" s="1185"/>
      <c r="AJ27" s="1185"/>
      <c r="AK27" s="1185"/>
      <c r="AL27" s="1185"/>
      <c r="AM27" s="1185"/>
      <c r="AN27" s="596"/>
      <c r="AO27" s="445"/>
      <c r="AP27" s="1238"/>
      <c r="AQ27" s="1238"/>
      <c r="AR27" s="1238"/>
      <c r="AS27" s="1238"/>
      <c r="AT27" s="1347"/>
      <c r="AU27" s="1347"/>
      <c r="AV27" s="1347"/>
      <c r="AW27" s="1347"/>
      <c r="AX27" s="1347"/>
      <c r="AY27" s="1347"/>
      <c r="AZ27" s="1347"/>
      <c r="BA27" s="1347"/>
      <c r="BB27" s="1347"/>
    </row>
    <row r="28" spans="1:54" ht="20.25" customHeight="1" x14ac:dyDescent="0.35">
      <c r="A28" s="1367">
        <v>3</v>
      </c>
      <c r="B28" s="1368"/>
      <c r="C28" s="1332">
        <v>23</v>
      </c>
      <c r="D28" s="1333"/>
      <c r="E28" s="1334"/>
      <c r="F28" s="1332">
        <v>3</v>
      </c>
      <c r="G28" s="1333"/>
      <c r="H28" s="1334"/>
      <c r="I28" s="1320">
        <v>3</v>
      </c>
      <c r="J28" s="1320"/>
      <c r="K28" s="1320"/>
      <c r="L28" s="1320">
        <v>4</v>
      </c>
      <c r="M28" s="1320"/>
      <c r="N28" s="1379">
        <v>4</v>
      </c>
      <c r="O28" s="1380"/>
      <c r="P28" s="1381"/>
      <c r="Q28" s="1373">
        <v>2</v>
      </c>
      <c r="R28" s="1374"/>
      <c r="S28" s="1375"/>
      <c r="T28" s="1376">
        <v>1</v>
      </c>
      <c r="U28" s="1377"/>
      <c r="V28" s="1378"/>
      <c r="W28" s="1382">
        <f>SUM(C28:V28)</f>
        <v>40</v>
      </c>
      <c r="X28" s="1383"/>
      <c r="Y28" s="1384"/>
      <c r="Z28" s="442"/>
      <c r="AA28" s="1184"/>
      <c r="AB28" s="1184"/>
      <c r="AC28" s="1184"/>
      <c r="AD28" s="1184"/>
      <c r="AE28" s="1184"/>
      <c r="AF28" s="1184"/>
      <c r="AG28" s="1184"/>
      <c r="AH28" s="1185"/>
      <c r="AI28" s="1185"/>
      <c r="AJ28" s="1185"/>
      <c r="AK28" s="1185"/>
      <c r="AL28" s="1185"/>
      <c r="AM28" s="1185"/>
      <c r="AN28" s="596"/>
      <c r="AO28" s="445"/>
      <c r="AP28" s="1238"/>
      <c r="AQ28" s="1238"/>
      <c r="AR28" s="1238"/>
      <c r="AS28" s="1238"/>
      <c r="AT28" s="1347"/>
      <c r="AU28" s="1347"/>
      <c r="AV28" s="1347"/>
      <c r="AW28" s="1347"/>
      <c r="AX28" s="1347"/>
      <c r="AY28" s="1347"/>
      <c r="AZ28" s="1347"/>
      <c r="BA28" s="1347"/>
      <c r="BB28" s="1347"/>
    </row>
    <row r="29" spans="1:54" ht="20.25" hidden="1" customHeight="1" x14ac:dyDescent="0.3">
      <c r="Z29" s="442"/>
      <c r="AA29" s="1186" t="s">
        <v>43</v>
      </c>
      <c r="AB29" s="1186"/>
      <c r="AC29" s="1186"/>
      <c r="AD29" s="1186"/>
      <c r="AE29" s="1186"/>
      <c r="AF29" s="1186"/>
      <c r="AG29" s="1186"/>
      <c r="AH29" s="1185">
        <v>4</v>
      </c>
      <c r="AI29" s="1185"/>
      <c r="AJ29" s="1185"/>
      <c r="AK29" s="1185">
        <v>2</v>
      </c>
      <c r="AL29" s="1185"/>
      <c r="AM29" s="1185"/>
      <c r="AN29" s="446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</row>
    <row r="30" spans="1:54" ht="20.25" hidden="1" customHeight="1" x14ac:dyDescent="0.3">
      <c r="A30" s="1367"/>
      <c r="B30" s="1368"/>
      <c r="C30" s="1356"/>
      <c r="D30" s="1357"/>
      <c r="E30" s="1358"/>
      <c r="F30" s="1356"/>
      <c r="G30" s="1318"/>
      <c r="H30" s="1319"/>
      <c r="I30" s="1317"/>
      <c r="J30" s="1339"/>
      <c r="K30" s="1339"/>
      <c r="L30" s="1339"/>
      <c r="M30" s="1341"/>
      <c r="N30" s="1406"/>
      <c r="O30" s="1368"/>
      <c r="P30" s="1407"/>
      <c r="Q30" s="1403"/>
      <c r="R30" s="1408"/>
      <c r="S30" s="1409"/>
      <c r="T30" s="1356"/>
      <c r="U30" s="1357"/>
      <c r="V30" s="1358"/>
      <c r="W30" s="1317"/>
      <c r="X30" s="1318"/>
      <c r="Y30" s="1319"/>
      <c r="Z30" s="442"/>
      <c r="AA30" s="1186"/>
      <c r="AB30" s="1186"/>
      <c r="AC30" s="1186"/>
      <c r="AD30" s="1186"/>
      <c r="AE30" s="1186"/>
      <c r="AF30" s="1186"/>
      <c r="AG30" s="1186"/>
      <c r="AH30" s="1185"/>
      <c r="AI30" s="1185"/>
      <c r="AJ30" s="1185"/>
      <c r="AK30" s="1185"/>
      <c r="AL30" s="1185"/>
      <c r="AM30" s="1185"/>
      <c r="AN30" s="448"/>
      <c r="AO30" s="1396"/>
      <c r="AP30" s="1397"/>
      <c r="AQ30" s="1397"/>
      <c r="AR30" s="1397"/>
      <c r="AS30" s="1398"/>
      <c r="AT30" s="1398"/>
      <c r="AU30" s="1398"/>
      <c r="AV30" s="1398"/>
      <c r="AW30" s="1398"/>
      <c r="AX30" s="1398"/>
      <c r="AY30" s="1398"/>
      <c r="AZ30" s="1398"/>
      <c r="BA30" s="1398"/>
    </row>
    <row r="31" spans="1:54" ht="18.75" customHeight="1" x14ac:dyDescent="0.35">
      <c r="A31" s="1389" t="s">
        <v>22</v>
      </c>
      <c r="B31" s="1390"/>
      <c r="C31" s="1332">
        <f>SUM(C26:C30)</f>
        <v>95</v>
      </c>
      <c r="D31" s="1333"/>
      <c r="E31" s="1334"/>
      <c r="F31" s="1332">
        <f>SUM(F26:F30)</f>
        <v>7</v>
      </c>
      <c r="G31" s="1391"/>
      <c r="H31" s="1392"/>
      <c r="I31" s="1393">
        <v>10</v>
      </c>
      <c r="J31" s="1393"/>
      <c r="K31" s="1393"/>
      <c r="L31" s="1399"/>
      <c r="M31" s="1400"/>
      <c r="N31" s="1401">
        <v>10</v>
      </c>
      <c r="O31" s="1390"/>
      <c r="P31" s="1402"/>
      <c r="Q31" s="1403">
        <v>2</v>
      </c>
      <c r="R31" s="1404"/>
      <c r="S31" s="1405"/>
      <c r="T31" s="1332">
        <f>SUM(T26:V30)</f>
        <v>25</v>
      </c>
      <c r="U31" s="1333"/>
      <c r="V31" s="1334"/>
      <c r="W31" s="1332">
        <f>SUM(W26:Y30)</f>
        <v>144</v>
      </c>
      <c r="X31" s="1391"/>
      <c r="Y31" s="1392"/>
      <c r="Z31" s="597"/>
      <c r="AA31" s="597"/>
      <c r="AB31" s="597"/>
      <c r="AC31" s="597"/>
      <c r="AD31" s="597"/>
      <c r="AE31" s="449"/>
      <c r="AF31" s="449"/>
      <c r="AG31" s="597"/>
      <c r="AH31" s="597"/>
      <c r="AI31" s="597"/>
      <c r="AJ31" s="597"/>
      <c r="AK31" s="449"/>
      <c r="AL31" s="449"/>
      <c r="AM31" s="597"/>
      <c r="AN31" s="597"/>
      <c r="AO31" s="597"/>
      <c r="AP31" s="597"/>
      <c r="AQ31" s="450"/>
      <c r="AR31" s="449"/>
      <c r="AS31" s="451"/>
      <c r="AT31" s="451"/>
      <c r="AU31" s="451"/>
      <c r="AV31" s="451"/>
      <c r="AW31" s="451"/>
      <c r="AX31" s="449"/>
      <c r="AY31" s="440"/>
      <c r="AZ31" s="440"/>
      <c r="BA31" s="440"/>
    </row>
    <row r="32" spans="1:54" ht="15.75" customHeight="1" x14ac:dyDescent="0.3">
      <c r="AP32" s="1385"/>
      <c r="AQ32" s="1386"/>
      <c r="AR32" s="1386"/>
      <c r="AS32" s="1386"/>
      <c r="AT32" s="1387"/>
      <c r="AU32" s="1388"/>
      <c r="AV32" s="1388"/>
      <c r="AW32" s="1388"/>
      <c r="AX32" s="1388"/>
      <c r="AY32" s="1394"/>
      <c r="AZ32" s="1394"/>
      <c r="BA32" s="1394"/>
      <c r="BB32" s="1395"/>
    </row>
    <row r="33" spans="42:54" ht="15.75" customHeight="1" x14ac:dyDescent="0.3">
      <c r="AP33" s="1386"/>
      <c r="AQ33" s="1386"/>
      <c r="AR33" s="1386"/>
      <c r="AS33" s="1386"/>
      <c r="AT33" s="1388"/>
      <c r="AU33" s="1388"/>
      <c r="AV33" s="1388"/>
      <c r="AW33" s="1388"/>
      <c r="AX33" s="1388"/>
      <c r="AY33" s="1394"/>
      <c r="AZ33" s="1394"/>
      <c r="BA33" s="1394"/>
      <c r="BB33" s="1395"/>
    </row>
    <row r="34" spans="42:54" ht="15.75" customHeight="1" x14ac:dyDescent="0.3">
      <c r="AP34" s="1386"/>
      <c r="AQ34" s="1386"/>
      <c r="AR34" s="1386"/>
      <c r="AS34" s="1386"/>
      <c r="AT34" s="1388"/>
      <c r="AU34" s="1388"/>
      <c r="AV34" s="1388"/>
      <c r="AW34" s="1388"/>
      <c r="AX34" s="1388"/>
      <c r="AY34" s="1394"/>
      <c r="AZ34" s="1394"/>
      <c r="BA34" s="1394"/>
      <c r="BB34" s="1395"/>
    </row>
    <row r="35" spans="42:54" ht="15.75" customHeight="1" x14ac:dyDescent="0.3">
      <c r="AP35" s="1386"/>
      <c r="AQ35" s="1386"/>
      <c r="AR35" s="1386"/>
      <c r="AS35" s="1386"/>
      <c r="AT35" s="1388"/>
      <c r="AU35" s="1388"/>
      <c r="AV35" s="1388"/>
      <c r="AW35" s="1388"/>
      <c r="AX35" s="1388"/>
      <c r="AY35" s="1394"/>
      <c r="AZ35" s="1394"/>
      <c r="BA35" s="1394"/>
      <c r="BB35" s="1395"/>
    </row>
  </sheetData>
  <mergeCells count="116"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L31:M31"/>
    <mergeCell ref="N31:P31"/>
    <mergeCell ref="Q31:S31"/>
    <mergeCell ref="A30:B30"/>
    <mergeCell ref="C30:E30"/>
    <mergeCell ref="F30:H30"/>
    <mergeCell ref="I30:M30"/>
    <mergeCell ref="N30:P30"/>
    <mergeCell ref="Q30:S30"/>
    <mergeCell ref="A28:B28"/>
    <mergeCell ref="Q26:S26"/>
    <mergeCell ref="F26:H26"/>
    <mergeCell ref="F28:H28"/>
    <mergeCell ref="I28:K28"/>
    <mergeCell ref="AH29:AJ30"/>
    <mergeCell ref="AK29:AM30"/>
    <mergeCell ref="T30:V30"/>
    <mergeCell ref="W30:Y30"/>
    <mergeCell ref="Q28:S28"/>
    <mergeCell ref="T28:V28"/>
    <mergeCell ref="N28:P28"/>
    <mergeCell ref="W28:Y28"/>
    <mergeCell ref="AT26:AX28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K26:AM26"/>
    <mergeCell ref="W27:Y27"/>
    <mergeCell ref="AA27:AG28"/>
    <mergeCell ref="AH27:AJ28"/>
    <mergeCell ref="AK27:AM28"/>
    <mergeCell ref="AY23:BB25"/>
    <mergeCell ref="A26:B26"/>
    <mergeCell ref="AT23:AX25"/>
    <mergeCell ref="C26:E26"/>
    <mergeCell ref="L27:M27"/>
    <mergeCell ref="N27:P27"/>
    <mergeCell ref="Q27:S27"/>
    <mergeCell ref="T27:V27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P23:AS25"/>
    <mergeCell ref="A23:B25"/>
    <mergeCell ref="C23:E25"/>
    <mergeCell ref="W26:Y26"/>
    <mergeCell ref="AA26:AG26"/>
    <mergeCell ref="AP26:AS28"/>
    <mergeCell ref="L28:M28"/>
    <mergeCell ref="Q23:S25"/>
    <mergeCell ref="T23:V25"/>
    <mergeCell ref="W23:Y25"/>
    <mergeCell ref="AA23:AG25"/>
    <mergeCell ref="C28:E28"/>
    <mergeCell ref="F23:H25"/>
    <mergeCell ref="I23:K25"/>
    <mergeCell ref="L23:M25"/>
    <mergeCell ref="N23:P25"/>
    <mergeCell ref="T26:V26"/>
    <mergeCell ref="A27:B27"/>
    <mergeCell ref="C27:E27"/>
    <mergeCell ref="F27:H27"/>
    <mergeCell ref="I27:K27"/>
    <mergeCell ref="I26:K26"/>
    <mergeCell ref="L26:M26"/>
    <mergeCell ref="N26:P26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topLeftCell="A46" zoomScale="75" zoomScaleNormal="85" workbookViewId="0">
      <selection activeCell="C62" sqref="C62:F63"/>
    </sheetView>
  </sheetViews>
  <sheetFormatPr defaultColWidth="9.109375" defaultRowHeight="15.6" x14ac:dyDescent="0.3"/>
  <cols>
    <col min="1" max="1" width="11.33203125" style="329" customWidth="1"/>
    <col min="2" max="2" width="45.88671875" style="504" customWidth="1"/>
    <col min="3" max="3" width="6.6640625" style="330" customWidth="1"/>
    <col min="4" max="4" width="12" style="331" customWidth="1"/>
    <col min="5" max="5" width="7.33203125" style="331" customWidth="1"/>
    <col min="6" max="6" width="6.44140625" style="330" customWidth="1"/>
    <col min="7" max="7" width="7.44140625" style="330" customWidth="1"/>
    <col min="8" max="8" width="9.88671875" style="330" customWidth="1"/>
    <col min="9" max="9" width="8.6640625" style="960" customWidth="1"/>
    <col min="10" max="10" width="8" style="960" customWidth="1"/>
    <col min="11" max="11" width="5.88671875" style="960" customWidth="1"/>
    <col min="12" max="12" width="7.88671875" style="960" customWidth="1"/>
    <col min="13" max="13" width="8.88671875" style="960" customWidth="1"/>
    <col min="14" max="14" width="6.44140625" style="960" customWidth="1"/>
    <col min="15" max="18" width="5.88671875" style="960" customWidth="1"/>
    <col min="19" max="19" width="5.88671875" style="960" hidden="1" customWidth="1"/>
    <col min="20" max="20" width="5" style="960" customWidth="1"/>
    <col min="21" max="21" width="5.109375" style="960" customWidth="1"/>
    <col min="22" max="22" width="5" style="960" customWidth="1"/>
    <col min="23" max="23" width="4.44140625" style="960" customWidth="1"/>
    <col min="24" max="24" width="4.6640625" style="960" customWidth="1"/>
    <col min="25" max="29" width="0" style="504" hidden="1" customWidth="1"/>
    <col min="30" max="16384" width="9.109375" style="504"/>
  </cols>
  <sheetData>
    <row r="1" spans="1:29" s="503" customFormat="1" ht="18.75" customHeight="1" thickBot="1" x14ac:dyDescent="0.35">
      <c r="A1" s="1410" t="s">
        <v>480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  <c r="N1" s="1411"/>
      <c r="O1" s="1411"/>
      <c r="P1" s="1411"/>
      <c r="Q1" s="1411"/>
      <c r="R1" s="1411"/>
      <c r="S1" s="1411"/>
      <c r="T1" s="1411"/>
      <c r="U1" s="1411"/>
      <c r="V1" s="1411"/>
      <c r="W1" s="1411"/>
      <c r="X1" s="1412"/>
    </row>
    <row r="2" spans="1:29" s="503" customFormat="1" ht="15.75" customHeight="1" x14ac:dyDescent="0.3">
      <c r="A2" s="1439" t="s">
        <v>137</v>
      </c>
      <c r="B2" s="1441" t="s">
        <v>138</v>
      </c>
      <c r="C2" s="1443" t="s">
        <v>139</v>
      </c>
      <c r="D2" s="1444"/>
      <c r="E2" s="1444"/>
      <c r="F2" s="1445"/>
      <c r="G2" s="1446" t="s">
        <v>140</v>
      </c>
      <c r="H2" s="1448" t="s">
        <v>141</v>
      </c>
      <c r="I2" s="1449"/>
      <c r="J2" s="1449"/>
      <c r="K2" s="1449"/>
      <c r="L2" s="1449"/>
      <c r="M2" s="1450"/>
      <c r="N2" s="1423" t="s">
        <v>323</v>
      </c>
      <c r="O2" s="1424"/>
      <c r="P2" s="1424"/>
      <c r="Q2" s="1424"/>
      <c r="R2" s="1424"/>
      <c r="S2" s="1424"/>
      <c r="T2" s="1424"/>
      <c r="U2" s="1424"/>
      <c r="V2" s="1424"/>
      <c r="W2" s="1424"/>
      <c r="X2" s="1425"/>
    </row>
    <row r="3" spans="1:29" s="503" customFormat="1" ht="16.5" customHeight="1" thickBot="1" x14ac:dyDescent="0.35">
      <c r="A3" s="1440"/>
      <c r="B3" s="1442"/>
      <c r="C3" s="1510" t="s">
        <v>142</v>
      </c>
      <c r="D3" s="1415" t="s">
        <v>143</v>
      </c>
      <c r="E3" s="1419" t="s">
        <v>144</v>
      </c>
      <c r="F3" s="1420"/>
      <c r="G3" s="1447"/>
      <c r="H3" s="1421" t="s">
        <v>6</v>
      </c>
      <c r="I3" s="1519" t="s">
        <v>145</v>
      </c>
      <c r="J3" s="1520"/>
      <c r="K3" s="1520"/>
      <c r="L3" s="1521"/>
      <c r="M3" s="1413" t="s">
        <v>146</v>
      </c>
      <c r="N3" s="1426"/>
      <c r="O3" s="1427"/>
      <c r="P3" s="1427"/>
      <c r="Q3" s="1427"/>
      <c r="R3" s="1427"/>
      <c r="S3" s="1427"/>
      <c r="T3" s="1427"/>
      <c r="U3" s="1427"/>
      <c r="V3" s="1427"/>
      <c r="W3" s="1427"/>
      <c r="X3" s="1428"/>
    </row>
    <row r="4" spans="1:29" s="503" customFormat="1" ht="16.5" customHeight="1" thickBot="1" x14ac:dyDescent="0.35">
      <c r="A4" s="1440"/>
      <c r="B4" s="1442"/>
      <c r="C4" s="1510"/>
      <c r="D4" s="1415"/>
      <c r="E4" s="1415" t="s">
        <v>147</v>
      </c>
      <c r="F4" s="1417" t="s">
        <v>148</v>
      </c>
      <c r="G4" s="1447"/>
      <c r="H4" s="1422"/>
      <c r="I4" s="1416" t="s">
        <v>22</v>
      </c>
      <c r="J4" s="1416" t="s">
        <v>26</v>
      </c>
      <c r="K4" s="1416" t="s">
        <v>149</v>
      </c>
      <c r="L4" s="1416" t="s">
        <v>150</v>
      </c>
      <c r="M4" s="1414"/>
      <c r="N4" s="1431" t="s">
        <v>151</v>
      </c>
      <c r="O4" s="1432"/>
      <c r="P4" s="1429" t="s">
        <v>152</v>
      </c>
      <c r="Q4" s="1432"/>
      <c r="R4" s="1429" t="s">
        <v>322</v>
      </c>
      <c r="S4" s="1500"/>
      <c r="T4" s="1432"/>
      <c r="U4" s="1429" t="s">
        <v>552</v>
      </c>
      <c r="V4" s="1432"/>
      <c r="W4" s="1429" t="s">
        <v>646</v>
      </c>
      <c r="X4" s="1430"/>
    </row>
    <row r="5" spans="1:29" s="503" customFormat="1" ht="16.2" thickBot="1" x14ac:dyDescent="0.35">
      <c r="A5" s="1440"/>
      <c r="B5" s="1442"/>
      <c r="C5" s="1510"/>
      <c r="D5" s="1415"/>
      <c r="E5" s="1415"/>
      <c r="F5" s="1417"/>
      <c r="G5" s="1447"/>
      <c r="H5" s="1422"/>
      <c r="I5" s="1418"/>
      <c r="J5" s="1418"/>
      <c r="K5" s="1418"/>
      <c r="L5" s="1418"/>
      <c r="M5" s="1414"/>
      <c r="N5" s="937">
        <v>1</v>
      </c>
      <c r="O5" s="324">
        <v>2</v>
      </c>
      <c r="P5" s="324">
        <v>3</v>
      </c>
      <c r="Q5" s="324">
        <v>4</v>
      </c>
      <c r="R5" s="324">
        <v>5</v>
      </c>
      <c r="S5" s="845"/>
      <c r="T5" s="324">
        <v>6</v>
      </c>
      <c r="U5" s="324">
        <v>7</v>
      </c>
      <c r="V5" s="324">
        <v>8</v>
      </c>
      <c r="W5" s="324"/>
      <c r="X5" s="324"/>
    </row>
    <row r="6" spans="1:29" s="503" customFormat="1" x14ac:dyDescent="0.3">
      <c r="A6" s="1440"/>
      <c r="B6" s="1442"/>
      <c r="C6" s="1510"/>
      <c r="D6" s="1415"/>
      <c r="E6" s="1415"/>
      <c r="F6" s="1417"/>
      <c r="G6" s="1447"/>
      <c r="H6" s="1422"/>
      <c r="I6" s="1418"/>
      <c r="J6" s="1418"/>
      <c r="K6" s="1418"/>
      <c r="L6" s="1418"/>
      <c r="M6" s="1414"/>
      <c r="N6" s="985"/>
      <c r="O6" s="987"/>
      <c r="P6" s="985"/>
      <c r="Q6" s="987"/>
      <c r="R6" s="988"/>
      <c r="S6" s="986"/>
      <c r="T6" s="996"/>
      <c r="U6" s="985"/>
      <c r="V6" s="987"/>
      <c r="W6" s="988"/>
      <c r="X6" s="987"/>
    </row>
    <row r="7" spans="1:29" s="503" customFormat="1" ht="20.25" customHeight="1" thickBot="1" x14ac:dyDescent="0.35">
      <c r="A7" s="1440"/>
      <c r="B7" s="1442"/>
      <c r="C7" s="1421"/>
      <c r="D7" s="1416"/>
      <c r="E7" s="1416"/>
      <c r="F7" s="1413"/>
      <c r="G7" s="1447"/>
      <c r="H7" s="1422"/>
      <c r="I7" s="1418"/>
      <c r="J7" s="1418"/>
      <c r="K7" s="1418"/>
      <c r="L7" s="1418"/>
      <c r="M7" s="1414"/>
      <c r="N7" s="991"/>
      <c r="O7" s="992"/>
      <c r="P7" s="989"/>
      <c r="Q7" s="990"/>
      <c r="R7" s="993"/>
      <c r="S7" s="994"/>
      <c r="T7" s="997"/>
      <c r="U7" s="989"/>
      <c r="V7" s="990"/>
      <c r="W7" s="993"/>
      <c r="X7" s="992"/>
    </row>
    <row r="8" spans="1:29" s="503" customFormat="1" ht="16.2" thickBot="1" x14ac:dyDescent="0.35">
      <c r="A8" s="321">
        <v>1</v>
      </c>
      <c r="B8" s="324">
        <v>2</v>
      </c>
      <c r="C8" s="606">
        <v>3</v>
      </c>
      <c r="D8" s="321">
        <v>4</v>
      </c>
      <c r="E8" s="321">
        <v>5</v>
      </c>
      <c r="F8" s="321">
        <v>6</v>
      </c>
      <c r="G8" s="321">
        <v>7</v>
      </c>
      <c r="H8" s="321">
        <v>8</v>
      </c>
      <c r="I8" s="321">
        <v>9</v>
      </c>
      <c r="J8" s="321">
        <v>10</v>
      </c>
      <c r="K8" s="321">
        <v>11</v>
      </c>
      <c r="L8" s="321">
        <v>12</v>
      </c>
      <c r="M8" s="605">
        <v>13</v>
      </c>
      <c r="N8" s="321">
        <v>14</v>
      </c>
      <c r="O8" s="995">
        <v>15</v>
      </c>
      <c r="P8" s="995">
        <v>16</v>
      </c>
      <c r="Q8" s="995">
        <v>17</v>
      </c>
      <c r="R8" s="995">
        <v>18</v>
      </c>
      <c r="S8" s="995"/>
      <c r="T8" s="995">
        <v>19</v>
      </c>
      <c r="U8" s="995">
        <v>20</v>
      </c>
      <c r="V8" s="995">
        <v>21</v>
      </c>
      <c r="W8" s="995">
        <v>22</v>
      </c>
      <c r="X8" s="322">
        <v>23</v>
      </c>
      <c r="Y8" s="325">
        <v>25</v>
      </c>
      <c r="Z8" s="323">
        <v>26</v>
      </c>
      <c r="AA8" s="326">
        <v>27</v>
      </c>
      <c r="AB8" s="323">
        <v>28</v>
      </c>
      <c r="AC8" s="326">
        <v>29</v>
      </c>
    </row>
    <row r="9" spans="1:29" s="503" customFormat="1" ht="16.2" thickBot="1" x14ac:dyDescent="0.35">
      <c r="A9" s="1507" t="s">
        <v>153</v>
      </c>
      <c r="B9" s="1508"/>
      <c r="C9" s="1508"/>
      <c r="D9" s="1508"/>
      <c r="E9" s="1508"/>
      <c r="F9" s="1508"/>
      <c r="G9" s="1508"/>
      <c r="H9" s="1508"/>
      <c r="I9" s="1508"/>
      <c r="J9" s="1508"/>
      <c r="K9" s="1508"/>
      <c r="L9" s="1508"/>
      <c r="M9" s="1508"/>
      <c r="N9" s="1508"/>
      <c r="O9" s="1508"/>
      <c r="P9" s="1508"/>
      <c r="Q9" s="1508"/>
      <c r="R9" s="1508"/>
      <c r="S9" s="1508"/>
      <c r="T9" s="1508"/>
      <c r="U9" s="1508"/>
      <c r="V9" s="1508"/>
      <c r="W9" s="1508"/>
      <c r="X9" s="1509"/>
    </row>
    <row r="10" spans="1:29" s="503" customFormat="1" ht="16.2" thickBot="1" x14ac:dyDescent="0.35">
      <c r="A10" s="1511" t="s">
        <v>154</v>
      </c>
      <c r="B10" s="1512"/>
      <c r="C10" s="1512"/>
      <c r="D10" s="1512"/>
      <c r="E10" s="1512"/>
      <c r="F10" s="1512"/>
      <c r="G10" s="1512"/>
      <c r="H10" s="1512"/>
      <c r="I10" s="1512"/>
      <c r="J10" s="1512"/>
      <c r="K10" s="1512"/>
      <c r="L10" s="1512"/>
      <c r="M10" s="1512"/>
      <c r="N10" s="1512"/>
      <c r="O10" s="1512"/>
      <c r="P10" s="1512"/>
      <c r="Q10" s="1512"/>
      <c r="R10" s="1512"/>
      <c r="S10" s="1512"/>
      <c r="T10" s="1512"/>
      <c r="U10" s="1512"/>
      <c r="V10" s="1512"/>
      <c r="W10" s="1512"/>
      <c r="X10" s="1513"/>
    </row>
    <row r="11" spans="1:29" s="105" customFormat="1" ht="32.25" customHeight="1" x14ac:dyDescent="0.3">
      <c r="A11" s="659" t="s">
        <v>155</v>
      </c>
      <c r="B11" s="660" t="s">
        <v>484</v>
      </c>
      <c r="C11" s="548"/>
      <c r="D11" s="661"/>
      <c r="E11" s="662"/>
      <c r="F11" s="663"/>
      <c r="G11" s="664">
        <v>12</v>
      </c>
      <c r="H11" s="766">
        <f t="shared" ref="H11:H42" si="0">G11*30</f>
        <v>360</v>
      </c>
      <c r="I11" s="665"/>
      <c r="J11" s="666"/>
      <c r="K11" s="667"/>
      <c r="L11" s="667"/>
      <c r="M11" s="827"/>
      <c r="N11" s="1004"/>
      <c r="O11" s="670"/>
      <c r="P11" s="669"/>
      <c r="Q11" s="717"/>
      <c r="R11" s="555"/>
      <c r="S11" s="502"/>
      <c r="T11" s="539"/>
      <c r="U11" s="550"/>
      <c r="V11" s="717"/>
      <c r="W11" s="555"/>
      <c r="X11" s="539"/>
    </row>
    <row r="12" spans="1:29" s="426" customFormat="1" ht="21.75" customHeight="1" x14ac:dyDescent="0.3">
      <c r="A12" s="260" t="s">
        <v>324</v>
      </c>
      <c r="B12" s="415" t="s">
        <v>509</v>
      </c>
      <c r="C12" s="534"/>
      <c r="D12" s="542" t="s">
        <v>160</v>
      </c>
      <c r="E12" s="671"/>
      <c r="F12" s="262"/>
      <c r="G12" s="263">
        <v>2</v>
      </c>
      <c r="H12" s="264">
        <f t="shared" si="0"/>
        <v>60</v>
      </c>
      <c r="I12" s="534">
        <v>4</v>
      </c>
      <c r="J12" s="974" t="s">
        <v>294</v>
      </c>
      <c r="K12" s="405"/>
      <c r="L12" s="405"/>
      <c r="M12" s="117">
        <f t="shared" ref="M12:M42" si="1">H12-I12</f>
        <v>56</v>
      </c>
      <c r="N12" s="1005" t="s">
        <v>294</v>
      </c>
      <c r="O12" s="953"/>
      <c r="P12" s="952"/>
      <c r="Q12" s="117"/>
      <c r="R12" s="261"/>
      <c r="S12" s="405"/>
      <c r="T12" s="272"/>
      <c r="U12" s="507"/>
      <c r="V12" s="117"/>
      <c r="W12" s="261"/>
      <c r="X12" s="262"/>
    </row>
    <row r="13" spans="1:29" s="105" customFormat="1" x14ac:dyDescent="0.3">
      <c r="A13" s="260" t="s">
        <v>156</v>
      </c>
      <c r="B13" s="415" t="s">
        <v>513</v>
      </c>
      <c r="C13" s="534"/>
      <c r="D13" s="542" t="s">
        <v>160</v>
      </c>
      <c r="E13" s="671"/>
      <c r="F13" s="262"/>
      <c r="G13" s="263">
        <v>4</v>
      </c>
      <c r="H13" s="264">
        <f t="shared" si="0"/>
        <v>120</v>
      </c>
      <c r="I13" s="559">
        <v>4</v>
      </c>
      <c r="J13" s="974" t="s">
        <v>294</v>
      </c>
      <c r="K13" s="405"/>
      <c r="L13" s="405"/>
      <c r="M13" s="117">
        <f t="shared" si="1"/>
        <v>116</v>
      </c>
      <c r="N13" s="1005" t="s">
        <v>294</v>
      </c>
      <c r="O13" s="673"/>
      <c r="P13" s="672"/>
      <c r="Q13" s="1012"/>
      <c r="R13" s="217"/>
      <c r="S13" s="218"/>
      <c r="T13" s="216"/>
      <c r="U13" s="535"/>
      <c r="V13" s="1012"/>
      <c r="W13" s="217"/>
      <c r="X13" s="276"/>
    </row>
    <row r="14" spans="1:29" s="105" customFormat="1" ht="19.5" customHeight="1" x14ac:dyDescent="0.3">
      <c r="A14" s="260" t="s">
        <v>157</v>
      </c>
      <c r="B14" s="415" t="s">
        <v>52</v>
      </c>
      <c r="C14" s="534"/>
      <c r="D14" s="542"/>
      <c r="E14" s="671"/>
      <c r="F14" s="262"/>
      <c r="G14" s="263">
        <v>6</v>
      </c>
      <c r="H14" s="264">
        <f t="shared" si="0"/>
        <v>180</v>
      </c>
      <c r="I14" s="559"/>
      <c r="J14" s="266"/>
      <c r="K14" s="499"/>
      <c r="L14" s="499"/>
      <c r="M14" s="1002"/>
      <c r="N14" s="1006"/>
      <c r="O14" s="673"/>
      <c r="P14" s="672"/>
      <c r="Q14" s="1012"/>
      <c r="R14" s="217"/>
      <c r="S14" s="218"/>
      <c r="T14" s="216"/>
      <c r="U14" s="535"/>
      <c r="V14" s="1012"/>
      <c r="W14" s="217"/>
      <c r="X14" s="276"/>
    </row>
    <row r="15" spans="1:29" s="105" customFormat="1" ht="31.2" x14ac:dyDescent="0.3">
      <c r="A15" s="541" t="s">
        <v>554</v>
      </c>
      <c r="B15" s="545" t="s">
        <v>486</v>
      </c>
      <c r="C15" s="534"/>
      <c r="D15" s="534"/>
      <c r="E15" s="675"/>
      <c r="F15" s="275"/>
      <c r="G15" s="263">
        <v>3</v>
      </c>
      <c r="H15" s="264">
        <f t="shared" si="0"/>
        <v>90</v>
      </c>
      <c r="I15" s="559"/>
      <c r="J15" s="266"/>
      <c r="K15" s="499"/>
      <c r="L15" s="499"/>
      <c r="M15" s="1002"/>
      <c r="N15" s="1007"/>
      <c r="O15" s="695"/>
      <c r="P15" s="753"/>
      <c r="Q15" s="1002"/>
      <c r="R15" s="269"/>
      <c r="S15" s="499"/>
      <c r="T15" s="268"/>
      <c r="U15" s="266"/>
      <c r="V15" s="1002"/>
      <c r="W15" s="269"/>
      <c r="X15" s="268"/>
    </row>
    <row r="16" spans="1:29" s="105" customFormat="1" ht="18" customHeight="1" x14ac:dyDescent="0.3">
      <c r="A16" s="541" t="s">
        <v>555</v>
      </c>
      <c r="B16" s="545" t="s">
        <v>80</v>
      </c>
      <c r="C16" s="534"/>
      <c r="D16" s="677"/>
      <c r="E16" s="678"/>
      <c r="F16" s="679"/>
      <c r="G16" s="680">
        <v>3</v>
      </c>
      <c r="H16" s="681">
        <f t="shared" si="0"/>
        <v>90</v>
      </c>
      <c r="I16" s="559"/>
      <c r="J16" s="266"/>
      <c r="K16" s="499"/>
      <c r="L16" s="499"/>
      <c r="M16" s="1002"/>
      <c r="N16" s="1007"/>
      <c r="O16" s="695"/>
      <c r="P16" s="753"/>
      <c r="Q16" s="1002"/>
      <c r="R16" s="269"/>
      <c r="S16" s="499"/>
      <c r="T16" s="268"/>
      <c r="U16" s="266"/>
      <c r="V16" s="1002"/>
      <c r="W16" s="269"/>
      <c r="X16" s="268"/>
    </row>
    <row r="17" spans="1:32" x14ac:dyDescent="0.3">
      <c r="A17" s="611"/>
      <c r="B17" s="284" t="s">
        <v>485</v>
      </c>
      <c r="C17" s="682"/>
      <c r="D17" s="683"/>
      <c r="E17" s="689"/>
      <c r="F17" s="684"/>
      <c r="G17" s="685">
        <v>1</v>
      </c>
      <c r="H17" s="686">
        <f t="shared" si="0"/>
        <v>30</v>
      </c>
      <c r="I17" s="559"/>
      <c r="J17" s="266"/>
      <c r="K17" s="499"/>
      <c r="L17" s="499"/>
      <c r="M17" s="1002"/>
      <c r="N17" s="1007"/>
      <c r="O17" s="673"/>
      <c r="P17" s="672"/>
      <c r="Q17" s="1012"/>
      <c r="R17" s="217"/>
      <c r="S17" s="218"/>
      <c r="T17" s="420"/>
      <c r="U17" s="524"/>
      <c r="V17" s="878"/>
      <c r="W17" s="421"/>
      <c r="X17" s="420"/>
    </row>
    <row r="18" spans="1:32" x14ac:dyDescent="0.3">
      <c r="A18" s="611"/>
      <c r="B18" s="417" t="s">
        <v>553</v>
      </c>
      <c r="C18" s="682"/>
      <c r="D18" s="687">
        <v>1</v>
      </c>
      <c r="E18" s="689"/>
      <c r="F18" s="684"/>
      <c r="G18" s="685">
        <v>2</v>
      </c>
      <c r="H18" s="686">
        <f t="shared" si="0"/>
        <v>60</v>
      </c>
      <c r="I18" s="559">
        <v>4</v>
      </c>
      <c r="J18" s="956" t="s">
        <v>294</v>
      </c>
      <c r="K18" s="499"/>
      <c r="L18" s="499"/>
      <c r="M18" s="1002">
        <f t="shared" si="1"/>
        <v>56</v>
      </c>
      <c r="N18" s="979" t="s">
        <v>294</v>
      </c>
      <c r="O18" s="673"/>
      <c r="P18" s="672"/>
      <c r="Q18" s="1012"/>
      <c r="R18" s="217"/>
      <c r="S18" s="218"/>
      <c r="T18" s="420"/>
      <c r="U18" s="524"/>
      <c r="V18" s="878"/>
      <c r="W18" s="421"/>
      <c r="X18" s="420"/>
    </row>
    <row r="19" spans="1:32" ht="16.2" x14ac:dyDescent="0.3">
      <c r="A19" s="260" t="s">
        <v>158</v>
      </c>
      <c r="B19" s="415" t="s">
        <v>19</v>
      </c>
      <c r="C19" s="534"/>
      <c r="D19" s="534"/>
      <c r="E19" s="675"/>
      <c r="F19" s="275"/>
      <c r="G19" s="263">
        <v>6</v>
      </c>
      <c r="H19" s="264">
        <f t="shared" si="0"/>
        <v>180</v>
      </c>
      <c r="I19" s="559"/>
      <c r="J19" s="266"/>
      <c r="K19" s="499"/>
      <c r="L19" s="499"/>
      <c r="M19" s="1002"/>
      <c r="N19" s="1006"/>
      <c r="O19" s="673"/>
      <c r="P19" s="672"/>
      <c r="Q19" s="1012"/>
      <c r="R19" s="217"/>
      <c r="S19" s="218"/>
      <c r="T19" s="420"/>
      <c r="U19" s="524"/>
      <c r="V19" s="878"/>
      <c r="W19" s="421"/>
      <c r="X19" s="420"/>
    </row>
    <row r="20" spans="1:32" x14ac:dyDescent="0.3">
      <c r="A20" s="688"/>
      <c r="B20" s="284" t="s">
        <v>485</v>
      </c>
      <c r="C20" s="682"/>
      <c r="D20" s="683"/>
      <c r="E20" s="689"/>
      <c r="F20" s="684"/>
      <c r="G20" s="685">
        <v>3</v>
      </c>
      <c r="H20" s="686">
        <f t="shared" si="0"/>
        <v>90</v>
      </c>
      <c r="I20" s="559"/>
      <c r="J20" s="266"/>
      <c r="K20" s="499"/>
      <c r="L20" s="499"/>
      <c r="M20" s="1002"/>
      <c r="N20" s="1006"/>
      <c r="O20" s="673"/>
      <c r="P20" s="672"/>
      <c r="Q20" s="1013"/>
      <c r="R20" s="690"/>
      <c r="S20" s="218"/>
      <c r="T20" s="420"/>
      <c r="U20" s="524"/>
      <c r="V20" s="878"/>
      <c r="W20" s="421"/>
      <c r="X20" s="420"/>
    </row>
    <row r="21" spans="1:32" x14ac:dyDescent="0.3">
      <c r="A21" s="688"/>
      <c r="B21" s="417" t="s">
        <v>553</v>
      </c>
      <c r="C21" s="682"/>
      <c r="D21" s="975" t="s">
        <v>160</v>
      </c>
      <c r="E21" s="689"/>
      <c r="F21" s="684"/>
      <c r="G21" s="685">
        <v>3</v>
      </c>
      <c r="H21" s="686">
        <f t="shared" si="0"/>
        <v>90</v>
      </c>
      <c r="I21" s="559">
        <v>16</v>
      </c>
      <c r="J21" s="956" t="s">
        <v>299</v>
      </c>
      <c r="K21" s="499"/>
      <c r="L21" s="956" t="s">
        <v>298</v>
      </c>
      <c r="M21" s="1002">
        <f t="shared" si="1"/>
        <v>74</v>
      </c>
      <c r="N21" s="979" t="s">
        <v>343</v>
      </c>
      <c r="O21" s="673"/>
      <c r="P21" s="672"/>
      <c r="Q21" s="1012"/>
      <c r="R21" s="217"/>
      <c r="S21" s="218"/>
      <c r="T21" s="692"/>
      <c r="U21" s="1016"/>
      <c r="V21" s="1018"/>
      <c r="W21" s="691"/>
      <c r="X21" s="420"/>
    </row>
    <row r="22" spans="1:32" s="105" customFormat="1" ht="18.75" customHeight="1" x14ac:dyDescent="0.3">
      <c r="A22" s="621" t="s">
        <v>198</v>
      </c>
      <c r="B22" s="491" t="s">
        <v>512</v>
      </c>
      <c r="C22" s="693"/>
      <c r="D22" s="534"/>
      <c r="E22" s="507"/>
      <c r="F22" s="272"/>
      <c r="G22" s="694">
        <v>4</v>
      </c>
      <c r="H22" s="264">
        <f t="shared" si="0"/>
        <v>120</v>
      </c>
      <c r="I22" s="559"/>
      <c r="J22" s="266"/>
      <c r="K22" s="499"/>
      <c r="L22" s="499"/>
      <c r="M22" s="1002"/>
      <c r="N22" s="1007"/>
      <c r="O22" s="695"/>
      <c r="P22" s="676"/>
      <c r="Q22" s="1002"/>
      <c r="R22" s="269"/>
      <c r="S22" s="499"/>
      <c r="T22" s="268"/>
      <c r="U22" s="266"/>
      <c r="V22" s="1002"/>
      <c r="W22" s="269"/>
      <c r="X22" s="268"/>
      <c r="AF22" s="105" t="s">
        <v>556</v>
      </c>
    </row>
    <row r="23" spans="1:32" s="105" customFormat="1" ht="19.5" customHeight="1" x14ac:dyDescent="0.3">
      <c r="A23" s="621"/>
      <c r="B23" s="284" t="s">
        <v>485</v>
      </c>
      <c r="C23" s="693"/>
      <c r="D23" s="534"/>
      <c r="E23" s="507"/>
      <c r="F23" s="272"/>
      <c r="G23" s="696">
        <v>2</v>
      </c>
      <c r="H23" s="674">
        <f t="shared" si="0"/>
        <v>60</v>
      </c>
      <c r="I23" s="559"/>
      <c r="J23" s="266"/>
      <c r="K23" s="499"/>
      <c r="L23" s="499"/>
      <c r="M23" s="1002"/>
      <c r="N23" s="1007"/>
      <c r="O23" s="695"/>
      <c r="P23" s="676"/>
      <c r="Q23" s="1002"/>
      <c r="R23" s="269"/>
      <c r="S23" s="499"/>
      <c r="T23" s="268"/>
      <c r="U23" s="266"/>
      <c r="V23" s="1002"/>
      <c r="W23" s="269"/>
      <c r="X23" s="268"/>
    </row>
    <row r="24" spans="1:32" s="105" customFormat="1" ht="16.5" customHeight="1" x14ac:dyDescent="0.3">
      <c r="A24" s="621"/>
      <c r="B24" s="417" t="s">
        <v>553</v>
      </c>
      <c r="C24" s="693"/>
      <c r="D24" s="534">
        <v>1</v>
      </c>
      <c r="E24" s="507"/>
      <c r="F24" s="272"/>
      <c r="G24" s="696">
        <v>2</v>
      </c>
      <c r="H24" s="674">
        <f t="shared" si="0"/>
        <v>60</v>
      </c>
      <c r="I24" s="559">
        <v>12</v>
      </c>
      <c r="J24" s="956" t="s">
        <v>294</v>
      </c>
      <c r="K24" s="956" t="s">
        <v>297</v>
      </c>
      <c r="L24" s="499"/>
      <c r="M24" s="1002">
        <f t="shared" si="1"/>
        <v>48</v>
      </c>
      <c r="N24" s="979" t="s">
        <v>299</v>
      </c>
      <c r="O24" s="695"/>
      <c r="P24" s="676"/>
      <c r="Q24" s="1002"/>
      <c r="R24" s="269"/>
      <c r="S24" s="499"/>
      <c r="T24" s="268"/>
      <c r="U24" s="266"/>
      <c r="V24" s="1002"/>
      <c r="W24" s="269"/>
      <c r="X24" s="268"/>
    </row>
    <row r="25" spans="1:32" s="105" customFormat="1" ht="17.25" customHeight="1" x14ac:dyDescent="0.3">
      <c r="A25" s="621" t="s">
        <v>199</v>
      </c>
      <c r="B25" s="491" t="s">
        <v>557</v>
      </c>
      <c r="C25" s="693"/>
      <c r="D25" s="534"/>
      <c r="E25" s="507"/>
      <c r="F25" s="272"/>
      <c r="G25" s="694">
        <v>5</v>
      </c>
      <c r="H25" s="264">
        <f t="shared" si="0"/>
        <v>150</v>
      </c>
      <c r="I25" s="559"/>
      <c r="J25" s="266"/>
      <c r="K25" s="499"/>
      <c r="L25" s="499"/>
      <c r="M25" s="1002"/>
      <c r="N25" s="1006"/>
      <c r="O25" s="673"/>
      <c r="P25" s="672"/>
      <c r="Q25" s="1012"/>
      <c r="R25" s="217"/>
      <c r="S25" s="218"/>
      <c r="T25" s="216"/>
      <c r="U25" s="535"/>
      <c r="V25" s="1012"/>
      <c r="W25" s="217"/>
      <c r="X25" s="216"/>
    </row>
    <row r="26" spans="1:32" s="105" customFormat="1" ht="20.25" customHeight="1" x14ac:dyDescent="0.3">
      <c r="A26" s="621"/>
      <c r="B26" s="284" t="s">
        <v>485</v>
      </c>
      <c r="C26" s="693"/>
      <c r="D26" s="534"/>
      <c r="E26" s="261"/>
      <c r="F26" s="697"/>
      <c r="G26" s="422">
        <v>2</v>
      </c>
      <c r="H26" s="674">
        <f t="shared" si="0"/>
        <v>60</v>
      </c>
      <c r="I26" s="559"/>
      <c r="J26" s="266"/>
      <c r="K26" s="499"/>
      <c r="L26" s="499"/>
      <c r="M26" s="1002"/>
      <c r="N26" s="1006"/>
      <c r="O26" s="673"/>
      <c r="P26" s="672"/>
      <c r="Q26" s="1012"/>
      <c r="R26" s="217"/>
      <c r="S26" s="218"/>
      <c r="T26" s="216"/>
      <c r="U26" s="535"/>
      <c r="V26" s="1012"/>
      <c r="W26" s="217"/>
      <c r="X26" s="216"/>
    </row>
    <row r="27" spans="1:32" s="105" customFormat="1" ht="19.5" customHeight="1" x14ac:dyDescent="0.3">
      <c r="A27" s="621"/>
      <c r="B27" s="417" t="s">
        <v>553</v>
      </c>
      <c r="C27" s="693"/>
      <c r="D27" s="534">
        <v>1</v>
      </c>
      <c r="E27" s="698"/>
      <c r="F27" s="699"/>
      <c r="G27" s="700">
        <v>3</v>
      </c>
      <c r="H27" s="674">
        <f t="shared" si="0"/>
        <v>90</v>
      </c>
      <c r="I27" s="559">
        <v>6</v>
      </c>
      <c r="J27" s="956" t="s">
        <v>294</v>
      </c>
      <c r="K27" s="499"/>
      <c r="L27" s="956" t="s">
        <v>300</v>
      </c>
      <c r="M27" s="1002">
        <f t="shared" si="1"/>
        <v>84</v>
      </c>
      <c r="N27" s="979" t="s">
        <v>312</v>
      </c>
      <c r="O27" s="673"/>
      <c r="P27" s="672"/>
      <c r="Q27" s="1012"/>
      <c r="R27" s="217"/>
      <c r="S27" s="218"/>
      <c r="T27" s="216"/>
      <c r="U27" s="535"/>
      <c r="V27" s="1012"/>
      <c r="W27" s="217"/>
      <c r="X27" s="216"/>
    </row>
    <row r="28" spans="1:32" s="426" customFormat="1" ht="18" customHeight="1" x14ac:dyDescent="0.3">
      <c r="A28" s="260" t="s">
        <v>200</v>
      </c>
      <c r="B28" s="491" t="s">
        <v>469</v>
      </c>
      <c r="C28" s="682"/>
      <c r="D28" s="687">
        <v>2</v>
      </c>
      <c r="E28" s="689"/>
      <c r="F28" s="684"/>
      <c r="G28" s="701">
        <v>6</v>
      </c>
      <c r="H28" s="702">
        <f t="shared" si="0"/>
        <v>180</v>
      </c>
      <c r="I28" s="534">
        <v>8</v>
      </c>
      <c r="J28" s="974" t="s">
        <v>294</v>
      </c>
      <c r="K28" s="704"/>
      <c r="L28" s="974" t="s">
        <v>294</v>
      </c>
      <c r="M28" s="117">
        <f t="shared" si="1"/>
        <v>172</v>
      </c>
      <c r="N28" s="1008"/>
      <c r="O28" s="1010" t="s">
        <v>295</v>
      </c>
      <c r="P28" s="952"/>
      <c r="Q28" s="1014"/>
      <c r="R28" s="981"/>
      <c r="S28" s="704"/>
      <c r="T28" s="982"/>
      <c r="U28" s="703"/>
      <c r="V28" s="1014"/>
      <c r="W28" s="981"/>
      <c r="X28" s="982"/>
    </row>
    <row r="29" spans="1:32" s="105" customFormat="1" ht="53.25" customHeight="1" x14ac:dyDescent="0.3">
      <c r="A29" s="260" t="s">
        <v>201</v>
      </c>
      <c r="B29" s="415" t="s">
        <v>558</v>
      </c>
      <c r="C29" s="534"/>
      <c r="D29" s="534"/>
      <c r="E29" s="675"/>
      <c r="F29" s="275"/>
      <c r="G29" s="263">
        <v>3</v>
      </c>
      <c r="H29" s="264">
        <f t="shared" si="0"/>
        <v>90</v>
      </c>
      <c r="I29" s="559"/>
      <c r="J29" s="266"/>
      <c r="K29" s="499"/>
      <c r="L29" s="499"/>
      <c r="M29" s="1002"/>
      <c r="N29" s="1006"/>
      <c r="O29" s="673"/>
      <c r="P29" s="1009"/>
      <c r="Q29" s="1012"/>
      <c r="R29" s="217"/>
      <c r="S29" s="218"/>
      <c r="T29" s="216"/>
      <c r="U29" s="535"/>
      <c r="V29" s="1012"/>
      <c r="W29" s="217"/>
      <c r="X29" s="216"/>
    </row>
    <row r="30" spans="1:32" s="105" customFormat="1" ht="18.75" customHeight="1" x14ac:dyDescent="0.3">
      <c r="A30" s="260" t="s">
        <v>202</v>
      </c>
      <c r="B30" s="415" t="s">
        <v>30</v>
      </c>
      <c r="C30" s="534"/>
      <c r="D30" s="534"/>
      <c r="E30" s="675"/>
      <c r="F30" s="275"/>
      <c r="G30" s="263">
        <v>3</v>
      </c>
      <c r="H30" s="264">
        <f t="shared" si="0"/>
        <v>90</v>
      </c>
      <c r="I30" s="559"/>
      <c r="J30" s="266"/>
      <c r="K30" s="499"/>
      <c r="L30" s="499"/>
      <c r="M30" s="1002"/>
      <c r="N30" s="1006"/>
      <c r="O30" s="673"/>
      <c r="P30" s="1009"/>
      <c r="Q30" s="1012"/>
      <c r="R30" s="217"/>
      <c r="S30" s="218"/>
      <c r="T30" s="216"/>
      <c r="U30" s="535"/>
      <c r="V30" s="1012"/>
      <c r="W30" s="217"/>
      <c r="X30" s="216"/>
    </row>
    <row r="31" spans="1:32" s="105" customFormat="1" ht="18" customHeight="1" x14ac:dyDescent="0.3">
      <c r="A31" s="621"/>
      <c r="B31" s="284" t="s">
        <v>485</v>
      </c>
      <c r="C31" s="534"/>
      <c r="D31" s="534"/>
      <c r="E31" s="675"/>
      <c r="F31" s="275"/>
      <c r="G31" s="696">
        <v>1</v>
      </c>
      <c r="H31" s="674">
        <f t="shared" si="0"/>
        <v>30</v>
      </c>
      <c r="I31" s="559"/>
      <c r="J31" s="266"/>
      <c r="K31" s="499"/>
      <c r="L31" s="499"/>
      <c r="M31" s="1002"/>
      <c r="N31" s="1007"/>
      <c r="O31" s="673"/>
      <c r="P31" s="1009"/>
      <c r="Q31" s="1012"/>
      <c r="R31" s="217"/>
      <c r="S31" s="218"/>
      <c r="T31" s="216"/>
      <c r="U31" s="535"/>
      <c r="V31" s="1012"/>
      <c r="W31" s="217"/>
      <c r="X31" s="216"/>
    </row>
    <row r="32" spans="1:32" s="105" customFormat="1" ht="17.25" customHeight="1" x14ac:dyDescent="0.3">
      <c r="A32" s="621"/>
      <c r="B32" s="417" t="s">
        <v>553</v>
      </c>
      <c r="C32" s="534"/>
      <c r="D32" s="534">
        <v>1</v>
      </c>
      <c r="E32" s="675"/>
      <c r="F32" s="275"/>
      <c r="G32" s="696">
        <v>2</v>
      </c>
      <c r="H32" s="674">
        <f t="shared" si="0"/>
        <v>60</v>
      </c>
      <c r="I32" s="559">
        <v>4</v>
      </c>
      <c r="J32" s="956" t="s">
        <v>294</v>
      </c>
      <c r="K32" s="499"/>
      <c r="L32" s="499"/>
      <c r="M32" s="1002">
        <f t="shared" si="1"/>
        <v>56</v>
      </c>
      <c r="N32" s="979" t="s">
        <v>294</v>
      </c>
      <c r="O32" s="673"/>
      <c r="P32" s="1009"/>
      <c r="Q32" s="1012"/>
      <c r="R32" s="217"/>
      <c r="S32" s="218"/>
      <c r="T32" s="216"/>
      <c r="U32" s="535"/>
      <c r="V32" s="1012"/>
      <c r="W32" s="217"/>
      <c r="X32" s="216"/>
    </row>
    <row r="33" spans="1:29" s="426" customFormat="1" x14ac:dyDescent="0.3">
      <c r="A33" s="621" t="s">
        <v>500</v>
      </c>
      <c r="B33" s="491" t="s">
        <v>62</v>
      </c>
      <c r="C33" s="693"/>
      <c r="D33" s="534"/>
      <c r="E33" s="507"/>
      <c r="F33" s="272"/>
      <c r="G33" s="694">
        <v>6</v>
      </c>
      <c r="H33" s="264">
        <f t="shared" si="0"/>
        <v>180</v>
      </c>
      <c r="I33" s="559"/>
      <c r="J33" s="266"/>
      <c r="K33" s="499"/>
      <c r="L33" s="499"/>
      <c r="M33" s="1002"/>
      <c r="N33" s="1006"/>
      <c r="O33" s="673"/>
      <c r="P33" s="672"/>
      <c r="Q33" s="1012"/>
      <c r="R33" s="217"/>
      <c r="S33" s="218"/>
      <c r="T33" s="216"/>
      <c r="U33" s="535"/>
      <c r="V33" s="1012"/>
      <c r="W33" s="217"/>
      <c r="X33" s="216"/>
    </row>
    <row r="34" spans="1:29" s="426" customFormat="1" ht="16.2" x14ac:dyDescent="0.3">
      <c r="A34" s="621"/>
      <c r="B34" s="284" t="s">
        <v>485</v>
      </c>
      <c r="C34" s="534"/>
      <c r="D34" s="534"/>
      <c r="E34" s="675"/>
      <c r="F34" s="275"/>
      <c r="G34" s="696">
        <v>1</v>
      </c>
      <c r="H34" s="674">
        <f t="shared" si="0"/>
        <v>30</v>
      </c>
      <c r="I34" s="559"/>
      <c r="J34" s="266"/>
      <c r="K34" s="499"/>
      <c r="L34" s="499"/>
      <c r="M34" s="1002"/>
      <c r="N34" s="1007"/>
      <c r="O34" s="673"/>
      <c r="P34" s="672"/>
      <c r="Q34" s="1012"/>
      <c r="R34" s="217"/>
      <c r="S34" s="218"/>
      <c r="T34" s="216"/>
      <c r="U34" s="535"/>
      <c r="V34" s="1012"/>
      <c r="W34" s="217"/>
      <c r="X34" s="216"/>
    </row>
    <row r="35" spans="1:29" s="426" customFormat="1" ht="18.75" customHeight="1" x14ac:dyDescent="0.3">
      <c r="A35" s="621"/>
      <c r="B35" s="417" t="s">
        <v>553</v>
      </c>
      <c r="C35" s="534"/>
      <c r="D35" s="534">
        <v>1</v>
      </c>
      <c r="E35" s="675"/>
      <c r="F35" s="275"/>
      <c r="G35" s="696">
        <v>5</v>
      </c>
      <c r="H35" s="674">
        <f t="shared" si="0"/>
        <v>150</v>
      </c>
      <c r="I35" s="559">
        <v>12</v>
      </c>
      <c r="J35" s="956" t="s">
        <v>303</v>
      </c>
      <c r="K35" s="499"/>
      <c r="L35" s="956" t="s">
        <v>298</v>
      </c>
      <c r="M35" s="1002">
        <f t="shared" si="1"/>
        <v>138</v>
      </c>
      <c r="N35" s="979" t="s">
        <v>313</v>
      </c>
      <c r="O35" s="673"/>
      <c r="P35" s="672"/>
      <c r="Q35" s="1012"/>
      <c r="R35" s="217"/>
      <c r="S35" s="218"/>
      <c r="T35" s="216"/>
      <c r="U35" s="535"/>
      <c r="V35" s="1012"/>
      <c r="W35" s="217"/>
      <c r="X35" s="216"/>
    </row>
    <row r="36" spans="1:29" s="105" customFormat="1" ht="18" customHeight="1" x14ac:dyDescent="0.3">
      <c r="A36" s="260" t="s">
        <v>501</v>
      </c>
      <c r="B36" s="491" t="s">
        <v>520</v>
      </c>
      <c r="C36" s="693"/>
      <c r="D36" s="534"/>
      <c r="E36" s="675"/>
      <c r="F36" s="272"/>
      <c r="G36" s="263">
        <v>6</v>
      </c>
      <c r="H36" s="264">
        <f t="shared" si="0"/>
        <v>180</v>
      </c>
      <c r="I36" s="559"/>
      <c r="J36" s="266"/>
      <c r="K36" s="499"/>
      <c r="L36" s="499"/>
      <c r="M36" s="1002"/>
      <c r="N36" s="1007"/>
      <c r="O36" s="695"/>
      <c r="P36" s="676"/>
      <c r="Q36" s="1002"/>
      <c r="R36" s="269"/>
      <c r="S36" s="499"/>
      <c r="T36" s="268"/>
      <c r="U36" s="266"/>
      <c r="V36" s="1002"/>
      <c r="W36" s="269"/>
      <c r="X36" s="268"/>
    </row>
    <row r="37" spans="1:29" s="105" customFormat="1" ht="18" customHeight="1" x14ac:dyDescent="0.3">
      <c r="A37" s="621"/>
      <c r="B37" s="284" t="s">
        <v>485</v>
      </c>
      <c r="C37" s="534"/>
      <c r="D37" s="534"/>
      <c r="E37" s="675"/>
      <c r="F37" s="275"/>
      <c r="G37" s="696">
        <v>2</v>
      </c>
      <c r="H37" s="705">
        <f>G37*30</f>
        <v>60</v>
      </c>
      <c r="I37" s="559"/>
      <c r="J37" s="266"/>
      <c r="K37" s="499"/>
      <c r="L37" s="499"/>
      <c r="M37" s="1002"/>
      <c r="N37" s="1007"/>
      <c r="O37" s="695"/>
      <c r="P37" s="676"/>
      <c r="Q37" s="1002"/>
      <c r="R37" s="269"/>
      <c r="S37" s="499"/>
      <c r="T37" s="268"/>
      <c r="U37" s="266"/>
      <c r="V37" s="1002"/>
      <c r="W37" s="269"/>
      <c r="X37" s="268"/>
    </row>
    <row r="38" spans="1:29" s="105" customFormat="1" ht="16.2" x14ac:dyDescent="0.3">
      <c r="A38" s="621"/>
      <c r="B38" s="417" t="s">
        <v>553</v>
      </c>
      <c r="C38" s="534"/>
      <c r="D38" s="534">
        <v>2</v>
      </c>
      <c r="E38" s="675"/>
      <c r="F38" s="275"/>
      <c r="G38" s="696">
        <v>4</v>
      </c>
      <c r="H38" s="674">
        <f t="shared" ref="H38" si="2">G38*30</f>
        <v>120</v>
      </c>
      <c r="I38" s="559">
        <v>12</v>
      </c>
      <c r="J38" s="956" t="s">
        <v>295</v>
      </c>
      <c r="K38" s="499"/>
      <c r="L38" s="956" t="s">
        <v>294</v>
      </c>
      <c r="M38" s="1002">
        <f t="shared" si="1"/>
        <v>108</v>
      </c>
      <c r="N38" s="1007"/>
      <c r="O38" s="1011" t="s">
        <v>296</v>
      </c>
      <c r="P38" s="676"/>
      <c r="Q38" s="1002"/>
      <c r="R38" s="269"/>
      <c r="S38" s="499"/>
      <c r="T38" s="268"/>
      <c r="U38" s="266"/>
      <c r="V38" s="1002"/>
      <c r="W38" s="269"/>
      <c r="X38" s="268"/>
    </row>
    <row r="39" spans="1:29" s="426" customFormat="1" ht="15.75" customHeight="1" x14ac:dyDescent="0.3">
      <c r="A39" s="621" t="s">
        <v>504</v>
      </c>
      <c r="B39" s="491" t="s">
        <v>516</v>
      </c>
      <c r="C39" s="693"/>
      <c r="D39" s="534">
        <v>3</v>
      </c>
      <c r="E39" s="675"/>
      <c r="F39" s="272"/>
      <c r="G39" s="694">
        <v>4</v>
      </c>
      <c r="H39" s="264">
        <f t="shared" si="0"/>
        <v>120</v>
      </c>
      <c r="I39" s="534">
        <v>8</v>
      </c>
      <c r="J39" s="974" t="s">
        <v>294</v>
      </c>
      <c r="K39" s="405"/>
      <c r="L39" s="974" t="s">
        <v>294</v>
      </c>
      <c r="M39" s="117">
        <f t="shared" si="1"/>
        <v>112</v>
      </c>
      <c r="N39" s="1008"/>
      <c r="O39" s="953"/>
      <c r="P39" s="1024" t="s">
        <v>295</v>
      </c>
      <c r="Q39" s="117"/>
      <c r="R39" s="261"/>
      <c r="S39" s="405"/>
      <c r="T39" s="272"/>
      <c r="U39" s="507"/>
      <c r="V39" s="117"/>
      <c r="W39" s="261"/>
      <c r="X39" s="272"/>
    </row>
    <row r="40" spans="1:29" s="426" customFormat="1" ht="38.25" customHeight="1" x14ac:dyDescent="0.3">
      <c r="A40" s="621" t="s">
        <v>502</v>
      </c>
      <c r="B40" s="707" t="s">
        <v>559</v>
      </c>
      <c r="C40" s="708"/>
      <c r="D40" s="560"/>
      <c r="E40" s="709"/>
      <c r="F40" s="265"/>
      <c r="G40" s="694">
        <v>4</v>
      </c>
      <c r="H40" s="710">
        <f t="shared" si="0"/>
        <v>120</v>
      </c>
      <c r="I40" s="534"/>
      <c r="J40" s="507"/>
      <c r="K40" s="405"/>
      <c r="L40" s="405"/>
      <c r="M40" s="117"/>
      <c r="N40" s="1008"/>
      <c r="O40" s="953"/>
      <c r="P40" s="952"/>
      <c r="Q40" s="117"/>
      <c r="R40" s="261"/>
      <c r="S40" s="405"/>
      <c r="T40" s="272"/>
      <c r="U40" s="507"/>
      <c r="V40" s="117"/>
      <c r="W40" s="261"/>
      <c r="X40" s="272"/>
    </row>
    <row r="41" spans="1:29" s="426" customFormat="1" ht="39" customHeight="1" x14ac:dyDescent="0.3">
      <c r="A41" s="260" t="s">
        <v>560</v>
      </c>
      <c r="B41" s="491" t="s">
        <v>515</v>
      </c>
      <c r="C41" s="693"/>
      <c r="D41" s="534"/>
      <c r="E41" s="507"/>
      <c r="F41" s="272"/>
      <c r="G41" s="263">
        <v>3</v>
      </c>
      <c r="H41" s="264">
        <f t="shared" si="0"/>
        <v>90</v>
      </c>
      <c r="I41" s="534"/>
      <c r="J41" s="507"/>
      <c r="K41" s="405"/>
      <c r="L41" s="405"/>
      <c r="M41" s="117"/>
      <c r="N41" s="1008"/>
      <c r="O41" s="953"/>
      <c r="P41" s="952"/>
      <c r="Q41" s="117"/>
      <c r="R41" s="261"/>
      <c r="S41" s="405"/>
      <c r="T41" s="272"/>
      <c r="U41" s="507"/>
      <c r="V41" s="117"/>
      <c r="W41" s="261"/>
      <c r="X41" s="272"/>
    </row>
    <row r="42" spans="1:29" s="426" customFormat="1" ht="16.5" customHeight="1" thickBot="1" x14ac:dyDescent="0.35">
      <c r="A42" s="612" t="s">
        <v>561</v>
      </c>
      <c r="B42" s="711" t="s">
        <v>518</v>
      </c>
      <c r="C42" s="712"/>
      <c r="D42" s="677">
        <v>3</v>
      </c>
      <c r="E42" s="713"/>
      <c r="F42" s="608"/>
      <c r="G42" s="680">
        <v>3</v>
      </c>
      <c r="H42" s="681">
        <f t="shared" si="0"/>
        <v>90</v>
      </c>
      <c r="I42" s="560">
        <v>8</v>
      </c>
      <c r="J42" s="1025" t="s">
        <v>295</v>
      </c>
      <c r="K42" s="607"/>
      <c r="L42" s="607"/>
      <c r="M42" s="1003">
        <f t="shared" si="1"/>
        <v>82</v>
      </c>
      <c r="N42" s="1021"/>
      <c r="O42" s="983"/>
      <c r="P42" s="1026" t="s">
        <v>295</v>
      </c>
      <c r="Q42" s="1003"/>
      <c r="R42" s="403"/>
      <c r="S42" s="404"/>
      <c r="T42" s="265"/>
      <c r="U42" s="709"/>
      <c r="V42" s="1003"/>
      <c r="W42" s="403"/>
      <c r="X42" s="265"/>
    </row>
    <row r="43" spans="1:29" s="105" customFormat="1" ht="16.5" customHeight="1" thickBot="1" x14ac:dyDescent="0.35">
      <c r="A43" s="1437" t="s">
        <v>488</v>
      </c>
      <c r="B43" s="1438"/>
      <c r="C43" s="1438"/>
      <c r="D43" s="1438"/>
      <c r="E43" s="1438"/>
      <c r="F43" s="1438"/>
      <c r="G43" s="714">
        <f>G11+G15+G17+G20+G23+G26+G29+G31+G34+G37+G40+G41</f>
        <v>37</v>
      </c>
      <c r="H43" s="714">
        <f>H11+H15+H17+H20+H23+H26+H29+H31+H34+H37+H40+H41</f>
        <v>1110</v>
      </c>
      <c r="I43" s="1000"/>
      <c r="J43" s="984"/>
      <c r="K43" s="715"/>
      <c r="L43" s="715"/>
      <c r="M43" s="716"/>
      <c r="N43" s="546"/>
      <c r="O43" s="283"/>
      <c r="P43" s="1035"/>
      <c r="Q43" s="717"/>
      <c r="R43" s="1022"/>
      <c r="S43" s="502"/>
      <c r="T43" s="539"/>
      <c r="U43" s="550"/>
      <c r="V43" s="717"/>
      <c r="W43" s="555"/>
      <c r="X43" s="539"/>
    </row>
    <row r="44" spans="1:29" s="105" customFormat="1" ht="16.5" customHeight="1" thickBot="1" x14ac:dyDescent="0.35">
      <c r="A44" s="1437" t="s">
        <v>203</v>
      </c>
      <c r="B44" s="1438"/>
      <c r="C44" s="1438"/>
      <c r="D44" s="1438"/>
      <c r="E44" s="1438"/>
      <c r="F44" s="1438"/>
      <c r="G44" s="714">
        <f>G12+G13+G18+G21+G24+G27+G28+G32+G35++G38+G39+G42</f>
        <v>40</v>
      </c>
      <c r="H44" s="714">
        <f t="shared" ref="H44:X44" si="3">H12+H13+H18+H21+H24+H27+H28+H32+H35++H38+H39+H42</f>
        <v>1200</v>
      </c>
      <c r="I44" s="714">
        <f t="shared" si="3"/>
        <v>98</v>
      </c>
      <c r="J44" s="1027" t="s">
        <v>647</v>
      </c>
      <c r="K44" s="1028" t="s">
        <v>297</v>
      </c>
      <c r="L44" s="1028" t="s">
        <v>648</v>
      </c>
      <c r="M44" s="719">
        <f t="shared" si="3"/>
        <v>1102</v>
      </c>
      <c r="N44" s="1027" t="s">
        <v>649</v>
      </c>
      <c r="O44" s="1029" t="s">
        <v>439</v>
      </c>
      <c r="P44" s="1030" t="s">
        <v>437</v>
      </c>
      <c r="Q44" s="719">
        <f t="shared" si="3"/>
        <v>0</v>
      </c>
      <c r="R44" s="718">
        <f t="shared" si="3"/>
        <v>0</v>
      </c>
      <c r="S44" s="722">
        <f t="shared" si="3"/>
        <v>0</v>
      </c>
      <c r="T44" s="720">
        <f t="shared" si="3"/>
        <v>0</v>
      </c>
      <c r="U44" s="721">
        <f t="shared" si="3"/>
        <v>0</v>
      </c>
      <c r="V44" s="719">
        <f t="shared" si="3"/>
        <v>0</v>
      </c>
      <c r="W44" s="718">
        <f t="shared" si="3"/>
        <v>0</v>
      </c>
      <c r="X44" s="720">
        <f t="shared" si="3"/>
        <v>0</v>
      </c>
    </row>
    <row r="45" spans="1:29" s="503" customFormat="1" ht="16.5" customHeight="1" thickBot="1" x14ac:dyDescent="0.35">
      <c r="A45" s="1514" t="s">
        <v>204</v>
      </c>
      <c r="B45" s="1515"/>
      <c r="C45" s="1515"/>
      <c r="D45" s="1515"/>
      <c r="E45" s="1515"/>
      <c r="F45" s="1515"/>
      <c r="G45" s="562">
        <f>G43+G44</f>
        <v>77</v>
      </c>
      <c r="H45" s="955">
        <f t="shared" ref="H45:M45" si="4">H43+H44</f>
        <v>2310</v>
      </c>
      <c r="I45" s="258">
        <f t="shared" si="4"/>
        <v>98</v>
      </c>
      <c r="J45" s="1031" t="s">
        <v>647</v>
      </c>
      <c r="K45" s="1031" t="s">
        <v>297</v>
      </c>
      <c r="L45" s="1031" t="s">
        <v>648</v>
      </c>
      <c r="M45" s="258">
        <f t="shared" si="4"/>
        <v>1102</v>
      </c>
      <c r="N45" s="1031" t="s">
        <v>649</v>
      </c>
      <c r="O45" s="1031" t="s">
        <v>439</v>
      </c>
      <c r="P45" s="1031" t="s">
        <v>437</v>
      </c>
      <c r="Q45" s="511"/>
      <c r="R45" s="511"/>
      <c r="S45" s="591"/>
      <c r="T45" s="511"/>
      <c r="U45" s="511"/>
      <c r="V45" s="511"/>
      <c r="W45" s="511"/>
      <c r="X45" s="511"/>
      <c r="Y45" s="279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</row>
    <row r="46" spans="1:29" ht="16.5" customHeight="1" thickBot="1" x14ac:dyDescent="0.35">
      <c r="A46" s="1516" t="s">
        <v>159</v>
      </c>
      <c r="B46" s="1517"/>
      <c r="C46" s="1517"/>
      <c r="D46" s="1517"/>
      <c r="E46" s="1517"/>
      <c r="F46" s="1517"/>
      <c r="G46" s="1517"/>
      <c r="H46" s="1517"/>
      <c r="I46" s="1517"/>
      <c r="J46" s="1517"/>
      <c r="K46" s="1517"/>
      <c r="L46" s="1517"/>
      <c r="M46" s="1517"/>
      <c r="N46" s="1517"/>
      <c r="O46" s="1517"/>
      <c r="P46" s="1517"/>
      <c r="Q46" s="1517"/>
      <c r="R46" s="1517"/>
      <c r="S46" s="1517"/>
      <c r="T46" s="1517"/>
      <c r="U46" s="1517"/>
      <c r="V46" s="1517"/>
      <c r="W46" s="1517"/>
      <c r="X46" s="1518"/>
    </row>
    <row r="47" spans="1:29" x14ac:dyDescent="0.3">
      <c r="A47" s="282" t="s">
        <v>337</v>
      </c>
      <c r="B47" s="723" t="s">
        <v>44</v>
      </c>
      <c r="C47" s="724"/>
      <c r="D47" s="724" t="s">
        <v>160</v>
      </c>
      <c r="E47" s="725"/>
      <c r="F47" s="726"/>
      <c r="G47" s="727">
        <v>3</v>
      </c>
      <c r="H47" s="728">
        <f t="shared" ref="H47:H69" si="5">G47*30</f>
        <v>90</v>
      </c>
      <c r="I47" s="559">
        <v>8</v>
      </c>
      <c r="J47" s="956" t="s">
        <v>312</v>
      </c>
      <c r="K47" s="499"/>
      <c r="L47" s="956" t="s">
        <v>300</v>
      </c>
      <c r="M47" s="1002">
        <f t="shared" ref="M47" si="6">H47-I47</f>
        <v>82</v>
      </c>
      <c r="N47" s="1108" t="s">
        <v>297</v>
      </c>
      <c r="O47" s="826"/>
      <c r="P47" s="1099"/>
      <c r="Q47" s="1068"/>
      <c r="R47" s="729"/>
      <c r="S47" s="538"/>
      <c r="T47" s="283"/>
      <c r="U47" s="543"/>
      <c r="V47" s="767"/>
      <c r="W47" s="546"/>
      <c r="X47" s="283"/>
    </row>
    <row r="48" spans="1:29" x14ac:dyDescent="0.3">
      <c r="A48" s="219" t="s">
        <v>338</v>
      </c>
      <c r="B48" s="730" t="s">
        <v>38</v>
      </c>
      <c r="C48" s="693"/>
      <c r="D48" s="534"/>
      <c r="E48" s="675"/>
      <c r="F48" s="272"/>
      <c r="G48" s="519">
        <v>6</v>
      </c>
      <c r="H48" s="534">
        <f t="shared" si="5"/>
        <v>180</v>
      </c>
      <c r="I48" s="731"/>
      <c r="J48" s="507"/>
      <c r="K48" s="405"/>
      <c r="L48" s="405"/>
      <c r="M48" s="1036"/>
      <c r="N48" s="1007"/>
      <c r="O48" s="695"/>
      <c r="P48" s="676"/>
      <c r="Q48" s="1002"/>
      <c r="R48" s="269"/>
      <c r="S48" s="499"/>
      <c r="T48" s="268"/>
      <c r="U48" s="266"/>
      <c r="V48" s="1002"/>
      <c r="W48" s="269"/>
      <c r="X48" s="268"/>
    </row>
    <row r="49" spans="1:24" ht="16.2" x14ac:dyDescent="0.3">
      <c r="A49" s="219"/>
      <c r="B49" s="284" t="s">
        <v>485</v>
      </c>
      <c r="C49" s="534"/>
      <c r="D49" s="534"/>
      <c r="E49" s="675"/>
      <c r="F49" s="275"/>
      <c r="G49" s="696">
        <v>1</v>
      </c>
      <c r="H49" s="705">
        <f>G49*30</f>
        <v>30</v>
      </c>
      <c r="I49" s="559"/>
      <c r="J49" s="266"/>
      <c r="K49" s="499"/>
      <c r="L49" s="499"/>
      <c r="M49" s="1002"/>
      <c r="N49" s="1007"/>
      <c r="O49" s="695"/>
      <c r="P49" s="676"/>
      <c r="Q49" s="1002"/>
      <c r="R49" s="269"/>
      <c r="S49" s="499"/>
      <c r="T49" s="268"/>
      <c r="U49" s="266"/>
      <c r="V49" s="1002"/>
      <c r="W49" s="269"/>
      <c r="X49" s="268"/>
    </row>
    <row r="50" spans="1:24" ht="16.2" x14ac:dyDescent="0.3">
      <c r="A50" s="219"/>
      <c r="B50" s="417" t="s">
        <v>553</v>
      </c>
      <c r="C50" s="534">
        <v>2</v>
      </c>
      <c r="D50" s="534"/>
      <c r="E50" s="675"/>
      <c r="F50" s="275"/>
      <c r="G50" s="696">
        <v>5</v>
      </c>
      <c r="H50" s="674">
        <f t="shared" ref="H50" si="7">G50*30</f>
        <v>150</v>
      </c>
      <c r="I50" s="559">
        <v>8</v>
      </c>
      <c r="J50" s="956" t="s">
        <v>312</v>
      </c>
      <c r="K50" s="499"/>
      <c r="L50" s="956" t="s">
        <v>300</v>
      </c>
      <c r="M50" s="1002">
        <f t="shared" ref="M50:M51" si="8">H50-I50</f>
        <v>142</v>
      </c>
      <c r="N50" s="1007"/>
      <c r="O50" s="1011" t="s">
        <v>297</v>
      </c>
      <c r="P50" s="676"/>
      <c r="Q50" s="1002"/>
      <c r="R50" s="269"/>
      <c r="S50" s="499"/>
      <c r="T50" s="268"/>
      <c r="U50" s="266"/>
      <c r="V50" s="1002"/>
      <c r="W50" s="269"/>
      <c r="X50" s="268"/>
    </row>
    <row r="51" spans="1:24" ht="31.2" x14ac:dyDescent="0.3">
      <c r="A51" s="219" t="s">
        <v>161</v>
      </c>
      <c r="B51" s="730" t="s">
        <v>526</v>
      </c>
      <c r="C51" s="693"/>
      <c r="D51" s="534">
        <v>3</v>
      </c>
      <c r="E51" s="675"/>
      <c r="F51" s="272"/>
      <c r="G51" s="519">
        <v>4</v>
      </c>
      <c r="H51" s="534">
        <f t="shared" si="5"/>
        <v>120</v>
      </c>
      <c r="I51" s="559">
        <v>10</v>
      </c>
      <c r="J51" s="956" t="s">
        <v>295</v>
      </c>
      <c r="K51" s="499"/>
      <c r="L51" s="956" t="s">
        <v>300</v>
      </c>
      <c r="M51" s="1002">
        <f t="shared" si="8"/>
        <v>110</v>
      </c>
      <c r="N51" s="1007"/>
      <c r="O51" s="695"/>
      <c r="P51" s="1100" t="s">
        <v>376</v>
      </c>
      <c r="Q51" s="1002"/>
      <c r="R51" s="269"/>
      <c r="S51" s="499"/>
      <c r="T51" s="268"/>
      <c r="U51" s="266"/>
      <c r="V51" s="1002"/>
      <c r="W51" s="269"/>
      <c r="X51" s="268"/>
    </row>
    <row r="52" spans="1:24" ht="15.75" customHeight="1" x14ac:dyDescent="0.3">
      <c r="A52" s="219" t="s">
        <v>162</v>
      </c>
      <c r="B52" s="732" t="s">
        <v>470</v>
      </c>
      <c r="C52" s="534"/>
      <c r="D52" s="534">
        <v>3</v>
      </c>
      <c r="E52" s="675"/>
      <c r="F52" s="275"/>
      <c r="G52" s="519">
        <v>4</v>
      </c>
      <c r="H52" s="534">
        <f t="shared" si="5"/>
        <v>120</v>
      </c>
      <c r="I52" s="559">
        <v>4</v>
      </c>
      <c r="J52" s="266"/>
      <c r="K52" s="499"/>
      <c r="L52" s="956" t="s">
        <v>294</v>
      </c>
      <c r="M52" s="1002">
        <f t="shared" ref="M52" si="9">H52-I52</f>
        <v>116</v>
      </c>
      <c r="N52" s="1007"/>
      <c r="O52" s="695"/>
      <c r="P52" s="1100" t="s">
        <v>294</v>
      </c>
      <c r="Q52" s="1002"/>
      <c r="R52" s="269"/>
      <c r="S52" s="499"/>
      <c r="T52" s="268"/>
      <c r="U52" s="266"/>
      <c r="V52" s="1002"/>
      <c r="W52" s="269"/>
      <c r="X52" s="268"/>
    </row>
    <row r="53" spans="1:24" ht="16.2" x14ac:dyDescent="0.3">
      <c r="A53" s="219" t="s">
        <v>163</v>
      </c>
      <c r="B53" s="732" t="s">
        <v>528</v>
      </c>
      <c r="C53" s="534"/>
      <c r="D53" s="534"/>
      <c r="E53" s="675"/>
      <c r="F53" s="275"/>
      <c r="G53" s="519">
        <v>4</v>
      </c>
      <c r="H53" s="534">
        <f t="shared" si="5"/>
        <v>120</v>
      </c>
      <c r="I53" s="731"/>
      <c r="J53" s="507"/>
      <c r="K53" s="405"/>
      <c r="L53" s="405"/>
      <c r="M53" s="1036"/>
      <c r="N53" s="1007"/>
      <c r="O53" s="695"/>
      <c r="P53" s="753"/>
      <c r="Q53" s="1002"/>
      <c r="R53" s="269"/>
      <c r="S53" s="499"/>
      <c r="T53" s="268"/>
      <c r="U53" s="266"/>
      <c r="V53" s="1002"/>
      <c r="W53" s="269"/>
      <c r="X53" s="268"/>
    </row>
    <row r="54" spans="1:24" ht="16.2" x14ac:dyDescent="0.3">
      <c r="A54" s="610"/>
      <c r="B54" s="284" t="s">
        <v>485</v>
      </c>
      <c r="C54" s="534"/>
      <c r="D54" s="534"/>
      <c r="E54" s="675"/>
      <c r="F54" s="275"/>
      <c r="G54" s="696">
        <v>1</v>
      </c>
      <c r="H54" s="705">
        <f>G54*30</f>
        <v>30</v>
      </c>
      <c r="I54" s="559"/>
      <c r="J54" s="266"/>
      <c r="K54" s="499"/>
      <c r="L54" s="499"/>
      <c r="M54" s="1002"/>
      <c r="N54" s="1007"/>
      <c r="O54" s="695"/>
      <c r="P54" s="676"/>
      <c r="Q54" s="1002"/>
      <c r="R54" s="269"/>
      <c r="S54" s="499"/>
      <c r="T54" s="268"/>
      <c r="U54" s="266"/>
      <c r="V54" s="1002"/>
      <c r="W54" s="269"/>
      <c r="X54" s="268"/>
    </row>
    <row r="55" spans="1:24" ht="16.2" x14ac:dyDescent="0.3">
      <c r="A55" s="610"/>
      <c r="B55" s="417" t="s">
        <v>553</v>
      </c>
      <c r="C55" s="534"/>
      <c r="D55" s="534">
        <v>4</v>
      </c>
      <c r="E55" s="675"/>
      <c r="F55" s="275"/>
      <c r="G55" s="696">
        <v>3</v>
      </c>
      <c r="H55" s="674">
        <f t="shared" ref="H55" si="10">G55*30</f>
        <v>90</v>
      </c>
      <c r="I55" s="559">
        <v>8</v>
      </c>
      <c r="J55" s="956" t="s">
        <v>295</v>
      </c>
      <c r="K55" s="499"/>
      <c r="L55" s="499"/>
      <c r="M55" s="1002">
        <f t="shared" ref="M55" si="11">H55-I55</f>
        <v>82</v>
      </c>
      <c r="N55" s="1007"/>
      <c r="O55" s="695"/>
      <c r="P55" s="676"/>
      <c r="Q55" s="1032" t="s">
        <v>295</v>
      </c>
      <c r="R55" s="269"/>
      <c r="S55" s="499"/>
      <c r="T55" s="268"/>
      <c r="U55" s="266"/>
      <c r="V55" s="1002"/>
      <c r="W55" s="269"/>
      <c r="X55" s="268"/>
    </row>
    <row r="56" spans="1:24" x14ac:dyDescent="0.3">
      <c r="A56" s="610" t="s">
        <v>339</v>
      </c>
      <c r="B56" s="730" t="s">
        <v>562</v>
      </c>
      <c r="C56" s="693">
        <v>1</v>
      </c>
      <c r="D56" s="534"/>
      <c r="E56" s="507"/>
      <c r="F56" s="272"/>
      <c r="G56" s="558">
        <v>4</v>
      </c>
      <c r="H56" s="534">
        <f t="shared" si="5"/>
        <v>120</v>
      </c>
      <c r="I56" s="559">
        <v>8</v>
      </c>
      <c r="J56" s="956" t="s">
        <v>301</v>
      </c>
      <c r="K56" s="499"/>
      <c r="L56" s="956" t="s">
        <v>302</v>
      </c>
      <c r="M56" s="1002">
        <f t="shared" ref="M56:M63" si="12">H56-I56</f>
        <v>112</v>
      </c>
      <c r="N56" s="979" t="s">
        <v>295</v>
      </c>
      <c r="O56" s="673"/>
      <c r="P56" s="672"/>
      <c r="Q56" s="1012"/>
      <c r="R56" s="217"/>
      <c r="S56" s="218"/>
      <c r="T56" s="216"/>
      <c r="U56" s="535"/>
      <c r="V56" s="1012"/>
      <c r="W56" s="217"/>
      <c r="X56" s="216"/>
    </row>
    <row r="57" spans="1:24" ht="16.2" x14ac:dyDescent="0.3">
      <c r="A57" s="219" t="s">
        <v>164</v>
      </c>
      <c r="B57" s="732" t="s">
        <v>344</v>
      </c>
      <c r="C57" s="534">
        <v>3</v>
      </c>
      <c r="D57" s="534"/>
      <c r="E57" s="675"/>
      <c r="F57" s="275"/>
      <c r="G57" s="519">
        <v>4</v>
      </c>
      <c r="H57" s="534">
        <f t="shared" si="5"/>
        <v>120</v>
      </c>
      <c r="I57" s="559">
        <v>8</v>
      </c>
      <c r="J57" s="956" t="s">
        <v>294</v>
      </c>
      <c r="K57" s="499"/>
      <c r="L57" s="956" t="s">
        <v>294</v>
      </c>
      <c r="M57" s="1002">
        <f t="shared" si="12"/>
        <v>112</v>
      </c>
      <c r="N57" s="1006"/>
      <c r="O57" s="673"/>
      <c r="P57" s="1100" t="s">
        <v>295</v>
      </c>
      <c r="Q57" s="1012"/>
      <c r="R57" s="217"/>
      <c r="S57" s="218"/>
      <c r="T57" s="216"/>
      <c r="U57" s="535"/>
      <c r="V57" s="1012"/>
      <c r="W57" s="217"/>
      <c r="X57" s="216"/>
    </row>
    <row r="58" spans="1:24" ht="15.75" customHeight="1" x14ac:dyDescent="0.3">
      <c r="A58" s="219" t="s">
        <v>325</v>
      </c>
      <c r="B58" s="732" t="s">
        <v>346</v>
      </c>
      <c r="C58" s="534">
        <v>3</v>
      </c>
      <c r="D58" s="534"/>
      <c r="E58" s="675"/>
      <c r="F58" s="275"/>
      <c r="G58" s="519">
        <v>4</v>
      </c>
      <c r="H58" s="534">
        <f t="shared" si="5"/>
        <v>120</v>
      </c>
      <c r="I58" s="559">
        <v>8</v>
      </c>
      <c r="J58" s="956" t="s">
        <v>301</v>
      </c>
      <c r="K58" s="499"/>
      <c r="L58" s="956" t="s">
        <v>300</v>
      </c>
      <c r="M58" s="1002">
        <f t="shared" ref="M58" si="13">H58-I58</f>
        <v>112</v>
      </c>
      <c r="N58" s="1006"/>
      <c r="O58" s="673"/>
      <c r="P58" s="1100" t="s">
        <v>303</v>
      </c>
      <c r="Q58" s="1012"/>
      <c r="R58" s="217"/>
      <c r="S58" s="218"/>
      <c r="T58" s="216"/>
      <c r="U58" s="535"/>
      <c r="V58" s="1012"/>
      <c r="W58" s="217"/>
      <c r="X58" s="216"/>
    </row>
    <row r="59" spans="1:24" ht="18" customHeight="1" x14ac:dyDescent="0.3">
      <c r="A59" s="219" t="s">
        <v>340</v>
      </c>
      <c r="B59" s="730" t="s">
        <v>563</v>
      </c>
      <c r="C59" s="693"/>
      <c r="D59" s="534">
        <v>2</v>
      </c>
      <c r="E59" s="675"/>
      <c r="F59" s="272"/>
      <c r="G59" s="519">
        <v>5</v>
      </c>
      <c r="H59" s="534">
        <f t="shared" si="5"/>
        <v>150</v>
      </c>
      <c r="I59" s="559">
        <v>12</v>
      </c>
      <c r="J59" s="956" t="s">
        <v>295</v>
      </c>
      <c r="K59" s="499"/>
      <c r="L59" s="956" t="s">
        <v>294</v>
      </c>
      <c r="M59" s="1002">
        <f t="shared" ref="M59:M60" si="14">H59-I59</f>
        <v>138</v>
      </c>
      <c r="N59" s="1007"/>
      <c r="O59" s="1011" t="s">
        <v>296</v>
      </c>
      <c r="P59" s="1009"/>
      <c r="Q59" s="1002"/>
      <c r="R59" s="269"/>
      <c r="S59" s="499"/>
      <c r="T59" s="268"/>
      <c r="U59" s="266"/>
      <c r="V59" s="1002"/>
      <c r="W59" s="269"/>
      <c r="X59" s="268"/>
    </row>
    <row r="60" spans="1:24" ht="15.75" customHeight="1" x14ac:dyDescent="0.3">
      <c r="A60" s="219" t="s">
        <v>326</v>
      </c>
      <c r="B60" s="730" t="s">
        <v>525</v>
      </c>
      <c r="C60" s="733"/>
      <c r="D60" s="734" t="s">
        <v>319</v>
      </c>
      <c r="E60" s="735"/>
      <c r="F60" s="736"/>
      <c r="G60" s="558">
        <v>3</v>
      </c>
      <c r="H60" s="534">
        <f t="shared" si="5"/>
        <v>90</v>
      </c>
      <c r="I60" s="559">
        <v>8</v>
      </c>
      <c r="J60" s="956" t="s">
        <v>301</v>
      </c>
      <c r="K60" s="499"/>
      <c r="L60" s="956" t="s">
        <v>302</v>
      </c>
      <c r="M60" s="1002">
        <f t="shared" si="14"/>
        <v>82</v>
      </c>
      <c r="N60" s="1007"/>
      <c r="O60" s="695"/>
      <c r="P60" s="1100" t="s">
        <v>295</v>
      </c>
      <c r="Q60" s="880"/>
      <c r="R60" s="408"/>
      <c r="S60" s="119"/>
      <c r="T60" s="409"/>
      <c r="U60" s="547"/>
      <c r="V60" s="880"/>
      <c r="W60" s="408"/>
      <c r="X60" s="409"/>
    </row>
    <row r="61" spans="1:24" ht="16.2" x14ac:dyDescent="0.3">
      <c r="A61" s="219" t="s">
        <v>341</v>
      </c>
      <c r="B61" s="732" t="s">
        <v>564</v>
      </c>
      <c r="C61" s="534"/>
      <c r="D61" s="534"/>
      <c r="E61" s="675"/>
      <c r="F61" s="275"/>
      <c r="G61" s="519">
        <f>G62+G63</f>
        <v>6</v>
      </c>
      <c r="H61" s="541">
        <f>H62+H63</f>
        <v>180</v>
      </c>
      <c r="I61" s="749"/>
      <c r="J61" s="966"/>
      <c r="K61" s="107"/>
      <c r="L61" s="107"/>
      <c r="M61" s="1037"/>
      <c r="N61" s="1006"/>
      <c r="O61" s="673"/>
      <c r="P61" s="1009"/>
      <c r="Q61" s="1012"/>
      <c r="R61" s="217"/>
      <c r="S61" s="218"/>
      <c r="T61" s="216"/>
      <c r="U61" s="535"/>
      <c r="V61" s="1012"/>
      <c r="W61" s="217"/>
      <c r="X61" s="216"/>
    </row>
    <row r="62" spans="1:24" x14ac:dyDescent="0.3">
      <c r="A62" s="737" t="s">
        <v>506</v>
      </c>
      <c r="B62" s="738" t="s">
        <v>37</v>
      </c>
      <c r="C62" s="733">
        <v>2</v>
      </c>
      <c r="D62" s="734"/>
      <c r="E62" s="741"/>
      <c r="F62" s="407"/>
      <c r="G62" s="519">
        <v>5</v>
      </c>
      <c r="H62" s="534">
        <f t="shared" si="5"/>
        <v>150</v>
      </c>
      <c r="I62" s="749">
        <v>8</v>
      </c>
      <c r="J62" s="956" t="s">
        <v>295</v>
      </c>
      <c r="K62" s="499"/>
      <c r="L62" s="499"/>
      <c r="M62" s="1037">
        <f t="shared" si="12"/>
        <v>142</v>
      </c>
      <c r="N62" s="1006"/>
      <c r="O62" s="1011" t="s">
        <v>295</v>
      </c>
      <c r="P62" s="1009"/>
      <c r="Q62" s="1012"/>
      <c r="R62" s="217"/>
      <c r="S62" s="218"/>
      <c r="T62" s="216"/>
      <c r="U62" s="535"/>
      <c r="V62" s="1012"/>
      <c r="W62" s="217"/>
      <c r="X62" s="216"/>
    </row>
    <row r="63" spans="1:24" x14ac:dyDescent="0.3">
      <c r="A63" s="737" t="s">
        <v>505</v>
      </c>
      <c r="B63" s="738" t="s">
        <v>350</v>
      </c>
      <c r="C63" s="733"/>
      <c r="D63" s="762"/>
      <c r="E63" s="1116"/>
      <c r="F63" s="736" t="s">
        <v>634</v>
      </c>
      <c r="G63" s="422">
        <v>1</v>
      </c>
      <c r="H63" s="559">
        <f t="shared" si="5"/>
        <v>30</v>
      </c>
      <c r="I63" s="749">
        <v>4</v>
      </c>
      <c r="J63" s="266"/>
      <c r="K63" s="499"/>
      <c r="L63" s="956" t="s">
        <v>294</v>
      </c>
      <c r="M63" s="750">
        <f t="shared" si="12"/>
        <v>26</v>
      </c>
      <c r="N63" s="1007"/>
      <c r="O63" s="1011" t="s">
        <v>294</v>
      </c>
      <c r="P63" s="676"/>
      <c r="Q63" s="880"/>
      <c r="R63" s="408"/>
      <c r="S63" s="402"/>
      <c r="T63" s="409"/>
      <c r="U63" s="547"/>
      <c r="V63" s="880"/>
      <c r="W63" s="408"/>
      <c r="X63" s="409"/>
    </row>
    <row r="64" spans="1:24" ht="17.25" customHeight="1" x14ac:dyDescent="0.3">
      <c r="A64" s="611" t="s">
        <v>327</v>
      </c>
      <c r="B64" s="1112" t="s">
        <v>529</v>
      </c>
      <c r="C64" s="1113"/>
      <c r="D64" s="1113"/>
      <c r="E64" s="968"/>
      <c r="F64" s="969"/>
      <c r="G64" s="579">
        <f>G65+G66</f>
        <v>5</v>
      </c>
      <c r="H64" s="970">
        <f>H65+H66</f>
        <v>150</v>
      </c>
      <c r="I64" s="970"/>
      <c r="J64" s="1114"/>
      <c r="K64" s="1115"/>
      <c r="L64" s="1115"/>
      <c r="M64" s="785"/>
      <c r="N64" s="1007"/>
      <c r="O64" s="695"/>
      <c r="P64" s="753"/>
      <c r="Q64" s="1002"/>
      <c r="R64" s="269"/>
      <c r="S64" s="499"/>
      <c r="T64" s="268"/>
      <c r="U64" s="266"/>
      <c r="V64" s="1002"/>
      <c r="W64" s="269"/>
      <c r="X64" s="268"/>
    </row>
    <row r="65" spans="1:29" ht="16.5" customHeight="1" x14ac:dyDescent="0.3">
      <c r="A65" s="747" t="s">
        <v>565</v>
      </c>
      <c r="B65" s="748" t="s">
        <v>529</v>
      </c>
      <c r="C65" s="534">
        <v>4</v>
      </c>
      <c r="D65" s="534"/>
      <c r="E65" s="267"/>
      <c r="F65" s="406"/>
      <c r="G65" s="422">
        <v>4</v>
      </c>
      <c r="H65" s="559">
        <f t="shared" si="5"/>
        <v>120</v>
      </c>
      <c r="I65" s="749">
        <v>8</v>
      </c>
      <c r="J65" s="956" t="s">
        <v>301</v>
      </c>
      <c r="K65" s="499"/>
      <c r="L65" s="956" t="s">
        <v>302</v>
      </c>
      <c r="M65" s="1002">
        <f t="shared" ref="M65" si="15">H65-I65</f>
        <v>112</v>
      </c>
      <c r="N65" s="1007"/>
      <c r="O65" s="695"/>
      <c r="P65" s="753"/>
      <c r="Q65" s="1032" t="s">
        <v>295</v>
      </c>
      <c r="R65" s="269"/>
      <c r="S65" s="499"/>
      <c r="T65" s="268"/>
      <c r="U65" s="266"/>
      <c r="V65" s="1002"/>
      <c r="W65" s="269"/>
      <c r="X65" s="268"/>
    </row>
    <row r="66" spans="1:29" ht="33" customHeight="1" x14ac:dyDescent="0.3">
      <c r="A66" s="747" t="s">
        <v>566</v>
      </c>
      <c r="B66" s="748" t="s">
        <v>531</v>
      </c>
      <c r="C66" s="534"/>
      <c r="D66" s="534"/>
      <c r="E66" s="267"/>
      <c r="F66" s="406" t="s">
        <v>436</v>
      </c>
      <c r="G66" s="422">
        <v>1</v>
      </c>
      <c r="H66" s="559">
        <f t="shared" si="5"/>
        <v>30</v>
      </c>
      <c r="I66" s="749">
        <v>4</v>
      </c>
      <c r="J66" s="266"/>
      <c r="K66" s="499"/>
      <c r="L66" s="956" t="s">
        <v>294</v>
      </c>
      <c r="M66" s="1037">
        <v>30</v>
      </c>
      <c r="N66" s="1007"/>
      <c r="O66" s="695"/>
      <c r="P66" s="753"/>
      <c r="Q66" s="1002"/>
      <c r="R66" s="979" t="s">
        <v>294</v>
      </c>
      <c r="S66" s="499"/>
      <c r="T66" s="268"/>
      <c r="U66" s="266"/>
      <c r="V66" s="1002"/>
      <c r="W66" s="269"/>
      <c r="X66" s="268"/>
    </row>
    <row r="67" spans="1:29" ht="16.5" customHeight="1" x14ac:dyDescent="0.3">
      <c r="A67" s="219" t="s">
        <v>342</v>
      </c>
      <c r="B67" s="732" t="s">
        <v>530</v>
      </c>
      <c r="C67" s="534"/>
      <c r="D67" s="534">
        <v>4</v>
      </c>
      <c r="E67" s="675"/>
      <c r="F67" s="275"/>
      <c r="G67" s="519">
        <v>4</v>
      </c>
      <c r="H67" s="534">
        <f t="shared" si="5"/>
        <v>120</v>
      </c>
      <c r="I67" s="559">
        <v>8</v>
      </c>
      <c r="J67" s="956" t="s">
        <v>301</v>
      </c>
      <c r="K67" s="499"/>
      <c r="L67" s="956" t="s">
        <v>302</v>
      </c>
      <c r="M67" s="1002">
        <f t="shared" ref="M67" si="16">H67-I67</f>
        <v>112</v>
      </c>
      <c r="N67" s="1007"/>
      <c r="O67" s="695"/>
      <c r="P67" s="753"/>
      <c r="Q67" s="1032" t="s">
        <v>295</v>
      </c>
      <c r="R67" s="269"/>
      <c r="S67" s="499"/>
      <c r="T67" s="268"/>
      <c r="U67" s="266"/>
      <c r="V67" s="1002"/>
      <c r="W67" s="269"/>
      <c r="X67" s="268"/>
    </row>
    <row r="68" spans="1:29" ht="16.5" customHeight="1" x14ac:dyDescent="0.3">
      <c r="A68" s="219" t="s">
        <v>328</v>
      </c>
      <c r="B68" s="732" t="s">
        <v>349</v>
      </c>
      <c r="C68" s="534">
        <v>4</v>
      </c>
      <c r="D68" s="534"/>
      <c r="E68" s="675"/>
      <c r="F68" s="275"/>
      <c r="G68" s="519">
        <v>3</v>
      </c>
      <c r="H68" s="534">
        <f t="shared" si="5"/>
        <v>90</v>
      </c>
      <c r="I68" s="559">
        <v>8</v>
      </c>
      <c r="J68" s="956" t="s">
        <v>301</v>
      </c>
      <c r="K68" s="499"/>
      <c r="L68" s="956" t="s">
        <v>302</v>
      </c>
      <c r="M68" s="1002">
        <f t="shared" ref="M68" si="17">H68-I68</f>
        <v>82</v>
      </c>
      <c r="N68" s="1007"/>
      <c r="O68" s="695"/>
      <c r="P68" s="753"/>
      <c r="Q68" s="1032" t="s">
        <v>295</v>
      </c>
      <c r="R68" s="269"/>
      <c r="S68" s="499"/>
      <c r="T68" s="268"/>
      <c r="U68" s="266"/>
      <c r="V68" s="1002"/>
      <c r="W68" s="269"/>
      <c r="X68" s="268"/>
    </row>
    <row r="69" spans="1:29" ht="32.25" customHeight="1" x14ac:dyDescent="0.3">
      <c r="A69" s="610" t="s">
        <v>567</v>
      </c>
      <c r="B69" s="732" t="s">
        <v>351</v>
      </c>
      <c r="C69" s="534">
        <v>4</v>
      </c>
      <c r="D69" s="534"/>
      <c r="E69" s="675"/>
      <c r="F69" s="275"/>
      <c r="G69" s="558">
        <v>4</v>
      </c>
      <c r="H69" s="534">
        <f t="shared" si="5"/>
        <v>120</v>
      </c>
      <c r="I69" s="559">
        <v>8</v>
      </c>
      <c r="J69" s="956" t="s">
        <v>301</v>
      </c>
      <c r="K69" s="499"/>
      <c r="L69" s="956" t="s">
        <v>302</v>
      </c>
      <c r="M69" s="1002">
        <f t="shared" ref="M69" si="18">H69-I69</f>
        <v>112</v>
      </c>
      <c r="N69" s="1007"/>
      <c r="O69" s="695"/>
      <c r="P69" s="753"/>
      <c r="Q69" s="1032" t="s">
        <v>295</v>
      </c>
      <c r="R69" s="269"/>
      <c r="S69" s="499"/>
      <c r="T69" s="268"/>
      <c r="U69" s="266"/>
      <c r="V69" s="1002"/>
      <c r="W69" s="269"/>
      <c r="X69" s="268"/>
    </row>
    <row r="70" spans="1:29" s="425" customFormat="1" x14ac:dyDescent="0.3">
      <c r="A70" s="219" t="s">
        <v>568</v>
      </c>
      <c r="B70" s="732" t="s">
        <v>538</v>
      </c>
      <c r="C70" s="733">
        <v>5</v>
      </c>
      <c r="D70" s="734"/>
      <c r="E70" s="735"/>
      <c r="F70" s="736"/>
      <c r="G70" s="558">
        <v>5</v>
      </c>
      <c r="H70" s="534">
        <f>G70*30</f>
        <v>150</v>
      </c>
      <c r="I70" s="534">
        <v>8</v>
      </c>
      <c r="J70" s="956" t="s">
        <v>301</v>
      </c>
      <c r="K70" s="405"/>
      <c r="L70" s="956" t="s">
        <v>302</v>
      </c>
      <c r="M70" s="117">
        <f t="shared" ref="M70" si="19">H70-I70</f>
        <v>142</v>
      </c>
      <c r="N70" s="1007"/>
      <c r="O70" s="695"/>
      <c r="P70" s="1009"/>
      <c r="Q70" s="880"/>
      <c r="R70" s="979" t="s">
        <v>295</v>
      </c>
      <c r="S70" s="215"/>
      <c r="T70" s="540"/>
      <c r="U70" s="554"/>
      <c r="V70" s="1101"/>
      <c r="W70" s="408"/>
      <c r="X70" s="540"/>
    </row>
    <row r="71" spans="1:29" ht="16.2" x14ac:dyDescent="0.3">
      <c r="A71" s="610" t="s">
        <v>569</v>
      </c>
      <c r="B71" s="732" t="s">
        <v>352</v>
      </c>
      <c r="C71" s="534"/>
      <c r="D71" s="534"/>
      <c r="E71" s="675"/>
      <c r="F71" s="275"/>
      <c r="G71" s="519">
        <f>G72+G73</f>
        <v>5</v>
      </c>
      <c r="H71" s="751">
        <f>H72+H73</f>
        <v>150</v>
      </c>
      <c r="I71" s="559"/>
      <c r="J71" s="752"/>
      <c r="K71" s="277"/>
      <c r="L71" s="277"/>
      <c r="M71" s="1036"/>
      <c r="N71" s="1007"/>
      <c r="O71" s="695"/>
      <c r="P71" s="753"/>
      <c r="Q71" s="1002"/>
      <c r="R71" s="979"/>
      <c r="S71" s="499"/>
      <c r="T71" s="268"/>
      <c r="U71" s="266"/>
      <c r="V71" s="1002"/>
      <c r="W71" s="269"/>
      <c r="X71" s="268"/>
    </row>
    <row r="72" spans="1:29" ht="16.2" x14ac:dyDescent="0.3">
      <c r="A72" s="747" t="s">
        <v>570</v>
      </c>
      <c r="B72" s="748" t="s">
        <v>352</v>
      </c>
      <c r="C72" s="534">
        <v>5</v>
      </c>
      <c r="D72" s="534"/>
      <c r="E72" s="267"/>
      <c r="F72" s="275"/>
      <c r="G72" s="422">
        <v>4</v>
      </c>
      <c r="H72" s="559">
        <f>G72*30</f>
        <v>120</v>
      </c>
      <c r="I72" s="559">
        <v>8</v>
      </c>
      <c r="J72" s="956" t="s">
        <v>301</v>
      </c>
      <c r="K72" s="499"/>
      <c r="L72" s="956" t="s">
        <v>302</v>
      </c>
      <c r="M72" s="1002">
        <f t="shared" ref="M72" si="20">H72-I72</f>
        <v>112</v>
      </c>
      <c r="N72" s="553"/>
      <c r="O72" s="551"/>
      <c r="P72" s="752"/>
      <c r="Q72" s="1015"/>
      <c r="R72" s="979" t="s">
        <v>295</v>
      </c>
      <c r="S72" s="271"/>
      <c r="T72" s="756"/>
      <c r="U72" s="1017"/>
      <c r="V72" s="1015"/>
      <c r="W72" s="757"/>
      <c r="X72" s="1039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29" x14ac:dyDescent="0.3">
      <c r="A73" s="747" t="s">
        <v>571</v>
      </c>
      <c r="B73" s="738" t="s">
        <v>353</v>
      </c>
      <c r="C73" s="733"/>
      <c r="D73" s="762"/>
      <c r="E73" s="760"/>
      <c r="F73" s="736" t="s">
        <v>321</v>
      </c>
      <c r="G73" s="422">
        <v>1</v>
      </c>
      <c r="H73" s="559">
        <f>G73*30</f>
        <v>30</v>
      </c>
      <c r="I73" s="749">
        <v>4</v>
      </c>
      <c r="J73" s="266"/>
      <c r="K73" s="499"/>
      <c r="L73" s="956" t="s">
        <v>294</v>
      </c>
      <c r="M73" s="1037">
        <f t="shared" ref="M73" si="21">H73-I73</f>
        <v>26</v>
      </c>
      <c r="N73" s="1007"/>
      <c r="O73" s="695"/>
      <c r="P73" s="1009"/>
      <c r="Q73" s="880"/>
      <c r="R73" s="755"/>
      <c r="S73" s="271"/>
      <c r="T73" s="1011" t="s">
        <v>294</v>
      </c>
      <c r="U73" s="1017"/>
      <c r="V73" s="1015"/>
      <c r="W73" s="757"/>
      <c r="X73" s="1039"/>
      <c r="Y73" s="758"/>
      <c r="Z73" s="758"/>
      <c r="AA73" s="758"/>
      <c r="AB73" s="758"/>
      <c r="AC73" s="758"/>
    </row>
    <row r="74" spans="1:29" ht="16.2" thickBot="1" x14ac:dyDescent="0.35">
      <c r="A74" s="219" t="s">
        <v>572</v>
      </c>
      <c r="B74" s="761" t="s">
        <v>540</v>
      </c>
      <c r="C74" s="733">
        <v>6</v>
      </c>
      <c r="D74" s="762"/>
      <c r="E74" s="763"/>
      <c r="F74" s="736"/>
      <c r="G74" s="694">
        <v>5</v>
      </c>
      <c r="H74" s="264">
        <v>150</v>
      </c>
      <c r="I74" s="559">
        <v>8</v>
      </c>
      <c r="J74" s="999" t="s">
        <v>294</v>
      </c>
      <c r="K74" s="537"/>
      <c r="L74" s="999" t="s">
        <v>294</v>
      </c>
      <c r="M74" s="1102">
        <f t="shared" ref="M74" si="22">H74-I74</f>
        <v>142</v>
      </c>
      <c r="N74" s="1109"/>
      <c r="O74" s="706"/>
      <c r="P74" s="1103"/>
      <c r="Q74" s="892"/>
      <c r="R74" s="764"/>
      <c r="S74" s="505"/>
      <c r="T74" s="1104" t="s">
        <v>295</v>
      </c>
      <c r="U74" s="1020"/>
      <c r="V74" s="1019"/>
      <c r="W74" s="765"/>
      <c r="X74" s="1105"/>
      <c r="Y74" s="758"/>
      <c r="Z74" s="758"/>
      <c r="AA74" s="758"/>
      <c r="AB74" s="758"/>
      <c r="AC74" s="758"/>
    </row>
    <row r="75" spans="1:29" ht="16.2" thickBot="1" x14ac:dyDescent="0.35">
      <c r="A75" s="1437" t="s">
        <v>488</v>
      </c>
      <c r="B75" s="1438"/>
      <c r="C75" s="1438"/>
      <c r="D75" s="1438"/>
      <c r="E75" s="1438"/>
      <c r="F75" s="1438"/>
      <c r="G75" s="512">
        <f>G49+G54</f>
        <v>2</v>
      </c>
      <c r="H75" s="512">
        <f>H49+H54</f>
        <v>60</v>
      </c>
      <c r="I75" s="766"/>
      <c r="J75" s="546"/>
      <c r="K75" s="538"/>
      <c r="L75" s="538"/>
      <c r="M75" s="283"/>
      <c r="N75" s="546"/>
      <c r="O75" s="283"/>
      <c r="P75" s="543"/>
      <c r="Q75" s="767"/>
      <c r="R75" s="546"/>
      <c r="S75" s="538"/>
      <c r="T75" s="283"/>
      <c r="U75" s="729"/>
      <c r="V75" s="746"/>
      <c r="W75" s="729"/>
      <c r="X75" s="746"/>
      <c r="Y75" s="758"/>
      <c r="Z75" s="758"/>
      <c r="AA75" s="758"/>
      <c r="AB75" s="758"/>
      <c r="AC75" s="758"/>
    </row>
    <row r="76" spans="1:29" ht="16.2" thickBot="1" x14ac:dyDescent="0.35">
      <c r="A76" s="1437" t="s">
        <v>203</v>
      </c>
      <c r="B76" s="1438"/>
      <c r="C76" s="1438"/>
      <c r="D76" s="1438"/>
      <c r="E76" s="1438"/>
      <c r="F76" s="1438"/>
      <c r="G76" s="1117">
        <f>G47+G50+G51+G52+G55+G56+G57+G58+G59+G60+G62+G63+G65+G66+G67+G68+G69+G70+G72+G73+G74</f>
        <v>76</v>
      </c>
      <c r="H76" s="1117">
        <f t="shared" ref="H76:S77" si="23">H47+H50+H51+H52+H55+H56+H57+H58+H59+H60+H62+H63+H65+H66+H67+H68+H69+H70+H72+H73+H74</f>
        <v>2280</v>
      </c>
      <c r="I76" s="998">
        <f t="shared" si="23"/>
        <v>158</v>
      </c>
      <c r="J76" s="1027" t="s">
        <v>650</v>
      </c>
      <c r="K76" s="722">
        <f t="shared" si="23"/>
        <v>0</v>
      </c>
      <c r="L76" s="1028" t="s">
        <v>664</v>
      </c>
      <c r="M76" s="720">
        <f t="shared" si="23"/>
        <v>2126</v>
      </c>
      <c r="N76" s="1027" t="s">
        <v>372</v>
      </c>
      <c r="O76" s="1029" t="s">
        <v>651</v>
      </c>
      <c r="P76" s="1026" t="s">
        <v>652</v>
      </c>
      <c r="Q76" s="1161" t="s">
        <v>498</v>
      </c>
      <c r="R76" s="1027" t="s">
        <v>439</v>
      </c>
      <c r="S76" s="722">
        <f t="shared" si="23"/>
        <v>0</v>
      </c>
      <c r="T76" s="1029" t="s">
        <v>296</v>
      </c>
      <c r="U76" s="860"/>
      <c r="V76" s="1105"/>
      <c r="W76" s="860"/>
      <c r="X76" s="1105"/>
      <c r="Y76" s="758"/>
      <c r="Z76" s="758"/>
      <c r="AA76" s="758"/>
      <c r="AB76" s="758"/>
      <c r="AC76" s="758"/>
    </row>
    <row r="77" spans="1:29" ht="15.75" customHeight="1" thickBot="1" x14ac:dyDescent="0.35">
      <c r="A77" s="1433" t="s">
        <v>165</v>
      </c>
      <c r="B77" s="1434"/>
      <c r="C77" s="1434"/>
      <c r="D77" s="1434"/>
      <c r="E77" s="1434"/>
      <c r="F77" s="1434"/>
      <c r="G77" s="562">
        <f>G75+G76</f>
        <v>78</v>
      </c>
      <c r="H77" s="562">
        <f t="shared" ref="H77:I77" si="24">H75+H76</f>
        <v>2340</v>
      </c>
      <c r="I77" s="562">
        <f t="shared" si="24"/>
        <v>158</v>
      </c>
      <c r="J77" s="1134" t="s">
        <v>650</v>
      </c>
      <c r="K77" s="1160">
        <f t="shared" si="23"/>
        <v>0</v>
      </c>
      <c r="L77" s="1125" t="s">
        <v>664</v>
      </c>
      <c r="M77" s="720">
        <v>2126</v>
      </c>
      <c r="N77" s="1118" t="s">
        <v>372</v>
      </c>
      <c r="O77" s="1118" t="s">
        <v>651</v>
      </c>
      <c r="P77" s="1118" t="s">
        <v>652</v>
      </c>
      <c r="Q77" s="1118" t="s">
        <v>498</v>
      </c>
      <c r="R77" s="1118" t="s">
        <v>439</v>
      </c>
      <c r="S77" s="509">
        <f t="shared" si="23"/>
        <v>0</v>
      </c>
      <c r="T77" s="1118" t="s">
        <v>296</v>
      </c>
      <c r="U77" s="562"/>
      <c r="V77" s="562"/>
      <c r="W77" s="562"/>
      <c r="X77" s="511"/>
      <c r="Y77" s="278" t="e">
        <f>SUM(Y47:Y74)</f>
        <v>#REF!</v>
      </c>
      <c r="Z77" s="278" t="e">
        <f>SUM(Z47:Z74)</f>
        <v>#REF!</v>
      </c>
      <c r="AA77" s="278" t="e">
        <f>SUM(AA47:AA74)</f>
        <v>#REF!</v>
      </c>
      <c r="AB77" s="278" t="e">
        <f>SUM(AB47:AB74)</f>
        <v>#REF!</v>
      </c>
      <c r="AC77" s="278" t="e">
        <f>SUM(AC47:AC74)</f>
        <v>#REF!</v>
      </c>
    </row>
    <row r="78" spans="1:29" ht="15.75" customHeight="1" thickBot="1" x14ac:dyDescent="0.35">
      <c r="A78" s="1435" t="s">
        <v>166</v>
      </c>
      <c r="B78" s="1436"/>
      <c r="C78" s="1436"/>
      <c r="D78" s="1436"/>
      <c r="E78" s="1436"/>
      <c r="F78" s="1436"/>
      <c r="G78" s="1436"/>
      <c r="H78" s="1436"/>
      <c r="I78" s="1436"/>
      <c r="J78" s="1436"/>
      <c r="K78" s="1436"/>
      <c r="L78" s="1436"/>
      <c r="M78" s="1436"/>
      <c r="N78" s="1424"/>
      <c r="O78" s="1424"/>
      <c r="P78" s="1424"/>
      <c r="Q78" s="1424"/>
      <c r="R78" s="1424"/>
      <c r="S78" s="1424"/>
      <c r="T78" s="1424"/>
      <c r="U78" s="1424"/>
      <c r="V78" s="1424"/>
      <c r="W78" s="1424"/>
      <c r="X78" s="1425"/>
    </row>
    <row r="79" spans="1:29" s="503" customFormat="1" x14ac:dyDescent="0.3">
      <c r="A79" s="659" t="s">
        <v>507</v>
      </c>
      <c r="B79" s="771" t="s">
        <v>544</v>
      </c>
      <c r="C79" s="772"/>
      <c r="D79" s="773"/>
      <c r="E79" s="81"/>
      <c r="F79" s="774"/>
      <c r="G79" s="775">
        <v>3</v>
      </c>
      <c r="H79" s="776">
        <f>G79*30</f>
        <v>90</v>
      </c>
      <c r="I79" s="548"/>
      <c r="J79" s="543"/>
      <c r="K79" s="538"/>
      <c r="L79" s="538"/>
      <c r="M79" s="767"/>
      <c r="N79" s="1070"/>
      <c r="O79" s="777"/>
      <c r="P79" s="811"/>
      <c r="Q79" s="1042"/>
      <c r="R79" s="778"/>
      <c r="S79" s="667"/>
      <c r="T79" s="1046"/>
      <c r="U79" s="1044"/>
      <c r="V79" s="827"/>
      <c r="W79" s="778"/>
      <c r="X79" s="668"/>
    </row>
    <row r="80" spans="1:29" s="503" customFormat="1" ht="31.2" x14ac:dyDescent="0.3">
      <c r="A80" s="260" t="s">
        <v>573</v>
      </c>
      <c r="B80" s="779" t="s">
        <v>545</v>
      </c>
      <c r="C80" s="780"/>
      <c r="D80" s="781"/>
      <c r="E80" s="782"/>
      <c r="F80" s="783"/>
      <c r="G80" s="515">
        <v>3</v>
      </c>
      <c r="H80" s="784">
        <f>G80*30</f>
        <v>90</v>
      </c>
      <c r="I80" s="534"/>
      <c r="J80" s="507"/>
      <c r="K80" s="405"/>
      <c r="L80" s="405"/>
      <c r="M80" s="117"/>
      <c r="N80" s="553"/>
      <c r="O80" s="551"/>
      <c r="P80" s="752"/>
      <c r="Q80" s="1043"/>
      <c r="R80" s="1047"/>
      <c r="S80" s="277"/>
      <c r="T80" s="1048"/>
      <c r="U80" s="1045"/>
      <c r="V80" s="1049"/>
      <c r="W80" s="1047"/>
      <c r="X80" s="551"/>
    </row>
    <row r="81" spans="1:29" s="503" customFormat="1" ht="34.5" customHeight="1" x14ac:dyDescent="0.3">
      <c r="A81" s="260" t="s">
        <v>574</v>
      </c>
      <c r="B81" s="786" t="s">
        <v>546</v>
      </c>
      <c r="C81" s="787"/>
      <c r="D81" s="549"/>
      <c r="E81" s="788"/>
      <c r="F81" s="789"/>
      <c r="G81" s="513">
        <v>3</v>
      </c>
      <c r="H81" s="784">
        <f>G81*30</f>
        <v>90</v>
      </c>
      <c r="I81" s="534"/>
      <c r="J81" s="507"/>
      <c r="K81" s="405"/>
      <c r="L81" s="405"/>
      <c r="M81" s="117"/>
      <c r="N81" s="553"/>
      <c r="O81" s="551"/>
      <c r="P81" s="752"/>
      <c r="Q81" s="1043"/>
      <c r="R81" s="1047"/>
      <c r="S81" s="277"/>
      <c r="T81" s="1048"/>
      <c r="U81" s="1045"/>
      <c r="V81" s="1049"/>
      <c r="W81" s="1047"/>
      <c r="X81" s="551"/>
    </row>
    <row r="82" spans="1:29" s="503" customFormat="1" ht="16.5" customHeight="1" thickBot="1" x14ac:dyDescent="0.35">
      <c r="A82" s="621" t="s">
        <v>575</v>
      </c>
      <c r="B82" s="563" t="s">
        <v>45</v>
      </c>
      <c r="C82" s="1071"/>
      <c r="D82" s="1158" t="s">
        <v>321</v>
      </c>
      <c r="E82" s="1072"/>
      <c r="F82" s="1073"/>
      <c r="G82" s="564">
        <v>6</v>
      </c>
      <c r="H82" s="1074">
        <f>G82*30</f>
        <v>180</v>
      </c>
      <c r="I82" s="560"/>
      <c r="J82" s="709"/>
      <c r="K82" s="404"/>
      <c r="L82" s="404"/>
      <c r="M82" s="1003">
        <f>H82-I82</f>
        <v>180</v>
      </c>
      <c r="N82" s="1110"/>
      <c r="O82" s="565"/>
      <c r="P82" s="1075"/>
      <c r="Q82" s="1076"/>
      <c r="R82" s="566"/>
      <c r="S82" s="1077"/>
      <c r="T82" s="1078"/>
      <c r="U82" s="1079"/>
      <c r="V82" s="1080"/>
      <c r="W82" s="566"/>
      <c r="X82" s="565"/>
    </row>
    <row r="83" spans="1:29" s="503" customFormat="1" ht="16.5" customHeight="1" thickBot="1" x14ac:dyDescent="0.35">
      <c r="A83" s="1437" t="s">
        <v>488</v>
      </c>
      <c r="B83" s="1438"/>
      <c r="C83" s="1438"/>
      <c r="D83" s="1438"/>
      <c r="E83" s="1438"/>
      <c r="F83" s="1438"/>
      <c r="G83" s="516">
        <f>G79+G80+G81</f>
        <v>9</v>
      </c>
      <c r="H83" s="517">
        <f>H79+H80+H81</f>
        <v>270</v>
      </c>
      <c r="I83" s="791"/>
      <c r="J83" s="1081"/>
      <c r="K83" s="600"/>
      <c r="L83" s="600"/>
      <c r="M83" s="1082"/>
      <c r="N83" s="569"/>
      <c r="O83" s="570"/>
      <c r="P83" s="571"/>
      <c r="Q83" s="614"/>
      <c r="R83" s="569"/>
      <c r="S83" s="567"/>
      <c r="T83" s="570"/>
      <c r="U83" s="1083"/>
      <c r="V83" s="1065"/>
      <c r="W83" s="569"/>
      <c r="X83" s="568"/>
    </row>
    <row r="84" spans="1:29" s="503" customFormat="1" ht="20.25" customHeight="1" thickBot="1" x14ac:dyDescent="0.35">
      <c r="A84" s="1437" t="s">
        <v>203</v>
      </c>
      <c r="B84" s="1438"/>
      <c r="C84" s="1438"/>
      <c r="D84" s="1438"/>
      <c r="E84" s="1438"/>
      <c r="F84" s="1438"/>
      <c r="G84" s="516">
        <f>G82</f>
        <v>6</v>
      </c>
      <c r="H84" s="517">
        <f t="shared" ref="H84:AC84" si="25">H82</f>
        <v>180</v>
      </c>
      <c r="I84" s="516"/>
      <c r="J84" s="516"/>
      <c r="K84" s="516"/>
      <c r="L84" s="516"/>
      <c r="M84" s="516">
        <f t="shared" si="25"/>
        <v>180</v>
      </c>
      <c r="N84" s="1041"/>
      <c r="O84" s="1041"/>
      <c r="P84" s="1041"/>
      <c r="Q84" s="1041"/>
      <c r="R84" s="1041"/>
      <c r="S84" s="1041"/>
      <c r="T84" s="1041"/>
      <c r="U84" s="1041"/>
      <c r="V84" s="1041"/>
      <c r="W84" s="1041"/>
      <c r="X84" s="1041"/>
      <c r="Y84" s="516">
        <f t="shared" si="25"/>
        <v>0</v>
      </c>
      <c r="Z84" s="516">
        <f t="shared" si="25"/>
        <v>0</v>
      </c>
      <c r="AA84" s="516">
        <f t="shared" si="25"/>
        <v>0</v>
      </c>
      <c r="AB84" s="516">
        <f t="shared" si="25"/>
        <v>0</v>
      </c>
      <c r="AC84" s="516">
        <f t="shared" si="25"/>
        <v>0</v>
      </c>
    </row>
    <row r="85" spans="1:29" s="503" customFormat="1" ht="16.2" thickBot="1" x14ac:dyDescent="0.35">
      <c r="A85" s="1435" t="s">
        <v>167</v>
      </c>
      <c r="B85" s="1462"/>
      <c r="C85" s="1462"/>
      <c r="D85" s="1462"/>
      <c r="E85" s="1462"/>
      <c r="F85" s="1462"/>
      <c r="G85" s="328">
        <f>G83+G84</f>
        <v>15</v>
      </c>
      <c r="H85" s="327">
        <f t="shared" ref="H85:M85" si="26">H83+H84</f>
        <v>450</v>
      </c>
      <c r="I85" s="328"/>
      <c r="J85" s="328"/>
      <c r="K85" s="328"/>
      <c r="L85" s="328"/>
      <c r="M85" s="328">
        <f t="shared" si="26"/>
        <v>180</v>
      </c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</row>
    <row r="86" spans="1:29" ht="16.2" thickBot="1" x14ac:dyDescent="0.35">
      <c r="A86" s="1463" t="s">
        <v>495</v>
      </c>
      <c r="B86" s="1464"/>
      <c r="C86" s="1464"/>
      <c r="D86" s="1464"/>
      <c r="E86" s="1464"/>
      <c r="F86" s="1464"/>
      <c r="G86" s="1464"/>
      <c r="H86" s="1464"/>
      <c r="I86" s="1464"/>
      <c r="J86" s="1464"/>
      <c r="K86" s="1464"/>
      <c r="L86" s="1464"/>
      <c r="M86" s="1464"/>
      <c r="N86" s="1464"/>
      <c r="O86" s="1464"/>
      <c r="P86" s="1464"/>
      <c r="Q86" s="1464"/>
      <c r="R86" s="1464"/>
      <c r="S86" s="1464"/>
      <c r="T86" s="1464"/>
      <c r="U86" s="1464"/>
      <c r="V86" s="1464"/>
      <c r="W86" s="1464"/>
      <c r="X86" s="1465"/>
    </row>
    <row r="87" spans="1:29" s="503" customFormat="1" ht="16.2" thickBot="1" x14ac:dyDescent="0.35">
      <c r="A87" s="514" t="s">
        <v>205</v>
      </c>
      <c r="B87" s="572" t="s">
        <v>478</v>
      </c>
      <c r="C87" s="1053"/>
      <c r="D87" s="1054"/>
      <c r="E87" s="1055"/>
      <c r="F87" s="573"/>
      <c r="G87" s="574">
        <v>6</v>
      </c>
      <c r="H87" s="575">
        <f>G87*30</f>
        <v>180</v>
      </c>
      <c r="I87" s="1056"/>
      <c r="J87" s="1057"/>
      <c r="K87" s="1058"/>
      <c r="L87" s="1058"/>
      <c r="M87" s="1059">
        <f>H87-I87</f>
        <v>180</v>
      </c>
      <c r="N87" s="1061"/>
      <c r="O87" s="1060"/>
      <c r="P87" s="1061"/>
      <c r="Q87" s="1062"/>
      <c r="R87" s="576"/>
      <c r="S87" s="1058"/>
      <c r="T87" s="1062"/>
      <c r="U87" s="576"/>
      <c r="V87" s="1062"/>
      <c r="W87" s="576"/>
      <c r="X87" s="1062"/>
    </row>
    <row r="88" spans="1:29" s="503" customFormat="1" ht="16.2" thickBot="1" x14ac:dyDescent="0.35">
      <c r="A88" s="1466" t="s">
        <v>168</v>
      </c>
      <c r="B88" s="1467"/>
      <c r="C88" s="1467"/>
      <c r="D88" s="1467"/>
      <c r="E88" s="1467"/>
      <c r="F88" s="1468"/>
      <c r="G88" s="1063">
        <f>SUM(G87:G87)</f>
        <v>6</v>
      </c>
      <c r="H88" s="578">
        <f>H87</f>
        <v>180</v>
      </c>
      <c r="I88" s="517"/>
      <c r="J88" s="518"/>
      <c r="K88" s="1064"/>
      <c r="L88" s="1064"/>
      <c r="M88" s="578">
        <f>M87</f>
        <v>180</v>
      </c>
      <c r="N88" s="517"/>
      <c r="O88" s="517"/>
      <c r="P88" s="517"/>
      <c r="Q88" s="517"/>
      <c r="R88" s="517"/>
      <c r="S88" s="577"/>
      <c r="T88" s="517"/>
      <c r="U88" s="517"/>
      <c r="V88" s="517"/>
      <c r="W88" s="517"/>
      <c r="X88" s="517"/>
    </row>
    <row r="89" spans="1:29" s="503" customFormat="1" ht="16.2" thickBot="1" x14ac:dyDescent="0.35">
      <c r="A89" s="1451" t="s">
        <v>490</v>
      </c>
      <c r="B89" s="1452"/>
      <c r="C89" s="1452"/>
      <c r="D89" s="1452"/>
      <c r="E89" s="1452"/>
      <c r="F89" s="1452"/>
      <c r="G89" s="516">
        <f>G43+G75+G83</f>
        <v>48</v>
      </c>
      <c r="H89" s="516">
        <f>H43+H75+H83</f>
        <v>1440</v>
      </c>
      <c r="I89" s="517"/>
      <c r="J89" s="517"/>
      <c r="K89" s="517"/>
      <c r="L89" s="517"/>
      <c r="M89" s="578"/>
      <c r="N89" s="1052"/>
      <c r="O89" s="1051"/>
      <c r="P89" s="1052"/>
      <c r="Q89" s="1051"/>
      <c r="R89" s="1052"/>
      <c r="S89" s="1050"/>
      <c r="T89" s="1051"/>
      <c r="U89" s="1052"/>
      <c r="V89" s="1051"/>
      <c r="W89" s="1052"/>
      <c r="X89" s="1051"/>
    </row>
    <row r="90" spans="1:29" ht="16.2" thickBot="1" x14ac:dyDescent="0.35">
      <c r="A90" s="1451" t="s">
        <v>209</v>
      </c>
      <c r="B90" s="1452"/>
      <c r="C90" s="1452"/>
      <c r="D90" s="1452"/>
      <c r="E90" s="1452"/>
      <c r="F90" s="1452"/>
      <c r="G90" s="516">
        <f>G44+G76+G84+G88</f>
        <v>128</v>
      </c>
      <c r="H90" s="516">
        <f>H44+H76+H84+H88</f>
        <v>3840</v>
      </c>
      <c r="I90" s="516">
        <f>I44+I76+I84+I88</f>
        <v>256</v>
      </c>
      <c r="J90" s="1118" t="s">
        <v>653</v>
      </c>
      <c r="K90" s="1118" t="s">
        <v>297</v>
      </c>
      <c r="L90" s="1118" t="s">
        <v>665</v>
      </c>
      <c r="M90" s="516">
        <f>M44+M76+M84+M88</f>
        <v>3588</v>
      </c>
      <c r="N90" s="1118" t="s">
        <v>654</v>
      </c>
      <c r="O90" s="1118" t="s">
        <v>655</v>
      </c>
      <c r="P90" s="1118" t="s">
        <v>656</v>
      </c>
      <c r="Q90" s="1118" t="s">
        <v>498</v>
      </c>
      <c r="R90" s="1118" t="s">
        <v>439</v>
      </c>
      <c r="S90" s="509">
        <f t="shared" ref="S90:S91" si="27">S61+S64+S65+S66+S69+S70+S71+S72+S73+S74+S76+S77+S79+S80+S81+S82+S83+S84+S86+S87+S88</f>
        <v>0</v>
      </c>
      <c r="T90" s="1118" t="s">
        <v>296</v>
      </c>
      <c r="U90" s="516"/>
      <c r="V90" s="516"/>
      <c r="W90" s="516"/>
      <c r="X90" s="516"/>
      <c r="Y90" s="503">
        <f>30*G90</f>
        <v>3840</v>
      </c>
    </row>
    <row r="91" spans="1:29" ht="16.2" thickBot="1" x14ac:dyDescent="0.35">
      <c r="A91" s="1453" t="s">
        <v>169</v>
      </c>
      <c r="B91" s="1454"/>
      <c r="C91" s="1454"/>
      <c r="D91" s="1454"/>
      <c r="E91" s="1454"/>
      <c r="F91" s="1454"/>
      <c r="G91" s="508">
        <f>G89+G90</f>
        <v>176</v>
      </c>
      <c r="H91" s="508">
        <f t="shared" ref="H91:I91" si="28">H89+H90</f>
        <v>5280</v>
      </c>
      <c r="I91" s="508">
        <f t="shared" si="28"/>
        <v>256</v>
      </c>
      <c r="J91" s="1125" t="s">
        <v>653</v>
      </c>
      <c r="K91" s="1134" t="s">
        <v>297</v>
      </c>
      <c r="L91" s="1118" t="s">
        <v>665</v>
      </c>
      <c r="M91" s="790">
        <f>M45+M77+M85+M89</f>
        <v>3408</v>
      </c>
      <c r="N91" s="1125" t="s">
        <v>654</v>
      </c>
      <c r="O91" s="1125" t="s">
        <v>655</v>
      </c>
      <c r="P91" s="1125" t="s">
        <v>656</v>
      </c>
      <c r="Q91" s="1125" t="s">
        <v>498</v>
      </c>
      <c r="R91" s="1125" t="s">
        <v>439</v>
      </c>
      <c r="S91" s="1150">
        <f t="shared" si="27"/>
        <v>0</v>
      </c>
      <c r="T91" s="1125" t="s">
        <v>296</v>
      </c>
      <c r="U91" s="508"/>
      <c r="V91" s="508"/>
      <c r="W91" s="508"/>
      <c r="X91" s="508"/>
    </row>
    <row r="92" spans="1:29" ht="16.2" thickBot="1" x14ac:dyDescent="0.35">
      <c r="A92" s="1455" t="s">
        <v>170</v>
      </c>
      <c r="B92" s="1456"/>
      <c r="C92" s="1456"/>
      <c r="D92" s="1456"/>
      <c r="E92" s="1456"/>
      <c r="F92" s="1456"/>
      <c r="G92" s="1456"/>
      <c r="H92" s="1456"/>
      <c r="I92" s="1456"/>
      <c r="J92" s="1456"/>
      <c r="K92" s="1456"/>
      <c r="L92" s="1456"/>
      <c r="M92" s="1456"/>
      <c r="N92" s="1456"/>
      <c r="O92" s="1456"/>
      <c r="P92" s="1456"/>
      <c r="Q92" s="1456"/>
      <c r="R92" s="1456"/>
      <c r="S92" s="1456"/>
      <c r="T92" s="1456"/>
      <c r="U92" s="1456"/>
      <c r="V92" s="1456"/>
      <c r="W92" s="1456"/>
      <c r="X92" s="1457"/>
    </row>
    <row r="93" spans="1:29" ht="38.25" customHeight="1" thickBot="1" x14ac:dyDescent="0.35">
      <c r="A93" s="1458" t="s">
        <v>576</v>
      </c>
      <c r="B93" s="1459"/>
      <c r="C93" s="617"/>
      <c r="D93" s="619"/>
      <c r="E93" s="580"/>
      <c r="F93" s="793"/>
      <c r="G93" s="619">
        <f>G98+G100</f>
        <v>8</v>
      </c>
      <c r="H93" s="619">
        <f>H98+H100</f>
        <v>240</v>
      </c>
      <c r="I93" s="327"/>
      <c r="J93" s="794"/>
      <c r="K93" s="795"/>
      <c r="L93" s="795"/>
      <c r="M93" s="1065"/>
      <c r="N93" s="794"/>
      <c r="O93" s="568"/>
      <c r="P93" s="571"/>
      <c r="Q93" s="976"/>
      <c r="R93" s="794"/>
      <c r="S93" s="581"/>
      <c r="T93" s="797"/>
      <c r="U93" s="580"/>
      <c r="V93" s="793"/>
      <c r="W93" s="798"/>
      <c r="X93" s="797"/>
    </row>
    <row r="94" spans="1:29" s="425" customFormat="1" ht="38.25" customHeight="1" thickBot="1" x14ac:dyDescent="0.35">
      <c r="A94" s="1460" t="s">
        <v>637</v>
      </c>
      <c r="B94" s="1461"/>
      <c r="C94" s="622"/>
      <c r="D94" s="622">
        <v>2</v>
      </c>
      <c r="E94" s="866"/>
      <c r="F94" s="604"/>
      <c r="G94" s="622">
        <f>G104</f>
        <v>4</v>
      </c>
      <c r="H94" s="622">
        <f>H104</f>
        <v>120</v>
      </c>
      <c r="I94" s="799">
        <v>4</v>
      </c>
      <c r="J94" s="1119"/>
      <c r="K94" s="800"/>
      <c r="L94" s="1120" t="s">
        <v>294</v>
      </c>
      <c r="M94" s="1121">
        <f t="shared" ref="M94:M97" si="29">H94-I94</f>
        <v>116</v>
      </c>
      <c r="N94" s="1119"/>
      <c r="O94" s="1122" t="s">
        <v>294</v>
      </c>
      <c r="P94" s="1087"/>
      <c r="Q94" s="792"/>
      <c r="R94" s="1111"/>
      <c r="S94" s="603"/>
      <c r="T94" s="604"/>
      <c r="U94" s="866"/>
      <c r="V94" s="1106"/>
      <c r="W94" s="602"/>
      <c r="X94" s="604"/>
      <c r="Y94" s="544">
        <f>Y100</f>
        <v>0</v>
      </c>
      <c r="Z94" s="274">
        <f>Z100</f>
        <v>0</v>
      </c>
      <c r="AA94" s="274">
        <f>AA100</f>
        <v>0</v>
      </c>
      <c r="AB94" s="274">
        <f>AB100</f>
        <v>0</v>
      </c>
      <c r="AC94" s="274">
        <f>AC100</f>
        <v>0</v>
      </c>
    </row>
    <row r="95" spans="1:29" ht="34.5" customHeight="1" thickBot="1" x14ac:dyDescent="0.35">
      <c r="A95" s="1458" t="s">
        <v>577</v>
      </c>
      <c r="B95" s="1471"/>
      <c r="C95" s="619"/>
      <c r="D95" s="791">
        <v>4</v>
      </c>
      <c r="E95" s="609"/>
      <c r="F95" s="971"/>
      <c r="G95" s="510">
        <f>G106</f>
        <v>4</v>
      </c>
      <c r="H95" s="510">
        <f>H106</f>
        <v>120</v>
      </c>
      <c r="I95" s="907">
        <v>4</v>
      </c>
      <c r="J95" s="794"/>
      <c r="K95" s="795"/>
      <c r="L95" s="1118" t="s">
        <v>294</v>
      </c>
      <c r="M95" s="1082">
        <f t="shared" si="29"/>
        <v>116</v>
      </c>
      <c r="N95" s="794"/>
      <c r="O95" s="568"/>
      <c r="P95" s="571"/>
      <c r="Q95" s="1124" t="s">
        <v>294</v>
      </c>
      <c r="R95" s="796"/>
      <c r="S95" s="804"/>
      <c r="T95" s="802"/>
      <c r="U95" s="1090"/>
      <c r="V95" s="1091"/>
      <c r="W95" s="803"/>
      <c r="X95" s="802"/>
    </row>
    <row r="96" spans="1:29" ht="38.25" customHeight="1" thickBot="1" x14ac:dyDescent="0.35">
      <c r="A96" s="1460" t="s">
        <v>638</v>
      </c>
      <c r="B96" s="1461"/>
      <c r="C96" s="622"/>
      <c r="D96" s="677">
        <v>5</v>
      </c>
      <c r="E96" s="678"/>
      <c r="F96" s="830"/>
      <c r="G96" s="831">
        <f>G108</f>
        <v>4</v>
      </c>
      <c r="H96" s="831">
        <f>H108</f>
        <v>120</v>
      </c>
      <c r="I96" s="1084">
        <v>4</v>
      </c>
      <c r="J96" s="1111"/>
      <c r="K96" s="1085"/>
      <c r="L96" s="1125" t="s">
        <v>294</v>
      </c>
      <c r="M96" s="1040">
        <f t="shared" si="29"/>
        <v>116</v>
      </c>
      <c r="N96" s="1111"/>
      <c r="O96" s="823"/>
      <c r="P96" s="1087"/>
      <c r="Q96" s="792"/>
      <c r="R96" s="1126" t="s">
        <v>294</v>
      </c>
      <c r="S96" s="833"/>
      <c r="T96" s="834"/>
      <c r="U96" s="1088"/>
      <c r="V96" s="1089"/>
      <c r="W96" s="832"/>
      <c r="X96" s="834"/>
    </row>
    <row r="97" spans="1:24" ht="34.5" customHeight="1" thickBot="1" x14ac:dyDescent="0.35">
      <c r="A97" s="1458" t="s">
        <v>639</v>
      </c>
      <c r="B97" s="1471"/>
      <c r="C97" s="619"/>
      <c r="D97" s="791">
        <v>6</v>
      </c>
      <c r="E97" s="609"/>
      <c r="F97" s="971"/>
      <c r="G97" s="510">
        <f>G111</f>
        <v>4</v>
      </c>
      <c r="H97" s="510">
        <f>H111</f>
        <v>120</v>
      </c>
      <c r="I97" s="907">
        <v>4</v>
      </c>
      <c r="J97" s="794"/>
      <c r="K97" s="795"/>
      <c r="L97" s="1118" t="s">
        <v>294</v>
      </c>
      <c r="M97" s="1082">
        <f t="shared" si="29"/>
        <v>116</v>
      </c>
      <c r="N97" s="794"/>
      <c r="O97" s="568"/>
      <c r="P97" s="571"/>
      <c r="Q97" s="1065"/>
      <c r="R97" s="794"/>
      <c r="S97" s="795"/>
      <c r="T97" s="1127" t="s">
        <v>294</v>
      </c>
      <c r="U97" s="1090"/>
      <c r="V97" s="1091"/>
      <c r="W97" s="803"/>
      <c r="X97" s="802"/>
    </row>
    <row r="98" spans="1:24" ht="31.2" x14ac:dyDescent="0.3">
      <c r="A98" s="835" t="s">
        <v>171</v>
      </c>
      <c r="B98" s="836" t="s">
        <v>578</v>
      </c>
      <c r="C98" s="837"/>
      <c r="D98" s="837"/>
      <c r="E98" s="838"/>
      <c r="F98" s="530"/>
      <c r="G98" s="587">
        <v>4</v>
      </c>
      <c r="H98" s="806">
        <f>G98*30</f>
        <v>120</v>
      </c>
      <c r="I98" s="805"/>
      <c r="J98" s="839"/>
      <c r="K98" s="529"/>
      <c r="L98" s="529"/>
      <c r="M98" s="864"/>
      <c r="N98" s="808"/>
      <c r="O98" s="777"/>
      <c r="P98" s="811"/>
      <c r="Q98" s="810"/>
      <c r="R98" s="808"/>
      <c r="S98" s="528"/>
      <c r="T98" s="530"/>
      <c r="U98" s="838"/>
      <c r="V98" s="869"/>
      <c r="W98" s="531"/>
      <c r="X98" s="530"/>
    </row>
    <row r="99" spans="1:24" ht="31.8" thickBot="1" x14ac:dyDescent="0.35">
      <c r="A99" s="840" t="s">
        <v>206</v>
      </c>
      <c r="B99" s="841" t="s">
        <v>579</v>
      </c>
      <c r="C99" s="842"/>
      <c r="D99" s="842"/>
      <c r="E99" s="843"/>
      <c r="F99" s="844"/>
      <c r="G99" s="584">
        <v>4</v>
      </c>
      <c r="H99" s="815">
        <f>G99*30</f>
        <v>120</v>
      </c>
      <c r="I99" s="813"/>
      <c r="J99" s="814"/>
      <c r="K99" s="822"/>
      <c r="L99" s="822"/>
      <c r="M99" s="1066"/>
      <c r="N99" s="817"/>
      <c r="O99" s="828"/>
      <c r="P99" s="829"/>
      <c r="Q99" s="819"/>
      <c r="R99" s="817"/>
      <c r="S99" s="520"/>
      <c r="T99" s="522"/>
      <c r="U99" s="527"/>
      <c r="V99" s="875"/>
      <c r="W99" s="523"/>
      <c r="X99" s="522"/>
    </row>
    <row r="100" spans="1:24" ht="15.75" customHeight="1" x14ac:dyDescent="0.3">
      <c r="A100" s="835" t="s">
        <v>207</v>
      </c>
      <c r="B100" s="1094" t="s">
        <v>492</v>
      </c>
      <c r="C100" s="837"/>
      <c r="D100" s="837"/>
      <c r="E100" s="838"/>
      <c r="F100" s="530"/>
      <c r="G100" s="587">
        <v>4</v>
      </c>
      <c r="H100" s="806">
        <f t="shared" ref="H100:H112" si="30">G100*30</f>
        <v>120</v>
      </c>
      <c r="I100" s="806"/>
      <c r="J100" s="811"/>
      <c r="K100" s="809"/>
      <c r="L100" s="809"/>
      <c r="M100" s="810"/>
      <c r="N100" s="808"/>
      <c r="O100" s="777"/>
      <c r="P100" s="811"/>
      <c r="Q100" s="810"/>
      <c r="R100" s="808"/>
      <c r="S100" s="809"/>
      <c r="T100" s="777"/>
      <c r="U100" s="811"/>
      <c r="V100" s="810"/>
      <c r="W100" s="808"/>
      <c r="X100" s="777"/>
    </row>
    <row r="101" spans="1:24" ht="31.2" x14ac:dyDescent="0.3">
      <c r="A101" s="846" t="s">
        <v>208</v>
      </c>
      <c r="B101" s="847" t="s">
        <v>580</v>
      </c>
      <c r="C101" s="590"/>
      <c r="D101" s="590"/>
      <c r="E101" s="848"/>
      <c r="F101" s="418"/>
      <c r="G101" s="583">
        <v>4</v>
      </c>
      <c r="H101" s="849">
        <f t="shared" si="30"/>
        <v>120</v>
      </c>
      <c r="I101" s="849"/>
      <c r="J101" s="850"/>
      <c r="K101" s="851"/>
      <c r="L101" s="851"/>
      <c r="M101" s="1067"/>
      <c r="N101" s="757"/>
      <c r="O101" s="857"/>
      <c r="P101" s="753"/>
      <c r="Q101" s="1069"/>
      <c r="R101" s="757"/>
      <c r="S101" s="754"/>
      <c r="T101" s="857"/>
      <c r="U101" s="753"/>
      <c r="V101" s="1069"/>
      <c r="W101" s="757"/>
      <c r="X101" s="857"/>
    </row>
    <row r="102" spans="1:24" ht="31.2" x14ac:dyDescent="0.3">
      <c r="A102" s="854" t="s">
        <v>320</v>
      </c>
      <c r="B102" s="847" t="s">
        <v>581</v>
      </c>
      <c r="C102" s="590"/>
      <c r="D102" s="590"/>
      <c r="E102" s="848"/>
      <c r="F102" s="418"/>
      <c r="G102" s="583">
        <v>4</v>
      </c>
      <c r="H102" s="849">
        <f t="shared" si="30"/>
        <v>120</v>
      </c>
      <c r="I102" s="849"/>
      <c r="J102" s="850"/>
      <c r="K102" s="851"/>
      <c r="L102" s="851"/>
      <c r="M102" s="1067"/>
      <c r="N102" s="757"/>
      <c r="O102" s="857"/>
      <c r="P102" s="753"/>
      <c r="Q102" s="1069"/>
      <c r="R102" s="757"/>
      <c r="S102" s="754"/>
      <c r="T102" s="857"/>
      <c r="U102" s="753"/>
      <c r="V102" s="1069"/>
      <c r="W102" s="757"/>
      <c r="X102" s="857"/>
    </row>
    <row r="103" spans="1:24" ht="15.75" customHeight="1" thickBot="1" x14ac:dyDescent="0.35">
      <c r="A103" s="840" t="s">
        <v>582</v>
      </c>
      <c r="B103" s="841" t="s">
        <v>491</v>
      </c>
      <c r="C103" s="842"/>
      <c r="D103" s="842"/>
      <c r="E103" s="843"/>
      <c r="F103" s="844"/>
      <c r="G103" s="584">
        <v>4</v>
      </c>
      <c r="H103" s="815">
        <f t="shared" si="30"/>
        <v>120</v>
      </c>
      <c r="I103" s="815"/>
      <c r="J103" s="820"/>
      <c r="K103" s="821"/>
      <c r="L103" s="821"/>
      <c r="M103" s="1095"/>
      <c r="N103" s="817"/>
      <c r="O103" s="828"/>
      <c r="P103" s="829"/>
      <c r="Q103" s="819"/>
      <c r="R103" s="817"/>
      <c r="S103" s="818"/>
      <c r="T103" s="828"/>
      <c r="U103" s="829"/>
      <c r="V103" s="819"/>
      <c r="W103" s="817"/>
      <c r="X103" s="828"/>
    </row>
    <row r="104" spans="1:24" ht="31.2" x14ac:dyDescent="0.3">
      <c r="A104" s="835" t="s">
        <v>583</v>
      </c>
      <c r="B104" s="836" t="s">
        <v>584</v>
      </c>
      <c r="C104" s="837"/>
      <c r="D104" s="837">
        <v>2</v>
      </c>
      <c r="E104" s="838"/>
      <c r="F104" s="530"/>
      <c r="G104" s="587">
        <v>4</v>
      </c>
      <c r="H104" s="807">
        <f t="shared" si="30"/>
        <v>120</v>
      </c>
      <c r="I104" s="807">
        <v>4</v>
      </c>
      <c r="J104" s="808"/>
      <c r="K104" s="809"/>
      <c r="L104" s="977" t="s">
        <v>294</v>
      </c>
      <c r="M104" s="1068">
        <f t="shared" ref="M104" si="31">H104-I104</f>
        <v>116</v>
      </c>
      <c r="N104" s="808"/>
      <c r="O104" s="1097" t="s">
        <v>294</v>
      </c>
      <c r="P104" s="811"/>
      <c r="Q104" s="810"/>
      <c r="R104" s="808"/>
      <c r="S104" s="809"/>
      <c r="T104" s="777"/>
      <c r="U104" s="811"/>
      <c r="V104" s="810"/>
      <c r="W104" s="808"/>
      <c r="X104" s="777"/>
    </row>
    <row r="105" spans="1:24" x14ac:dyDescent="0.3">
      <c r="A105" s="854" t="s">
        <v>585</v>
      </c>
      <c r="B105" s="855" t="s">
        <v>195</v>
      </c>
      <c r="C105" s="590"/>
      <c r="D105" s="590">
        <v>2</v>
      </c>
      <c r="E105" s="848"/>
      <c r="F105" s="418"/>
      <c r="G105" s="583">
        <v>4</v>
      </c>
      <c r="H105" s="967">
        <f t="shared" si="30"/>
        <v>120</v>
      </c>
      <c r="I105" s="978">
        <v>4</v>
      </c>
      <c r="J105" s="979" t="s">
        <v>294</v>
      </c>
      <c r="K105" s="754"/>
      <c r="L105" s="754"/>
      <c r="M105" s="1002">
        <f t="shared" ref="M105:M106" si="32">H105-I105</f>
        <v>116</v>
      </c>
      <c r="N105" s="757"/>
      <c r="O105" s="1011" t="s">
        <v>294</v>
      </c>
      <c r="P105" s="753"/>
      <c r="Q105" s="1069"/>
      <c r="R105" s="757"/>
      <c r="S105" s="754"/>
      <c r="T105" s="857"/>
      <c r="U105" s="753"/>
      <c r="V105" s="1069"/>
      <c r="W105" s="757"/>
      <c r="X105" s="857"/>
    </row>
    <row r="106" spans="1:24" ht="31.2" x14ac:dyDescent="0.3">
      <c r="A106" s="854" t="s">
        <v>586</v>
      </c>
      <c r="B106" s="855" t="s">
        <v>587</v>
      </c>
      <c r="C106" s="590"/>
      <c r="D106" s="590">
        <v>4</v>
      </c>
      <c r="E106" s="848"/>
      <c r="F106" s="418"/>
      <c r="G106" s="583">
        <v>4</v>
      </c>
      <c r="H106" s="967">
        <f t="shared" si="30"/>
        <v>120</v>
      </c>
      <c r="I106" s="978">
        <v>4</v>
      </c>
      <c r="J106" s="757"/>
      <c r="K106" s="754"/>
      <c r="L106" s="956" t="s">
        <v>294</v>
      </c>
      <c r="M106" s="1002">
        <f t="shared" si="32"/>
        <v>116</v>
      </c>
      <c r="N106" s="757"/>
      <c r="O106" s="857"/>
      <c r="P106" s="753"/>
      <c r="Q106" s="1032" t="s">
        <v>294</v>
      </c>
      <c r="R106" s="757"/>
      <c r="S106" s="754"/>
      <c r="T106" s="857"/>
      <c r="U106" s="753"/>
      <c r="V106" s="1069"/>
      <c r="W106" s="757"/>
      <c r="X106" s="857"/>
    </row>
    <row r="107" spans="1:24" x14ac:dyDescent="0.3">
      <c r="A107" s="854" t="s">
        <v>588</v>
      </c>
      <c r="B107" s="855" t="s">
        <v>197</v>
      </c>
      <c r="C107" s="590"/>
      <c r="D107" s="590">
        <v>4</v>
      </c>
      <c r="E107" s="848"/>
      <c r="F107" s="418"/>
      <c r="G107" s="583">
        <v>4</v>
      </c>
      <c r="H107" s="967">
        <f t="shared" si="30"/>
        <v>120</v>
      </c>
      <c r="I107" s="978">
        <v>4</v>
      </c>
      <c r="J107" s="979" t="s">
        <v>294</v>
      </c>
      <c r="K107" s="754"/>
      <c r="L107" s="754"/>
      <c r="M107" s="1002">
        <f t="shared" ref="M107:M108" si="33">H107-I107</f>
        <v>116</v>
      </c>
      <c r="N107" s="757"/>
      <c r="O107" s="857"/>
      <c r="P107" s="753"/>
      <c r="Q107" s="1032" t="s">
        <v>294</v>
      </c>
      <c r="R107" s="757"/>
      <c r="S107" s="754"/>
      <c r="T107" s="857"/>
      <c r="U107" s="753"/>
      <c r="V107" s="1069"/>
      <c r="W107" s="757"/>
      <c r="X107" s="857"/>
    </row>
    <row r="108" spans="1:24" ht="16.5" customHeight="1" x14ac:dyDescent="0.3">
      <c r="A108" s="854" t="s">
        <v>589</v>
      </c>
      <c r="B108" s="855" t="s">
        <v>590</v>
      </c>
      <c r="C108" s="590"/>
      <c r="D108" s="590">
        <v>5</v>
      </c>
      <c r="E108" s="848"/>
      <c r="F108" s="418"/>
      <c r="G108" s="583">
        <v>4</v>
      </c>
      <c r="H108" s="967">
        <f t="shared" si="30"/>
        <v>120</v>
      </c>
      <c r="I108" s="978">
        <v>4</v>
      </c>
      <c r="J108" s="757"/>
      <c r="K108" s="754"/>
      <c r="L108" s="956" t="s">
        <v>294</v>
      </c>
      <c r="M108" s="1002">
        <f t="shared" si="33"/>
        <v>116</v>
      </c>
      <c r="N108" s="757"/>
      <c r="O108" s="857"/>
      <c r="P108" s="753"/>
      <c r="Q108" s="1069"/>
      <c r="R108" s="979" t="s">
        <v>294</v>
      </c>
      <c r="S108" s="754"/>
      <c r="T108" s="857"/>
      <c r="U108" s="753"/>
      <c r="V108" s="1069"/>
      <c r="W108" s="757"/>
      <c r="X108" s="857"/>
    </row>
    <row r="109" spans="1:24" x14ac:dyDescent="0.3">
      <c r="A109" s="854" t="s">
        <v>591</v>
      </c>
      <c r="B109" s="856" t="s">
        <v>592</v>
      </c>
      <c r="C109" s="588"/>
      <c r="D109" s="588">
        <v>5</v>
      </c>
      <c r="E109" s="524"/>
      <c r="F109" s="420"/>
      <c r="G109" s="422">
        <v>4</v>
      </c>
      <c r="H109" s="967">
        <f t="shared" si="30"/>
        <v>120</v>
      </c>
      <c r="I109" s="978">
        <v>4</v>
      </c>
      <c r="J109" s="979" t="s">
        <v>294</v>
      </c>
      <c r="K109" s="754"/>
      <c r="L109" s="754"/>
      <c r="M109" s="1002">
        <f t="shared" ref="M109" si="34">H109-I109</f>
        <v>116</v>
      </c>
      <c r="N109" s="757"/>
      <c r="O109" s="857"/>
      <c r="P109" s="753"/>
      <c r="Q109" s="1069"/>
      <c r="R109" s="979" t="s">
        <v>294</v>
      </c>
      <c r="S109" s="754"/>
      <c r="T109" s="857"/>
      <c r="U109" s="753"/>
      <c r="V109" s="1069"/>
      <c r="W109" s="757"/>
      <c r="X109" s="857"/>
    </row>
    <row r="110" spans="1:24" ht="17.25" customHeight="1" x14ac:dyDescent="0.3">
      <c r="A110" s="854" t="s">
        <v>593</v>
      </c>
      <c r="B110" s="855" t="s">
        <v>39</v>
      </c>
      <c r="C110" s="588"/>
      <c r="D110" s="588">
        <v>5</v>
      </c>
      <c r="E110" s="524"/>
      <c r="F110" s="420"/>
      <c r="G110" s="422">
        <v>4</v>
      </c>
      <c r="H110" s="967">
        <f t="shared" si="30"/>
        <v>120</v>
      </c>
      <c r="I110" s="978">
        <v>4</v>
      </c>
      <c r="J110" s="979" t="s">
        <v>294</v>
      </c>
      <c r="K110" s="754"/>
      <c r="L110" s="754"/>
      <c r="M110" s="1002">
        <f t="shared" ref="M110" si="35">H110-I110</f>
        <v>116</v>
      </c>
      <c r="N110" s="757"/>
      <c r="O110" s="857"/>
      <c r="P110" s="753"/>
      <c r="Q110" s="1069"/>
      <c r="R110" s="979" t="s">
        <v>294</v>
      </c>
      <c r="S110" s="754"/>
      <c r="T110" s="857"/>
      <c r="U110" s="753"/>
      <c r="V110" s="1069"/>
      <c r="W110" s="757"/>
      <c r="X110" s="857"/>
    </row>
    <row r="111" spans="1:24" ht="15.75" customHeight="1" x14ac:dyDescent="0.3">
      <c r="A111" s="846" t="s">
        <v>594</v>
      </c>
      <c r="B111" s="855" t="s">
        <v>595</v>
      </c>
      <c r="C111" s="588"/>
      <c r="D111" s="588">
        <v>6</v>
      </c>
      <c r="E111" s="524"/>
      <c r="F111" s="420"/>
      <c r="G111" s="422">
        <v>4</v>
      </c>
      <c r="H111" s="967">
        <f t="shared" si="30"/>
        <v>120</v>
      </c>
      <c r="I111" s="978">
        <v>4</v>
      </c>
      <c r="J111" s="757"/>
      <c r="K111" s="754"/>
      <c r="L111" s="956" t="s">
        <v>294</v>
      </c>
      <c r="M111" s="1002">
        <f t="shared" ref="M111:M112" si="36">H111-I111</f>
        <v>116</v>
      </c>
      <c r="N111" s="757"/>
      <c r="O111" s="857"/>
      <c r="P111" s="753"/>
      <c r="Q111" s="1069"/>
      <c r="R111" s="757"/>
      <c r="S111" s="754"/>
      <c r="T111" s="1011" t="s">
        <v>294</v>
      </c>
      <c r="U111" s="753"/>
      <c r="V111" s="1069"/>
      <c r="W111" s="757"/>
      <c r="X111" s="857"/>
    </row>
    <row r="112" spans="1:24" ht="16.2" thickBot="1" x14ac:dyDescent="0.35">
      <c r="A112" s="840" t="s">
        <v>596</v>
      </c>
      <c r="B112" s="1098" t="s">
        <v>597</v>
      </c>
      <c r="C112" s="873"/>
      <c r="D112" s="873">
        <v>6</v>
      </c>
      <c r="E112" s="527"/>
      <c r="F112" s="522"/>
      <c r="G112" s="589">
        <v>4</v>
      </c>
      <c r="H112" s="816">
        <f t="shared" si="30"/>
        <v>120</v>
      </c>
      <c r="I112" s="903">
        <v>4</v>
      </c>
      <c r="J112" s="1132" t="s">
        <v>294</v>
      </c>
      <c r="K112" s="1133"/>
      <c r="L112" s="1133"/>
      <c r="M112" s="1102">
        <f t="shared" si="36"/>
        <v>116</v>
      </c>
      <c r="N112" s="817"/>
      <c r="O112" s="828"/>
      <c r="P112" s="829"/>
      <c r="Q112" s="819"/>
      <c r="R112" s="817"/>
      <c r="S112" s="818"/>
      <c r="T112" s="1034" t="s">
        <v>294</v>
      </c>
      <c r="U112" s="829"/>
      <c r="V112" s="819"/>
      <c r="W112" s="817"/>
      <c r="X112" s="828"/>
    </row>
    <row r="113" spans="1:29" x14ac:dyDescent="0.3">
      <c r="A113" s="1472" t="s">
        <v>598</v>
      </c>
      <c r="B113" s="1473"/>
      <c r="C113" s="1473"/>
      <c r="D113" s="1473"/>
      <c r="E113" s="1473"/>
      <c r="F113" s="1473"/>
      <c r="G113" s="1096">
        <f>G98+G100</f>
        <v>8</v>
      </c>
      <c r="H113" s="1096">
        <f>H98+H100</f>
        <v>240</v>
      </c>
      <c r="I113" s="967"/>
      <c r="J113" s="808"/>
      <c r="K113" s="809"/>
      <c r="L113" s="809"/>
      <c r="M113" s="777"/>
      <c r="N113" s="850"/>
      <c r="O113" s="852"/>
      <c r="P113" s="808"/>
      <c r="Q113" s="777"/>
      <c r="R113" s="853"/>
      <c r="S113" s="851"/>
      <c r="T113" s="852"/>
      <c r="U113" s="850"/>
      <c r="V113" s="1067"/>
      <c r="W113" s="853"/>
      <c r="X113" s="852"/>
    </row>
    <row r="114" spans="1:29" ht="16.2" thickBot="1" x14ac:dyDescent="0.35">
      <c r="A114" s="1474" t="s">
        <v>203</v>
      </c>
      <c r="B114" s="1475"/>
      <c r="C114" s="1475"/>
      <c r="D114" s="1475"/>
      <c r="E114" s="1475"/>
      <c r="F114" s="1475"/>
      <c r="G114" s="860">
        <f>G94+G95+G96+G97</f>
        <v>16</v>
      </c>
      <c r="H114" s="860">
        <f t="shared" ref="H114:S115" si="37">H94+H95+H96+H97</f>
        <v>480</v>
      </c>
      <c r="I114" s="1130">
        <f t="shared" si="37"/>
        <v>16</v>
      </c>
      <c r="J114" s="768">
        <f t="shared" si="37"/>
        <v>0</v>
      </c>
      <c r="K114" s="769">
        <f t="shared" si="37"/>
        <v>0</v>
      </c>
      <c r="L114" s="1001" t="s">
        <v>437</v>
      </c>
      <c r="M114" s="770">
        <f t="shared" si="37"/>
        <v>464</v>
      </c>
      <c r="N114" s="1131">
        <f t="shared" si="37"/>
        <v>0</v>
      </c>
      <c r="O114" s="1104" t="s">
        <v>294</v>
      </c>
      <c r="P114" s="860">
        <f t="shared" si="37"/>
        <v>0</v>
      </c>
      <c r="Q114" s="1104" t="s">
        <v>294</v>
      </c>
      <c r="R114" s="1104" t="s">
        <v>294</v>
      </c>
      <c r="S114" s="860">
        <f t="shared" si="37"/>
        <v>0</v>
      </c>
      <c r="T114" s="1104" t="s">
        <v>294</v>
      </c>
      <c r="U114" s="1128"/>
      <c r="V114" s="1129"/>
      <c r="W114" s="765"/>
      <c r="X114" s="859"/>
    </row>
    <row r="115" spans="1:29" s="425" customFormat="1" ht="15.75" customHeight="1" thickBot="1" x14ac:dyDescent="0.35">
      <c r="A115" s="1476" t="s">
        <v>172</v>
      </c>
      <c r="B115" s="1477"/>
      <c r="C115" s="1477"/>
      <c r="D115" s="1477"/>
      <c r="E115" s="1477"/>
      <c r="F115" s="1478"/>
      <c r="G115" s="861">
        <f>G113+G114</f>
        <v>24</v>
      </c>
      <c r="H115" s="861">
        <f t="shared" ref="H115:I115" si="38">H113+H114</f>
        <v>720</v>
      </c>
      <c r="I115" s="861">
        <f t="shared" si="38"/>
        <v>16</v>
      </c>
      <c r="J115" s="1038">
        <f t="shared" si="37"/>
        <v>0</v>
      </c>
      <c r="K115" s="1038">
        <f t="shared" si="37"/>
        <v>0</v>
      </c>
      <c r="L115" s="1134" t="s">
        <v>437</v>
      </c>
      <c r="M115" s="1038">
        <f>M113+M114</f>
        <v>464</v>
      </c>
      <c r="N115" s="512">
        <f t="shared" si="37"/>
        <v>0</v>
      </c>
      <c r="O115" s="1127" t="s">
        <v>294</v>
      </c>
      <c r="P115" s="512">
        <f t="shared" si="37"/>
        <v>0</v>
      </c>
      <c r="Q115" s="1127" t="s">
        <v>294</v>
      </c>
      <c r="R115" s="1127" t="s">
        <v>294</v>
      </c>
      <c r="S115" s="512">
        <f t="shared" si="37"/>
        <v>0</v>
      </c>
      <c r="T115" s="1127" t="s">
        <v>294</v>
      </c>
      <c r="U115" s="862"/>
      <c r="V115" s="862"/>
      <c r="W115" s="862"/>
      <c r="X115" s="258"/>
      <c r="Y115" s="259">
        <f>SUM(Y100:Y112)</f>
        <v>0</v>
      </c>
      <c r="Z115" s="278">
        <f>SUM(Z100:Z112)</f>
        <v>0</v>
      </c>
      <c r="AA115" s="278">
        <f>SUM(AA100:AA112)</f>
        <v>0</v>
      </c>
      <c r="AB115" s="278">
        <f>SUM(AB100:AB112)</f>
        <v>0</v>
      </c>
      <c r="AC115" s="278">
        <f>SUM(AC100:AC112)</f>
        <v>0</v>
      </c>
    </row>
    <row r="116" spans="1:29" ht="16.2" thickBot="1" x14ac:dyDescent="0.35">
      <c r="A116" s="1455" t="s">
        <v>173</v>
      </c>
      <c r="B116" s="1456"/>
      <c r="C116" s="1456"/>
      <c r="D116" s="1456"/>
      <c r="E116" s="1456"/>
      <c r="F116" s="1456"/>
      <c r="G116" s="1456"/>
      <c r="H116" s="1456"/>
      <c r="I116" s="1456"/>
      <c r="J116" s="1479"/>
      <c r="K116" s="1479"/>
      <c r="L116" s="1479"/>
      <c r="M116" s="1479"/>
      <c r="N116" s="1479"/>
      <c r="O116" s="1479"/>
      <c r="P116" s="1479"/>
      <c r="Q116" s="1479"/>
      <c r="R116" s="1479"/>
      <c r="S116" s="1479"/>
      <c r="T116" s="1479"/>
      <c r="U116" s="1479"/>
      <c r="V116" s="1479"/>
      <c r="W116" s="1479"/>
      <c r="X116" s="1480"/>
    </row>
    <row r="117" spans="1:29" ht="37.5" customHeight="1" thickBot="1" x14ac:dyDescent="0.35">
      <c r="A117" s="1458" t="s">
        <v>599</v>
      </c>
      <c r="B117" s="1459"/>
      <c r="C117" s="617"/>
      <c r="D117" s="619"/>
      <c r="E117" s="580"/>
      <c r="F117" s="793"/>
      <c r="G117" s="619">
        <f>G122</f>
        <v>4</v>
      </c>
      <c r="H117" s="618">
        <f>H122</f>
        <v>120</v>
      </c>
      <c r="I117" s="907"/>
      <c r="J117" s="1119"/>
      <c r="K117" s="800"/>
      <c r="L117" s="800"/>
      <c r="M117" s="801"/>
      <c r="N117" s="571"/>
      <c r="O117" s="1065"/>
      <c r="P117" s="794"/>
      <c r="Q117" s="972"/>
      <c r="R117" s="571"/>
      <c r="S117" s="581"/>
      <c r="T117" s="793"/>
      <c r="U117" s="798"/>
      <c r="V117" s="797"/>
      <c r="W117" s="580"/>
      <c r="X117" s="797"/>
    </row>
    <row r="118" spans="1:29" ht="36" customHeight="1" thickBot="1" x14ac:dyDescent="0.35">
      <c r="A118" s="1460" t="s">
        <v>642</v>
      </c>
      <c r="B118" s="1461"/>
      <c r="C118" s="957"/>
      <c r="D118" s="622">
        <v>3</v>
      </c>
      <c r="E118" s="602"/>
      <c r="F118" s="604"/>
      <c r="G118" s="622">
        <f>G125</f>
        <v>4</v>
      </c>
      <c r="H118" s="812">
        <f>H125</f>
        <v>120</v>
      </c>
      <c r="I118" s="1135">
        <v>8</v>
      </c>
      <c r="J118" s="1136" t="s">
        <v>294</v>
      </c>
      <c r="K118" s="600"/>
      <c r="L118" s="1118" t="s">
        <v>294</v>
      </c>
      <c r="M118" s="601">
        <f t="shared" ref="M118" si="39">H118-I118</f>
        <v>112</v>
      </c>
      <c r="N118" s="1139"/>
      <c r="O118" s="1140"/>
      <c r="P118" s="1123" t="s">
        <v>295</v>
      </c>
      <c r="Q118" s="604"/>
      <c r="R118" s="1088"/>
      <c r="S118" s="833"/>
      <c r="T118" s="1089"/>
      <c r="U118" s="832"/>
      <c r="V118" s="834"/>
      <c r="W118" s="1088"/>
      <c r="X118" s="834"/>
    </row>
    <row r="119" spans="1:29" s="425" customFormat="1" ht="33.75" customHeight="1" thickBot="1" x14ac:dyDescent="0.35">
      <c r="A119" s="1458" t="s">
        <v>600</v>
      </c>
      <c r="B119" s="1471"/>
      <c r="C119" s="616"/>
      <c r="D119" s="619" t="s">
        <v>636</v>
      </c>
      <c r="E119" s="798"/>
      <c r="F119" s="797"/>
      <c r="G119" s="619">
        <f>G127+G129</f>
        <v>8</v>
      </c>
      <c r="H119" s="618">
        <f t="shared" ref="H119:M119" si="40">H127+H129</f>
        <v>240</v>
      </c>
      <c r="I119" s="617">
        <f t="shared" si="40"/>
        <v>16</v>
      </c>
      <c r="J119" s="1136" t="s">
        <v>296</v>
      </c>
      <c r="K119" s="600"/>
      <c r="L119" s="1118" t="s">
        <v>294</v>
      </c>
      <c r="M119" s="797">
        <f t="shared" si="40"/>
        <v>224</v>
      </c>
      <c r="N119" s="580"/>
      <c r="O119" s="793"/>
      <c r="P119" s="798"/>
      <c r="Q119" s="1127" t="s">
        <v>437</v>
      </c>
      <c r="R119" s="580"/>
      <c r="S119" s="581"/>
      <c r="T119" s="793"/>
      <c r="U119" s="798"/>
      <c r="V119" s="797"/>
      <c r="W119" s="580"/>
      <c r="X119" s="797"/>
    </row>
    <row r="120" spans="1:29" ht="37.5" customHeight="1" thickBot="1" x14ac:dyDescent="0.35">
      <c r="A120" s="1460" t="s">
        <v>643</v>
      </c>
      <c r="B120" s="1461"/>
      <c r="C120" s="957"/>
      <c r="D120" s="858" t="s">
        <v>641</v>
      </c>
      <c r="E120" s="602"/>
      <c r="F120" s="604"/>
      <c r="G120" s="622">
        <f>G131+G133+G135+G137</f>
        <v>16</v>
      </c>
      <c r="H120" s="812">
        <f t="shared" ref="H120:M120" si="41">H131+H133+H135+H137</f>
        <v>480</v>
      </c>
      <c r="I120" s="1135">
        <f t="shared" si="41"/>
        <v>32</v>
      </c>
      <c r="J120" s="1137" t="s">
        <v>437</v>
      </c>
      <c r="K120" s="1138"/>
      <c r="L120" s="1120" t="s">
        <v>437</v>
      </c>
      <c r="M120" s="863">
        <f t="shared" si="41"/>
        <v>448</v>
      </c>
      <c r="N120" s="866"/>
      <c r="O120" s="1106"/>
      <c r="P120" s="602"/>
      <c r="Q120" s="604"/>
      <c r="R120" s="1026" t="s">
        <v>658</v>
      </c>
      <c r="S120" s="603"/>
      <c r="T120" s="1089"/>
      <c r="U120" s="832"/>
      <c r="V120" s="834"/>
      <c r="W120" s="1088"/>
      <c r="X120" s="834"/>
    </row>
    <row r="121" spans="1:29" ht="44.25" customHeight="1" thickBot="1" x14ac:dyDescent="0.35">
      <c r="A121" s="1458" t="s">
        <v>645</v>
      </c>
      <c r="B121" s="1471"/>
      <c r="C121" s="616"/>
      <c r="D121" s="619" t="s">
        <v>644</v>
      </c>
      <c r="E121" s="798"/>
      <c r="F121" s="797"/>
      <c r="G121" s="619">
        <f>G139+G141</f>
        <v>8</v>
      </c>
      <c r="H121" s="618">
        <f t="shared" ref="H121:M121" si="42">H139+H141</f>
        <v>240</v>
      </c>
      <c r="I121" s="617">
        <f t="shared" si="42"/>
        <v>24</v>
      </c>
      <c r="J121" s="1136" t="s">
        <v>437</v>
      </c>
      <c r="K121" s="600"/>
      <c r="L121" s="1118" t="s">
        <v>295</v>
      </c>
      <c r="M121" s="797">
        <f t="shared" si="42"/>
        <v>216</v>
      </c>
      <c r="N121" s="580"/>
      <c r="O121" s="793"/>
      <c r="P121" s="798"/>
      <c r="Q121" s="797"/>
      <c r="R121" s="580"/>
      <c r="S121" s="581"/>
      <c r="T121" s="1127" t="s">
        <v>438</v>
      </c>
      <c r="U121" s="803"/>
      <c r="V121" s="1091"/>
      <c r="W121" s="803"/>
      <c r="X121" s="802"/>
    </row>
    <row r="122" spans="1:29" ht="16.5" customHeight="1" x14ac:dyDescent="0.3">
      <c r="A122" s="867" t="s">
        <v>174</v>
      </c>
      <c r="B122" s="868" t="s">
        <v>601</v>
      </c>
      <c r="C122" s="837"/>
      <c r="D122" s="837"/>
      <c r="E122" s="531"/>
      <c r="F122" s="530"/>
      <c r="G122" s="587">
        <v>4</v>
      </c>
      <c r="H122" s="806">
        <f>G122*30</f>
        <v>120</v>
      </c>
      <c r="I122" s="805"/>
      <c r="J122" s="525"/>
      <c r="K122" s="194"/>
      <c r="L122" s="194"/>
      <c r="M122" s="1086"/>
      <c r="N122" s="419"/>
      <c r="O122" s="870"/>
      <c r="P122" s="419"/>
      <c r="Q122" s="418"/>
      <c r="R122" s="848"/>
      <c r="S122" s="192"/>
      <c r="T122" s="870"/>
      <c r="U122" s="531"/>
      <c r="V122" s="530"/>
      <c r="W122" s="848"/>
      <c r="X122" s="418"/>
    </row>
    <row r="123" spans="1:29" ht="16.5" customHeight="1" x14ac:dyDescent="0.3">
      <c r="A123" s="620" t="s">
        <v>175</v>
      </c>
      <c r="B123" s="353" t="s">
        <v>489</v>
      </c>
      <c r="C123" s="590"/>
      <c r="D123" s="590"/>
      <c r="E123" s="419"/>
      <c r="F123" s="418"/>
      <c r="G123" s="583">
        <v>4</v>
      </c>
      <c r="H123" s="849">
        <f>G123*30</f>
        <v>120</v>
      </c>
      <c r="I123" s="193"/>
      <c r="J123" s="525"/>
      <c r="K123" s="194"/>
      <c r="L123" s="194"/>
      <c r="M123" s="1086"/>
      <c r="N123" s="421"/>
      <c r="O123" s="878"/>
      <c r="P123" s="421"/>
      <c r="Q123" s="420"/>
      <c r="R123" s="524"/>
      <c r="S123" s="106"/>
      <c r="T123" s="878"/>
      <c r="U123" s="421"/>
      <c r="V123" s="420"/>
      <c r="W123" s="524"/>
      <c r="X123" s="420"/>
    </row>
    <row r="124" spans="1:29" ht="16.5" customHeight="1" thickBot="1" x14ac:dyDescent="0.35">
      <c r="A124" s="871" t="s">
        <v>176</v>
      </c>
      <c r="B124" s="872" t="s">
        <v>602</v>
      </c>
      <c r="C124" s="873"/>
      <c r="D124" s="873"/>
      <c r="E124" s="523"/>
      <c r="F124" s="522"/>
      <c r="G124" s="589">
        <v>4</v>
      </c>
      <c r="H124" s="874">
        <f>G124*30</f>
        <v>120</v>
      </c>
      <c r="I124" s="586"/>
      <c r="J124" s="526"/>
      <c r="K124" s="521"/>
      <c r="L124" s="521"/>
      <c r="M124" s="865"/>
      <c r="N124" s="523"/>
      <c r="O124" s="875"/>
      <c r="P124" s="523"/>
      <c r="Q124" s="522"/>
      <c r="R124" s="527"/>
      <c r="S124" s="520"/>
      <c r="T124" s="875"/>
      <c r="U124" s="523"/>
      <c r="V124" s="522"/>
      <c r="W124" s="527"/>
      <c r="X124" s="522"/>
    </row>
    <row r="125" spans="1:29" ht="15.75" customHeight="1" x14ac:dyDescent="0.3">
      <c r="A125" s="557" t="s">
        <v>177</v>
      </c>
      <c r="B125" s="876" t="s">
        <v>603</v>
      </c>
      <c r="C125" s="590"/>
      <c r="D125" s="590">
        <v>3</v>
      </c>
      <c r="E125" s="419"/>
      <c r="F125" s="418"/>
      <c r="G125" s="583">
        <v>4</v>
      </c>
      <c r="H125" s="877">
        <f>G125*30</f>
        <v>120</v>
      </c>
      <c r="I125" s="877">
        <v>8</v>
      </c>
      <c r="J125" s="1092" t="s">
        <v>294</v>
      </c>
      <c r="K125" s="889"/>
      <c r="L125" s="1092" t="s">
        <v>294</v>
      </c>
      <c r="M125" s="1093">
        <f t="shared" ref="M125" si="43">H125-I125</f>
        <v>112</v>
      </c>
      <c r="N125" s="419"/>
      <c r="O125" s="870"/>
      <c r="P125" s="1107" t="s">
        <v>295</v>
      </c>
      <c r="Q125" s="418"/>
      <c r="R125" s="848"/>
      <c r="S125" s="192"/>
      <c r="T125" s="870"/>
      <c r="U125" s="419"/>
      <c r="V125" s="418"/>
      <c r="W125" s="848"/>
      <c r="X125" s="418"/>
    </row>
    <row r="126" spans="1:29" ht="16.5" customHeight="1" x14ac:dyDescent="0.3">
      <c r="A126" s="620" t="s">
        <v>178</v>
      </c>
      <c r="B126" s="284" t="s">
        <v>604</v>
      </c>
      <c r="C126" s="739"/>
      <c r="D126" s="740" t="s">
        <v>319</v>
      </c>
      <c r="E126" s="879"/>
      <c r="F126" s="532"/>
      <c r="G126" s="422">
        <v>4</v>
      </c>
      <c r="H126" s="585">
        <v>120</v>
      </c>
      <c r="I126" s="559">
        <v>8</v>
      </c>
      <c r="J126" s="956" t="s">
        <v>294</v>
      </c>
      <c r="K126" s="499"/>
      <c r="L126" s="956" t="s">
        <v>294</v>
      </c>
      <c r="M126" s="1002">
        <f t="shared" ref="M126" si="44">H126-I126</f>
        <v>112</v>
      </c>
      <c r="N126" s="421"/>
      <c r="O126" s="878"/>
      <c r="P126" s="979" t="s">
        <v>295</v>
      </c>
      <c r="Q126" s="420"/>
      <c r="R126" s="524"/>
      <c r="S126" s="106"/>
      <c r="T126" s="878"/>
      <c r="U126" s="421"/>
      <c r="V126" s="420"/>
      <c r="W126" s="524"/>
      <c r="X126" s="420"/>
    </row>
    <row r="127" spans="1:29" x14ac:dyDescent="0.3">
      <c r="A127" s="620" t="s">
        <v>179</v>
      </c>
      <c r="B127" s="284" t="s">
        <v>605</v>
      </c>
      <c r="C127" s="739"/>
      <c r="D127" s="740" t="s">
        <v>635</v>
      </c>
      <c r="E127" s="879"/>
      <c r="F127" s="532"/>
      <c r="G127" s="422">
        <v>4</v>
      </c>
      <c r="H127" s="739">
        <f t="shared" ref="H127:H138" si="45">G127*30</f>
        <v>120</v>
      </c>
      <c r="I127" s="559">
        <v>8</v>
      </c>
      <c r="J127" s="956" t="s">
        <v>301</v>
      </c>
      <c r="K127" s="499"/>
      <c r="L127" s="956" t="s">
        <v>302</v>
      </c>
      <c r="M127" s="1002">
        <f t="shared" ref="M127" si="46">H127-I127</f>
        <v>112</v>
      </c>
      <c r="N127" s="408"/>
      <c r="O127" s="880"/>
      <c r="P127" s="408"/>
      <c r="Q127" s="1011" t="s">
        <v>295</v>
      </c>
      <c r="R127" s="547"/>
      <c r="S127" s="119"/>
      <c r="T127" s="880"/>
      <c r="U127" s="408"/>
      <c r="V127" s="409"/>
      <c r="W127" s="547"/>
      <c r="X127" s="420"/>
    </row>
    <row r="128" spans="1:29" x14ac:dyDescent="0.3">
      <c r="A128" s="620" t="s">
        <v>180</v>
      </c>
      <c r="B128" s="284" t="s">
        <v>354</v>
      </c>
      <c r="C128" s="739"/>
      <c r="D128" s="740" t="s">
        <v>635</v>
      </c>
      <c r="E128" s="881"/>
      <c r="F128" s="532"/>
      <c r="G128" s="422">
        <v>4</v>
      </c>
      <c r="H128" s="739">
        <f t="shared" si="45"/>
        <v>120</v>
      </c>
      <c r="I128" s="559">
        <v>8</v>
      </c>
      <c r="J128" s="956" t="s">
        <v>301</v>
      </c>
      <c r="K128" s="499"/>
      <c r="L128" s="956" t="s">
        <v>302</v>
      </c>
      <c r="M128" s="1002">
        <f t="shared" ref="M128:M129" si="47">H128-I128</f>
        <v>112</v>
      </c>
      <c r="N128" s="408"/>
      <c r="O128" s="880"/>
      <c r="P128" s="408"/>
      <c r="Q128" s="1011" t="s">
        <v>295</v>
      </c>
      <c r="R128" s="547"/>
      <c r="S128" s="119"/>
      <c r="T128" s="880"/>
      <c r="U128" s="408"/>
      <c r="V128" s="409"/>
      <c r="W128" s="547"/>
      <c r="X128" s="420"/>
    </row>
    <row r="129" spans="1:24" x14ac:dyDescent="0.3">
      <c r="A129" s="620" t="s">
        <v>181</v>
      </c>
      <c r="B129" s="353" t="s">
        <v>356</v>
      </c>
      <c r="C129" s="739"/>
      <c r="D129" s="740" t="s">
        <v>635</v>
      </c>
      <c r="E129" s="881"/>
      <c r="F129" s="532"/>
      <c r="G129" s="422">
        <v>4</v>
      </c>
      <c r="H129" s="739">
        <f>G129*30</f>
        <v>120</v>
      </c>
      <c r="I129" s="559">
        <v>8</v>
      </c>
      <c r="J129" s="956" t="s">
        <v>301</v>
      </c>
      <c r="K129" s="499"/>
      <c r="L129" s="956" t="s">
        <v>302</v>
      </c>
      <c r="M129" s="1002">
        <f t="shared" si="47"/>
        <v>112</v>
      </c>
      <c r="N129" s="408"/>
      <c r="O129" s="880"/>
      <c r="P129" s="408"/>
      <c r="Q129" s="1011" t="s">
        <v>295</v>
      </c>
      <c r="R129" s="547"/>
      <c r="S129" s="119"/>
      <c r="T129" s="880"/>
      <c r="U129" s="408"/>
      <c r="V129" s="409"/>
      <c r="W129" s="547"/>
      <c r="X129" s="420"/>
    </row>
    <row r="130" spans="1:24" x14ac:dyDescent="0.3">
      <c r="A130" s="620" t="s">
        <v>362</v>
      </c>
      <c r="B130" s="353" t="s">
        <v>357</v>
      </c>
      <c r="C130" s="739"/>
      <c r="D130" s="740" t="s">
        <v>635</v>
      </c>
      <c r="E130" s="881"/>
      <c r="F130" s="532"/>
      <c r="G130" s="422">
        <v>4</v>
      </c>
      <c r="H130" s="739">
        <f>G130*30</f>
        <v>120</v>
      </c>
      <c r="I130" s="559">
        <v>8</v>
      </c>
      <c r="J130" s="956" t="s">
        <v>301</v>
      </c>
      <c r="K130" s="499"/>
      <c r="L130" s="956" t="s">
        <v>302</v>
      </c>
      <c r="M130" s="1002">
        <f t="shared" ref="M130" si="48">H130-I130</f>
        <v>112</v>
      </c>
      <c r="N130" s="408"/>
      <c r="O130" s="880"/>
      <c r="P130" s="408"/>
      <c r="Q130" s="1011" t="s">
        <v>295</v>
      </c>
      <c r="R130" s="547"/>
      <c r="S130" s="119"/>
      <c r="T130" s="880"/>
      <c r="U130" s="408"/>
      <c r="V130" s="409"/>
      <c r="W130" s="547"/>
      <c r="X130" s="420"/>
    </row>
    <row r="131" spans="1:24" x14ac:dyDescent="0.3">
      <c r="A131" s="620" t="s">
        <v>606</v>
      </c>
      <c r="B131" s="353" t="s">
        <v>361</v>
      </c>
      <c r="C131" s="739"/>
      <c r="D131" s="740" t="s">
        <v>640</v>
      </c>
      <c r="E131" s="881"/>
      <c r="F131" s="532"/>
      <c r="G131" s="422">
        <v>4</v>
      </c>
      <c r="H131" s="739">
        <f t="shared" si="45"/>
        <v>120</v>
      </c>
      <c r="I131" s="559">
        <v>8</v>
      </c>
      <c r="J131" s="956" t="s">
        <v>294</v>
      </c>
      <c r="K131" s="499"/>
      <c r="L131" s="956" t="s">
        <v>294</v>
      </c>
      <c r="M131" s="1002">
        <f t="shared" ref="M131" si="49">H131-I131</f>
        <v>112</v>
      </c>
      <c r="N131" s="408"/>
      <c r="O131" s="880"/>
      <c r="P131" s="408"/>
      <c r="Q131" s="409"/>
      <c r="R131" s="1100" t="s">
        <v>295</v>
      </c>
      <c r="S131" s="119"/>
      <c r="T131" s="880"/>
      <c r="U131" s="408"/>
      <c r="V131" s="409"/>
      <c r="W131" s="547"/>
      <c r="X131" s="420"/>
    </row>
    <row r="132" spans="1:24" ht="31.2" x14ac:dyDescent="0.3">
      <c r="A132" s="620" t="s">
        <v>607</v>
      </c>
      <c r="B132" s="353" t="s">
        <v>608</v>
      </c>
      <c r="C132" s="739"/>
      <c r="D132" s="740" t="s">
        <v>640</v>
      </c>
      <c r="E132" s="881"/>
      <c r="F132" s="532"/>
      <c r="G132" s="422">
        <v>4</v>
      </c>
      <c r="H132" s="739">
        <f t="shared" si="45"/>
        <v>120</v>
      </c>
      <c r="I132" s="559">
        <v>8</v>
      </c>
      <c r="J132" s="956" t="s">
        <v>294</v>
      </c>
      <c r="K132" s="499"/>
      <c r="L132" s="956" t="s">
        <v>294</v>
      </c>
      <c r="M132" s="1002">
        <f t="shared" ref="M132:M138" si="50">H132-I132</f>
        <v>112</v>
      </c>
      <c r="N132" s="408"/>
      <c r="O132" s="880"/>
      <c r="P132" s="408"/>
      <c r="Q132" s="409"/>
      <c r="R132" s="1100" t="s">
        <v>295</v>
      </c>
      <c r="S132" s="119"/>
      <c r="T132" s="880"/>
      <c r="U132" s="408"/>
      <c r="V132" s="409"/>
      <c r="W132" s="547"/>
      <c r="X132" s="420"/>
    </row>
    <row r="133" spans="1:24" x14ac:dyDescent="0.3">
      <c r="A133" s="620" t="s">
        <v>609</v>
      </c>
      <c r="B133" s="273" t="s">
        <v>610</v>
      </c>
      <c r="C133" s="739"/>
      <c r="D133" s="740" t="s">
        <v>640</v>
      </c>
      <c r="E133" s="881"/>
      <c r="F133" s="407"/>
      <c r="G133" s="422">
        <v>4</v>
      </c>
      <c r="H133" s="588">
        <f t="shared" si="45"/>
        <v>120</v>
      </c>
      <c r="I133" s="559">
        <v>8</v>
      </c>
      <c r="J133" s="956" t="s">
        <v>294</v>
      </c>
      <c r="K133" s="499"/>
      <c r="L133" s="956" t="s">
        <v>294</v>
      </c>
      <c r="M133" s="1002">
        <f t="shared" si="50"/>
        <v>112</v>
      </c>
      <c r="N133" s="408"/>
      <c r="O133" s="880"/>
      <c r="P133" s="408"/>
      <c r="Q133" s="409"/>
      <c r="R133" s="1100" t="s">
        <v>295</v>
      </c>
      <c r="S133" s="119"/>
      <c r="T133" s="880"/>
      <c r="U133" s="408"/>
      <c r="V133" s="409"/>
      <c r="W133" s="547"/>
      <c r="X133" s="420"/>
    </row>
    <row r="134" spans="1:24" ht="31.2" x14ac:dyDescent="0.3">
      <c r="A134" s="620" t="s">
        <v>611</v>
      </c>
      <c r="B134" s="882" t="s">
        <v>612</v>
      </c>
      <c r="C134" s="739"/>
      <c r="D134" s="740" t="s">
        <v>640</v>
      </c>
      <c r="E134" s="881"/>
      <c r="F134" s="407"/>
      <c r="G134" s="422">
        <v>4</v>
      </c>
      <c r="H134" s="588">
        <f t="shared" si="45"/>
        <v>120</v>
      </c>
      <c r="I134" s="559">
        <v>8</v>
      </c>
      <c r="J134" s="956" t="s">
        <v>294</v>
      </c>
      <c r="K134" s="499"/>
      <c r="L134" s="956" t="s">
        <v>294</v>
      </c>
      <c r="M134" s="1002">
        <f t="shared" si="50"/>
        <v>112</v>
      </c>
      <c r="N134" s="408"/>
      <c r="O134" s="880"/>
      <c r="P134" s="408"/>
      <c r="Q134" s="409"/>
      <c r="R134" s="1100" t="s">
        <v>295</v>
      </c>
      <c r="S134" s="119"/>
      <c r="T134" s="880"/>
      <c r="U134" s="408"/>
      <c r="V134" s="409"/>
      <c r="W134" s="547"/>
      <c r="X134" s="420"/>
    </row>
    <row r="135" spans="1:24" x14ac:dyDescent="0.3">
      <c r="A135" s="620" t="s">
        <v>613</v>
      </c>
      <c r="B135" s="284" t="s">
        <v>614</v>
      </c>
      <c r="C135" s="739"/>
      <c r="D135" s="740" t="s">
        <v>640</v>
      </c>
      <c r="E135" s="881"/>
      <c r="F135" s="532"/>
      <c r="G135" s="422">
        <v>4</v>
      </c>
      <c r="H135" s="588">
        <f t="shared" si="45"/>
        <v>120</v>
      </c>
      <c r="I135" s="559">
        <v>8</v>
      </c>
      <c r="J135" s="956" t="s">
        <v>294</v>
      </c>
      <c r="K135" s="499"/>
      <c r="L135" s="956" t="s">
        <v>294</v>
      </c>
      <c r="M135" s="1002">
        <f t="shared" si="50"/>
        <v>112</v>
      </c>
      <c r="N135" s="408"/>
      <c r="O135" s="880"/>
      <c r="P135" s="408"/>
      <c r="Q135" s="409"/>
      <c r="R135" s="1100" t="s">
        <v>295</v>
      </c>
      <c r="S135" s="119"/>
      <c r="T135" s="880"/>
      <c r="U135" s="408"/>
      <c r="V135" s="409"/>
      <c r="W135" s="547"/>
      <c r="X135" s="409"/>
    </row>
    <row r="136" spans="1:24" ht="31.2" x14ac:dyDescent="0.3">
      <c r="A136" s="620" t="s">
        <v>615</v>
      </c>
      <c r="B136" s="284" t="s">
        <v>355</v>
      </c>
      <c r="C136" s="739"/>
      <c r="D136" s="740" t="s">
        <v>640</v>
      </c>
      <c r="E136" s="881"/>
      <c r="F136" s="532"/>
      <c r="G136" s="422">
        <v>4</v>
      </c>
      <c r="H136" s="588">
        <f t="shared" si="45"/>
        <v>120</v>
      </c>
      <c r="I136" s="559">
        <v>8</v>
      </c>
      <c r="J136" s="956" t="s">
        <v>294</v>
      </c>
      <c r="K136" s="499"/>
      <c r="L136" s="956" t="s">
        <v>294</v>
      </c>
      <c r="M136" s="1002">
        <f t="shared" si="50"/>
        <v>112</v>
      </c>
      <c r="N136" s="408"/>
      <c r="O136" s="880"/>
      <c r="P136" s="408"/>
      <c r="Q136" s="409"/>
      <c r="R136" s="1100" t="s">
        <v>295</v>
      </c>
      <c r="S136" s="119"/>
      <c r="T136" s="880"/>
      <c r="U136" s="408"/>
      <c r="V136" s="409"/>
      <c r="W136" s="547"/>
      <c r="X136" s="409"/>
    </row>
    <row r="137" spans="1:24" ht="31.2" x14ac:dyDescent="0.3">
      <c r="A137" s="620" t="s">
        <v>616</v>
      </c>
      <c r="B137" s="353" t="s">
        <v>617</v>
      </c>
      <c r="C137" s="739"/>
      <c r="D137" s="759">
        <v>5</v>
      </c>
      <c r="E137" s="883"/>
      <c r="F137" s="407"/>
      <c r="G137" s="422">
        <v>4</v>
      </c>
      <c r="H137" s="739">
        <f t="shared" si="45"/>
        <v>120</v>
      </c>
      <c r="I137" s="559">
        <v>8</v>
      </c>
      <c r="J137" s="956" t="s">
        <v>294</v>
      </c>
      <c r="K137" s="499"/>
      <c r="L137" s="956" t="s">
        <v>294</v>
      </c>
      <c r="M137" s="1002">
        <f t="shared" si="50"/>
        <v>112</v>
      </c>
      <c r="N137" s="408"/>
      <c r="O137" s="880"/>
      <c r="P137" s="408"/>
      <c r="Q137" s="409"/>
      <c r="R137" s="1100" t="s">
        <v>295</v>
      </c>
      <c r="S137" s="119"/>
      <c r="T137" s="880"/>
      <c r="U137" s="408"/>
      <c r="V137" s="409"/>
      <c r="W137" s="547"/>
      <c r="X137" s="409"/>
    </row>
    <row r="138" spans="1:24" x14ac:dyDescent="0.3">
      <c r="A138" s="620" t="s">
        <v>618</v>
      </c>
      <c r="B138" s="353" t="s">
        <v>358</v>
      </c>
      <c r="C138" s="739"/>
      <c r="D138" s="759">
        <v>5</v>
      </c>
      <c r="E138" s="883"/>
      <c r="F138" s="407"/>
      <c r="G138" s="422">
        <v>4</v>
      </c>
      <c r="H138" s="739">
        <f t="shared" si="45"/>
        <v>120</v>
      </c>
      <c r="I138" s="559">
        <v>8</v>
      </c>
      <c r="J138" s="956" t="s">
        <v>294</v>
      </c>
      <c r="K138" s="499"/>
      <c r="L138" s="956" t="s">
        <v>294</v>
      </c>
      <c r="M138" s="1002">
        <f t="shared" si="50"/>
        <v>112</v>
      </c>
      <c r="N138" s="408"/>
      <c r="O138" s="880"/>
      <c r="P138" s="408"/>
      <c r="Q138" s="409"/>
      <c r="R138" s="1100" t="s">
        <v>295</v>
      </c>
      <c r="S138" s="119"/>
      <c r="T138" s="880"/>
      <c r="U138" s="408"/>
      <c r="V138" s="409"/>
      <c r="W138" s="547"/>
      <c r="X138" s="409"/>
    </row>
    <row r="139" spans="1:24" ht="31.2" x14ac:dyDescent="0.3">
      <c r="A139" s="884" t="s">
        <v>619</v>
      </c>
      <c r="B139" s="582" t="s">
        <v>620</v>
      </c>
      <c r="C139" s="885"/>
      <c r="D139" s="886">
        <v>6</v>
      </c>
      <c r="E139" s="887"/>
      <c r="F139" s="888"/>
      <c r="G139" s="583">
        <v>4</v>
      </c>
      <c r="H139" s="885">
        <f>G139*30</f>
        <v>120</v>
      </c>
      <c r="I139" s="877">
        <v>12</v>
      </c>
      <c r="J139" s="956" t="s">
        <v>295</v>
      </c>
      <c r="K139" s="956" t="s">
        <v>294</v>
      </c>
      <c r="L139" s="889"/>
      <c r="M139" s="1093">
        <f t="shared" ref="M139:M142" si="51">H139-I139</f>
        <v>108</v>
      </c>
      <c r="N139" s="556"/>
      <c r="O139" s="1069"/>
      <c r="P139" s="408"/>
      <c r="Q139" s="409"/>
      <c r="R139" s="547"/>
      <c r="S139" s="119"/>
      <c r="T139" s="1032" t="s">
        <v>296</v>
      </c>
      <c r="U139" s="408"/>
      <c r="V139" s="409"/>
      <c r="W139" s="547"/>
      <c r="X139" s="409"/>
    </row>
    <row r="140" spans="1:24" ht="31.2" x14ac:dyDescent="0.3">
      <c r="A140" s="557" t="s">
        <v>621</v>
      </c>
      <c r="B140" s="353" t="s">
        <v>359</v>
      </c>
      <c r="C140" s="739"/>
      <c r="D140" s="759">
        <v>6</v>
      </c>
      <c r="E140" s="883"/>
      <c r="F140" s="407"/>
      <c r="G140" s="422">
        <v>4</v>
      </c>
      <c r="H140" s="739">
        <f>G140*30</f>
        <v>120</v>
      </c>
      <c r="I140" s="559">
        <v>12</v>
      </c>
      <c r="J140" s="956" t="s">
        <v>295</v>
      </c>
      <c r="K140" s="956" t="s">
        <v>294</v>
      </c>
      <c r="L140" s="499"/>
      <c r="M140" s="1002">
        <f t="shared" si="51"/>
        <v>108</v>
      </c>
      <c r="N140" s="556"/>
      <c r="O140" s="1069"/>
      <c r="P140" s="408"/>
      <c r="Q140" s="409"/>
      <c r="R140" s="547"/>
      <c r="S140" s="119"/>
      <c r="T140" s="1032" t="s">
        <v>296</v>
      </c>
      <c r="U140" s="408"/>
      <c r="V140" s="409"/>
      <c r="W140" s="547"/>
      <c r="X140" s="409"/>
    </row>
    <row r="141" spans="1:24" x14ac:dyDescent="0.3">
      <c r="A141" s="620" t="s">
        <v>622</v>
      </c>
      <c r="B141" s="284" t="s">
        <v>360</v>
      </c>
      <c r="C141" s="739"/>
      <c r="D141" s="759">
        <v>6</v>
      </c>
      <c r="E141" s="883"/>
      <c r="F141" s="407"/>
      <c r="G141" s="422">
        <v>4</v>
      </c>
      <c r="H141" s="588">
        <f>G141*30</f>
        <v>120</v>
      </c>
      <c r="I141" s="559">
        <v>12</v>
      </c>
      <c r="J141" s="956" t="s">
        <v>295</v>
      </c>
      <c r="K141" s="499"/>
      <c r="L141" s="956" t="s">
        <v>294</v>
      </c>
      <c r="M141" s="1002">
        <f t="shared" si="51"/>
        <v>108</v>
      </c>
      <c r="N141" s="556"/>
      <c r="O141" s="1069"/>
      <c r="P141" s="408"/>
      <c r="Q141" s="409"/>
      <c r="R141" s="547"/>
      <c r="S141" s="119"/>
      <c r="T141" s="1032" t="s">
        <v>296</v>
      </c>
      <c r="U141" s="408"/>
      <c r="V141" s="409"/>
      <c r="W141" s="547"/>
      <c r="X141" s="409"/>
    </row>
    <row r="142" spans="1:24" ht="16.2" thickBot="1" x14ac:dyDescent="0.35">
      <c r="A142" s="871" t="s">
        <v>623</v>
      </c>
      <c r="B142" s="890" t="s">
        <v>624</v>
      </c>
      <c r="C142" s="742"/>
      <c r="D142" s="743">
        <v>6</v>
      </c>
      <c r="E142" s="891"/>
      <c r="F142" s="533"/>
      <c r="G142" s="589">
        <v>4</v>
      </c>
      <c r="H142" s="873">
        <f>G142*30</f>
        <v>120</v>
      </c>
      <c r="I142" s="744">
        <v>12</v>
      </c>
      <c r="J142" s="999" t="s">
        <v>295</v>
      </c>
      <c r="K142" s="537"/>
      <c r="L142" s="999" t="s">
        <v>294</v>
      </c>
      <c r="M142" s="1102">
        <f t="shared" si="51"/>
        <v>108</v>
      </c>
      <c r="N142" s="1143"/>
      <c r="O142" s="1129"/>
      <c r="P142" s="561"/>
      <c r="Q142" s="894"/>
      <c r="R142" s="893"/>
      <c r="S142" s="506"/>
      <c r="T142" s="1144" t="s">
        <v>296</v>
      </c>
      <c r="U142" s="561"/>
      <c r="V142" s="894"/>
      <c r="W142" s="893"/>
      <c r="X142" s="894"/>
    </row>
    <row r="143" spans="1:24" x14ac:dyDescent="0.3">
      <c r="A143" s="1481" t="s">
        <v>488</v>
      </c>
      <c r="B143" s="1482"/>
      <c r="C143" s="1482"/>
      <c r="D143" s="1482"/>
      <c r="E143" s="1482"/>
      <c r="F143" s="1482"/>
      <c r="G143" s="895">
        <f>G122</f>
        <v>4</v>
      </c>
      <c r="H143" s="895">
        <f>H122</f>
        <v>120</v>
      </c>
      <c r="I143" s="807"/>
      <c r="J143" s="896"/>
      <c r="K143" s="897"/>
      <c r="L143" s="897"/>
      <c r="M143" s="825"/>
      <c r="N143" s="824"/>
      <c r="O143" s="826"/>
      <c r="P143" s="824"/>
      <c r="Q143" s="826"/>
      <c r="R143" s="745"/>
      <c r="S143" s="899"/>
      <c r="T143" s="900"/>
      <c r="U143" s="898"/>
      <c r="V143" s="900"/>
      <c r="W143" s="898"/>
      <c r="X143" s="901"/>
    </row>
    <row r="144" spans="1:24" ht="16.2" thickBot="1" x14ac:dyDescent="0.35">
      <c r="A144" s="1483" t="s">
        <v>203</v>
      </c>
      <c r="B144" s="1484"/>
      <c r="C144" s="1484"/>
      <c r="D144" s="1484"/>
      <c r="E144" s="1484"/>
      <c r="F144" s="1484"/>
      <c r="G144" s="902">
        <f>G118+G119+G120+G121</f>
        <v>36</v>
      </c>
      <c r="H144" s="902">
        <f t="shared" ref="H144:X145" si="52">H118+H119+H120+H121</f>
        <v>1080</v>
      </c>
      <c r="I144" s="902">
        <f t="shared" si="52"/>
        <v>80</v>
      </c>
      <c r="J144" s="980" t="s">
        <v>657</v>
      </c>
      <c r="K144" s="1001"/>
      <c r="L144" s="1001" t="s">
        <v>499</v>
      </c>
      <c r="M144" s="904">
        <f>M118+M119+M120+M121</f>
        <v>1000</v>
      </c>
      <c r="N144" s="768">
        <f t="shared" si="52"/>
        <v>0</v>
      </c>
      <c r="O144" s="770">
        <f t="shared" si="52"/>
        <v>0</v>
      </c>
      <c r="P144" s="1027" t="s">
        <v>295</v>
      </c>
      <c r="Q144" s="1029" t="s">
        <v>437</v>
      </c>
      <c r="R144" s="1030" t="s">
        <v>658</v>
      </c>
      <c r="S144" s="769">
        <f t="shared" si="52"/>
        <v>0</v>
      </c>
      <c r="T144" s="1145" t="s">
        <v>438</v>
      </c>
      <c r="U144" s="768">
        <f t="shared" si="52"/>
        <v>0</v>
      </c>
      <c r="V144" s="904">
        <f t="shared" si="52"/>
        <v>0</v>
      </c>
      <c r="W144" s="768">
        <f t="shared" si="52"/>
        <v>0</v>
      </c>
      <c r="X144" s="770">
        <f t="shared" si="52"/>
        <v>0</v>
      </c>
    </row>
    <row r="145" spans="1:29" ht="16.2" thickBot="1" x14ac:dyDescent="0.35">
      <c r="A145" s="1433" t="s">
        <v>182</v>
      </c>
      <c r="B145" s="1434"/>
      <c r="C145" s="1434"/>
      <c r="D145" s="1434"/>
      <c r="E145" s="1434"/>
      <c r="F145" s="1434"/>
      <c r="G145" s="511">
        <f>G143+G144</f>
        <v>40</v>
      </c>
      <c r="H145" s="258">
        <f t="shared" ref="H145:I145" si="53">H143+H144</f>
        <v>1200</v>
      </c>
      <c r="I145" s="258">
        <f t="shared" si="53"/>
        <v>80</v>
      </c>
      <c r="J145" s="1023" t="s">
        <v>657</v>
      </c>
      <c r="K145" s="1023"/>
      <c r="L145" s="1023" t="s">
        <v>499</v>
      </c>
      <c r="M145" s="1033">
        <v>1000</v>
      </c>
      <c r="N145" s="1149">
        <f t="shared" si="52"/>
        <v>0</v>
      </c>
      <c r="O145" s="1149">
        <f t="shared" si="52"/>
        <v>0</v>
      </c>
      <c r="P145" s="1031" t="s">
        <v>295</v>
      </c>
      <c r="Q145" s="1031" t="s">
        <v>437</v>
      </c>
      <c r="R145" s="1031" t="s">
        <v>658</v>
      </c>
      <c r="S145" s="1142">
        <f t="shared" si="52"/>
        <v>0</v>
      </c>
      <c r="T145" s="1031" t="s">
        <v>438</v>
      </c>
      <c r="U145" s="511"/>
      <c r="V145" s="511"/>
      <c r="W145" s="511"/>
      <c r="X145" s="508"/>
      <c r="Y145" s="279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29" ht="16.2" thickBot="1" x14ac:dyDescent="0.35">
      <c r="A146" s="1485" t="s">
        <v>493</v>
      </c>
      <c r="B146" s="1486"/>
      <c r="C146" s="1486"/>
      <c r="D146" s="1486"/>
      <c r="E146" s="1486"/>
      <c r="F146" s="1486"/>
      <c r="G146" s="1146">
        <f>G113+G143</f>
        <v>12</v>
      </c>
      <c r="H146" s="1147">
        <f>H113+H143</f>
        <v>360</v>
      </c>
      <c r="I146" s="1147"/>
      <c r="J146" s="1147"/>
      <c r="K146" s="1147"/>
      <c r="L146" s="1147"/>
      <c r="M146" s="1147"/>
      <c r="N146" s="1147"/>
      <c r="O146" s="914"/>
      <c r="P146" s="1147"/>
      <c r="Q146" s="1147"/>
      <c r="R146" s="914"/>
      <c r="S146" s="1148"/>
      <c r="T146" s="1146"/>
      <c r="U146" s="1146"/>
      <c r="V146" s="1146"/>
      <c r="W146" s="1146"/>
      <c r="X146" s="1146"/>
      <c r="Y146" s="279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29" s="503" customFormat="1" ht="16.2" thickBot="1" x14ac:dyDescent="0.35">
      <c r="A147" s="1455" t="s">
        <v>210</v>
      </c>
      <c r="B147" s="1456"/>
      <c r="C147" s="1456"/>
      <c r="D147" s="1456"/>
      <c r="E147" s="1456"/>
      <c r="F147" s="1456"/>
      <c r="G147" s="562">
        <f>G114+G144</f>
        <v>52</v>
      </c>
      <c r="H147" s="955">
        <f>H114+H144</f>
        <v>1560</v>
      </c>
      <c r="I147" s="955">
        <f>I114+I144</f>
        <v>96</v>
      </c>
      <c r="J147" s="1136" t="s">
        <v>657</v>
      </c>
      <c r="K147" s="955"/>
      <c r="L147" s="1136" t="s">
        <v>657</v>
      </c>
      <c r="M147" s="955">
        <f>M114+M144</f>
        <v>1464</v>
      </c>
      <c r="N147" s="955"/>
      <c r="O147" s="1127" t="s">
        <v>294</v>
      </c>
      <c r="P147" s="1136" t="s">
        <v>295</v>
      </c>
      <c r="Q147" s="1136" t="s">
        <v>439</v>
      </c>
      <c r="R147" s="1141" t="s">
        <v>499</v>
      </c>
      <c r="S147" s="591">
        <f>S114+S144</f>
        <v>0</v>
      </c>
      <c r="T147" s="1141" t="s">
        <v>497</v>
      </c>
      <c r="U147" s="562"/>
      <c r="V147" s="562"/>
      <c r="W147" s="562"/>
      <c r="X147" s="511"/>
      <c r="Y147" s="905">
        <f>Y90+Y146</f>
        <v>3840</v>
      </c>
      <c r="Z147" s="327">
        <f>Z90+Z146</f>
        <v>0</v>
      </c>
      <c r="AA147" s="327">
        <f>AA90+AA146</f>
        <v>0</v>
      </c>
      <c r="AB147" s="327">
        <f>AB90+AB146</f>
        <v>0</v>
      </c>
      <c r="AC147" s="327">
        <f>AC90+AC146</f>
        <v>0</v>
      </c>
    </row>
    <row r="148" spans="1:29" s="503" customFormat="1" ht="16.2" thickBot="1" x14ac:dyDescent="0.35">
      <c r="A148" s="1455" t="s">
        <v>183</v>
      </c>
      <c r="B148" s="1456"/>
      <c r="C148" s="1456"/>
      <c r="D148" s="1456"/>
      <c r="E148" s="1456"/>
      <c r="F148" s="1456"/>
      <c r="G148" s="906">
        <f>G146+G147</f>
        <v>64</v>
      </c>
      <c r="H148" s="907">
        <f t="shared" ref="H148:I148" si="54">H146+H147</f>
        <v>1920</v>
      </c>
      <c r="I148" s="907">
        <f t="shared" si="54"/>
        <v>96</v>
      </c>
      <c r="J148" s="1136" t="s">
        <v>657</v>
      </c>
      <c r="K148" s="955"/>
      <c r="L148" s="1136" t="s">
        <v>657</v>
      </c>
      <c r="M148" s="955">
        <f>M115+M145</f>
        <v>1464</v>
      </c>
      <c r="N148" s="955"/>
      <c r="O148" s="1127" t="s">
        <v>294</v>
      </c>
      <c r="P148" s="1136" t="s">
        <v>295</v>
      </c>
      <c r="Q148" s="1136" t="s">
        <v>439</v>
      </c>
      <c r="R148" s="1141" t="s">
        <v>499</v>
      </c>
      <c r="S148" s="591">
        <f>S115+S145</f>
        <v>0</v>
      </c>
      <c r="T148" s="1141" t="s">
        <v>497</v>
      </c>
      <c r="U148" s="906"/>
      <c r="V148" s="906"/>
      <c r="W148" s="906"/>
      <c r="X148" s="328"/>
      <c r="Y148" s="279">
        <f t="shared" ref="Y148:AC148" si="55">Y147</f>
        <v>3840</v>
      </c>
      <c r="Z148" s="258">
        <f t="shared" si="55"/>
        <v>0</v>
      </c>
      <c r="AA148" s="258">
        <f t="shared" si="55"/>
        <v>0</v>
      </c>
      <c r="AB148" s="258">
        <f t="shared" si="55"/>
        <v>0</v>
      </c>
      <c r="AC148" s="258">
        <f t="shared" si="55"/>
        <v>0</v>
      </c>
    </row>
    <row r="149" spans="1:29" s="503" customFormat="1" ht="16.2" thickBot="1" x14ac:dyDescent="0.35">
      <c r="A149" s="1469" t="s">
        <v>494</v>
      </c>
      <c r="B149" s="1469"/>
      <c r="C149" s="1469"/>
      <c r="D149" s="1469"/>
      <c r="E149" s="1469"/>
      <c r="F149" s="1470"/>
      <c r="G149" s="908">
        <f>G89+G146</f>
        <v>60</v>
      </c>
      <c r="H149" s="909">
        <f>H89+H146</f>
        <v>1800</v>
      </c>
      <c r="I149" s="909"/>
      <c r="J149" s="909"/>
      <c r="K149" s="909"/>
      <c r="L149" s="909"/>
      <c r="M149" s="909"/>
      <c r="N149" s="909"/>
      <c r="O149" s="910"/>
      <c r="P149" s="909"/>
      <c r="Q149" s="909"/>
      <c r="R149" s="910"/>
      <c r="S149" s="613"/>
      <c r="T149" s="908"/>
      <c r="U149" s="908"/>
      <c r="V149" s="908"/>
      <c r="W149" s="908"/>
      <c r="X149" s="908"/>
    </row>
    <row r="150" spans="1:29" s="503" customFormat="1" ht="16.2" thickBot="1" x14ac:dyDescent="0.35">
      <c r="A150" s="1469" t="s">
        <v>213</v>
      </c>
      <c r="B150" s="1469"/>
      <c r="C150" s="1469"/>
      <c r="D150" s="1469"/>
      <c r="E150" s="1469"/>
      <c r="F150" s="1470"/>
      <c r="G150" s="908">
        <f>G90+G147</f>
        <v>180</v>
      </c>
      <c r="H150" s="909">
        <f>H90+H147</f>
        <v>5400</v>
      </c>
      <c r="I150" s="909">
        <f>I90+I147</f>
        <v>352</v>
      </c>
      <c r="J150" s="1136" t="s">
        <v>666</v>
      </c>
      <c r="K150" s="1118" t="s">
        <v>297</v>
      </c>
      <c r="L150" s="1136" t="s">
        <v>667</v>
      </c>
      <c r="M150" s="909">
        <f>M90+M147</f>
        <v>5052</v>
      </c>
      <c r="N150" s="1136" t="s">
        <v>654</v>
      </c>
      <c r="O150" s="1127" t="s">
        <v>547</v>
      </c>
      <c r="P150" s="1136" t="s">
        <v>549</v>
      </c>
      <c r="Q150" s="1136" t="s">
        <v>550</v>
      </c>
      <c r="R150" s="1141" t="s">
        <v>496</v>
      </c>
      <c r="S150" s="591">
        <f>S117+S147</f>
        <v>0</v>
      </c>
      <c r="T150" s="1141" t="s">
        <v>498</v>
      </c>
      <c r="U150" s="908"/>
      <c r="V150" s="908"/>
      <c r="W150" s="908"/>
      <c r="X150" s="258"/>
    </row>
    <row r="151" spans="1:29" s="503" customFormat="1" ht="16.2" thickBot="1" x14ac:dyDescent="0.35">
      <c r="A151" s="1469" t="s">
        <v>184</v>
      </c>
      <c r="B151" s="1469"/>
      <c r="C151" s="1469"/>
      <c r="D151" s="1469"/>
      <c r="E151" s="1469"/>
      <c r="F151" s="1470"/>
      <c r="G151" s="906">
        <f>G149+G150</f>
        <v>240</v>
      </c>
      <c r="H151" s="907">
        <f t="shared" ref="H151:M151" si="56">H149+H150</f>
        <v>7200</v>
      </c>
      <c r="I151" s="907">
        <f t="shared" si="56"/>
        <v>352</v>
      </c>
      <c r="J151" s="1136" t="s">
        <v>666</v>
      </c>
      <c r="K151" s="1118" t="s">
        <v>297</v>
      </c>
      <c r="L151" s="1136" t="s">
        <v>667</v>
      </c>
      <c r="M151" s="907">
        <f t="shared" si="56"/>
        <v>5052</v>
      </c>
      <c r="N151" s="1136" t="s">
        <v>654</v>
      </c>
      <c r="O151" s="1127" t="s">
        <v>547</v>
      </c>
      <c r="P151" s="1136" t="s">
        <v>549</v>
      </c>
      <c r="Q151" s="1136" t="s">
        <v>550</v>
      </c>
      <c r="R151" s="1141" t="s">
        <v>496</v>
      </c>
      <c r="S151" s="591">
        <f>S118+S148</f>
        <v>0</v>
      </c>
      <c r="T151" s="1141" t="s">
        <v>498</v>
      </c>
      <c r="U151" s="906"/>
      <c r="V151" s="906"/>
      <c r="W151" s="906"/>
      <c r="X151" s="906"/>
    </row>
    <row r="152" spans="1:29" s="503" customFormat="1" ht="16.2" thickBot="1" x14ac:dyDescent="0.35">
      <c r="A152" s="1491" t="s">
        <v>625</v>
      </c>
      <c r="B152" s="1491"/>
      <c r="C152" s="1491"/>
      <c r="D152" s="1491"/>
      <c r="E152" s="1491"/>
      <c r="F152" s="1491"/>
      <c r="G152" s="1491"/>
      <c r="H152" s="1491"/>
      <c r="I152" s="1491"/>
      <c r="J152" s="1491"/>
      <c r="K152" s="1491"/>
      <c r="L152" s="1491"/>
      <c r="M152" s="1492"/>
      <c r="N152" s="911" t="str">
        <f>N150</f>
        <v>54/24</v>
      </c>
      <c r="O152" s="410" t="str">
        <f t="shared" ref="O152:T152" si="57">O150</f>
        <v>52/4</v>
      </c>
      <c r="P152" s="410" t="str">
        <f t="shared" si="57"/>
        <v>58/4</v>
      </c>
      <c r="Q152" s="410" t="str">
        <f t="shared" si="57"/>
        <v>60/0</v>
      </c>
      <c r="R152" s="410" t="str">
        <f t="shared" si="57"/>
        <v>56/0</v>
      </c>
      <c r="S152" s="410">
        <f t="shared" si="57"/>
        <v>0</v>
      </c>
      <c r="T152" s="410" t="str">
        <f t="shared" si="57"/>
        <v>40/0</v>
      </c>
      <c r="U152" s="911"/>
      <c r="V152" s="911"/>
      <c r="W152" s="911"/>
      <c r="X152" s="911"/>
    </row>
    <row r="153" spans="1:29" s="503" customFormat="1" ht="16.2" thickBot="1" x14ac:dyDescent="0.35">
      <c r="A153" s="1493" t="s">
        <v>185</v>
      </c>
      <c r="B153" s="1493"/>
      <c r="C153" s="1493"/>
      <c r="D153" s="1493"/>
      <c r="E153" s="1493"/>
      <c r="F153" s="1493"/>
      <c r="G153" s="1493"/>
      <c r="H153" s="1493"/>
      <c r="I153" s="1493"/>
      <c r="J153" s="1493"/>
      <c r="K153" s="1493"/>
      <c r="L153" s="1493"/>
      <c r="M153" s="1494"/>
      <c r="N153" s="258">
        <v>1</v>
      </c>
      <c r="O153" s="279">
        <v>2</v>
      </c>
      <c r="P153" s="912">
        <v>2</v>
      </c>
      <c r="Q153" s="913">
        <v>3</v>
      </c>
      <c r="R153" s="489">
        <v>2</v>
      </c>
      <c r="S153" s="1151"/>
      <c r="T153" s="489">
        <v>1</v>
      </c>
      <c r="U153" s="912"/>
      <c r="V153" s="912"/>
      <c r="W153" s="912"/>
      <c r="X153" s="912"/>
      <c r="Y153" s="108">
        <f>SUM(N153:X153)</f>
        <v>11</v>
      </c>
    </row>
    <row r="154" spans="1:29" s="503" customFormat="1" ht="16.2" thickBot="1" x14ac:dyDescent="0.35">
      <c r="A154" s="1493" t="s">
        <v>186</v>
      </c>
      <c r="B154" s="1493"/>
      <c r="C154" s="1493"/>
      <c r="D154" s="1493"/>
      <c r="E154" s="1493"/>
      <c r="F154" s="1493"/>
      <c r="G154" s="1493"/>
      <c r="H154" s="1493"/>
      <c r="I154" s="1493"/>
      <c r="J154" s="1493"/>
      <c r="K154" s="1493"/>
      <c r="L154" s="1493"/>
      <c r="M154" s="1494"/>
      <c r="N154" s="914">
        <v>9</v>
      </c>
      <c r="O154" s="411">
        <v>4</v>
      </c>
      <c r="P154" s="599">
        <v>6</v>
      </c>
      <c r="Q154" s="598">
        <v>5</v>
      </c>
      <c r="R154" s="915">
        <v>5</v>
      </c>
      <c r="S154" s="962"/>
      <c r="T154" s="915">
        <v>4</v>
      </c>
      <c r="U154" s="599"/>
      <c r="V154" s="599"/>
      <c r="W154" s="599"/>
      <c r="X154" s="599"/>
      <c r="Y154" s="108"/>
    </row>
    <row r="155" spans="1:29" s="503" customFormat="1" ht="16.2" thickBot="1" x14ac:dyDescent="0.35">
      <c r="A155" s="1493" t="s">
        <v>187</v>
      </c>
      <c r="B155" s="1493"/>
      <c r="C155" s="1493"/>
      <c r="D155" s="1493"/>
      <c r="E155" s="1493"/>
      <c r="F155" s="1493"/>
      <c r="G155" s="1493"/>
      <c r="H155" s="1493"/>
      <c r="I155" s="1493"/>
      <c r="J155" s="1493"/>
      <c r="K155" s="1493"/>
      <c r="L155" s="1493"/>
      <c r="M155" s="1494"/>
      <c r="N155" s="412"/>
      <c r="O155" s="413"/>
      <c r="P155" s="413"/>
      <c r="Q155" s="916"/>
      <c r="R155" s="413"/>
      <c r="S155" s="1151"/>
      <c r="T155" s="413"/>
      <c r="U155" s="319"/>
      <c r="V155" s="319"/>
      <c r="W155" s="319"/>
      <c r="X155" s="319"/>
      <c r="Y155" s="108"/>
    </row>
    <row r="156" spans="1:29" s="503" customFormat="1" ht="16.2" thickBot="1" x14ac:dyDescent="0.35">
      <c r="A156" s="1495" t="s">
        <v>188</v>
      </c>
      <c r="B156" s="1495"/>
      <c r="C156" s="1495"/>
      <c r="D156" s="1495"/>
      <c r="E156" s="1495"/>
      <c r="F156" s="1495"/>
      <c r="G156" s="1495"/>
      <c r="H156" s="1495"/>
      <c r="I156" s="1495"/>
      <c r="J156" s="1495"/>
      <c r="K156" s="1495"/>
      <c r="L156" s="1495"/>
      <c r="M156" s="1496"/>
      <c r="N156" s="414"/>
      <c r="O156" s="489">
        <v>1</v>
      </c>
      <c r="P156" s="917"/>
      <c r="Q156" s="320"/>
      <c r="R156" s="320">
        <v>1</v>
      </c>
      <c r="S156" s="1152"/>
      <c r="T156" s="1153">
        <v>1</v>
      </c>
      <c r="U156" s="918"/>
      <c r="V156" s="320"/>
      <c r="W156" s="320"/>
      <c r="X156" s="320"/>
      <c r="Y156" s="108"/>
    </row>
    <row r="157" spans="1:29" s="503" customFormat="1" ht="16.2" thickBot="1" x14ac:dyDescent="0.35">
      <c r="A157" s="1497" t="s">
        <v>189</v>
      </c>
      <c r="B157" s="1498"/>
      <c r="C157" s="1498"/>
      <c r="D157" s="1498"/>
      <c r="E157" s="1498"/>
      <c r="F157" s="1498"/>
      <c r="G157" s="1498"/>
      <c r="H157" s="1498"/>
      <c r="I157" s="1498"/>
      <c r="J157" s="1498"/>
      <c r="K157" s="1498"/>
      <c r="L157" s="1498"/>
      <c r="M157" s="1499"/>
      <c r="N157" s="1503" t="s">
        <v>190</v>
      </c>
      <c r="O157" s="1504"/>
      <c r="P157" s="1505"/>
      <c r="Q157" s="1506">
        <f>G91/G151*100</f>
        <v>73.333333333333329</v>
      </c>
      <c r="R157" s="1504"/>
      <c r="S157" s="1504"/>
      <c r="T157" s="1506" t="s">
        <v>42</v>
      </c>
      <c r="U157" s="1504"/>
      <c r="V157" s="1505"/>
      <c r="W157" s="1501">
        <f>G148/G151*100</f>
        <v>26.666666666666668</v>
      </c>
      <c r="X157" s="1502"/>
      <c r="Y157" s="108"/>
    </row>
    <row r="158" spans="1:29" s="503" customFormat="1" x14ac:dyDescent="0.3">
      <c r="A158" s="919"/>
      <c r="B158" s="920"/>
      <c r="C158" s="958"/>
      <c r="D158" s="958"/>
      <c r="E158" s="958"/>
      <c r="F158" s="958"/>
      <c r="G158" s="958"/>
      <c r="H158" s="958"/>
      <c r="I158" s="958"/>
      <c r="J158" s="958"/>
      <c r="K158" s="958"/>
      <c r="L158" s="958"/>
      <c r="M158" s="958"/>
      <c r="N158" s="281"/>
      <c r="O158" s="281"/>
      <c r="P158" s="921"/>
      <c r="Q158" s="281"/>
      <c r="R158" s="281"/>
      <c r="S158" s="921"/>
      <c r="T158" s="281"/>
      <c r="U158" s="281"/>
      <c r="V158" s="921"/>
      <c r="W158" s="281"/>
      <c r="X158" s="922"/>
      <c r="Y158" s="108"/>
    </row>
    <row r="159" spans="1:29" ht="46.8" x14ac:dyDescent="0.3">
      <c r="A159" s="270" t="s">
        <v>160</v>
      </c>
      <c r="B159" s="923" t="s">
        <v>481</v>
      </c>
      <c r="C159" s="704"/>
      <c r="D159" s="494"/>
      <c r="E159" s="494"/>
      <c r="F159" s="495"/>
      <c r="G159" s="280">
        <f t="shared" ref="G159:M159" si="58">SUM(G160:G176)</f>
        <v>18</v>
      </c>
      <c r="H159" s="280">
        <f t="shared" si="58"/>
        <v>540</v>
      </c>
      <c r="I159" s="280">
        <f t="shared" si="58"/>
        <v>60</v>
      </c>
      <c r="J159" s="280">
        <f t="shared" si="58"/>
        <v>0</v>
      </c>
      <c r="K159" s="280">
        <f t="shared" si="58"/>
        <v>0</v>
      </c>
      <c r="L159" s="280">
        <f t="shared" si="58"/>
        <v>60</v>
      </c>
      <c r="M159" s="280">
        <f t="shared" si="58"/>
        <v>480</v>
      </c>
      <c r="N159" s="218"/>
      <c r="O159" s="218"/>
      <c r="P159" s="218"/>
      <c r="Q159" s="218"/>
      <c r="R159" s="924"/>
      <c r="S159" s="924"/>
      <c r="T159" s="959"/>
      <c r="U159" s="959"/>
      <c r="V159" s="959"/>
      <c r="W159" s="959"/>
    </row>
    <row r="160" spans="1:29" x14ac:dyDescent="0.3">
      <c r="A160" s="938"/>
      <c r="B160" s="496" t="s">
        <v>482</v>
      </c>
      <c r="C160" s="925">
        <v>2</v>
      </c>
      <c r="D160" s="925" t="s">
        <v>160</v>
      </c>
      <c r="E160" s="494"/>
      <c r="F160" s="495"/>
      <c r="G160" s="497">
        <v>7</v>
      </c>
      <c r="H160" s="498">
        <f>G160*30</f>
        <v>210</v>
      </c>
      <c r="I160" s="926">
        <f>J160+K160+L160</f>
        <v>24</v>
      </c>
      <c r="J160" s="498"/>
      <c r="K160" s="498"/>
      <c r="L160" s="498">
        <v>24</v>
      </c>
      <c r="M160" s="552">
        <f>H160-I160</f>
        <v>186</v>
      </c>
      <c r="N160" s="500" t="s">
        <v>483</v>
      </c>
      <c r="O160" s="500" t="s">
        <v>483</v>
      </c>
      <c r="P160" s="500" t="s">
        <v>483</v>
      </c>
      <c r="Q160" s="500"/>
      <c r="R160" s="501"/>
      <c r="S160" s="501"/>
      <c r="T160" s="959"/>
      <c r="U160" s="959"/>
      <c r="V160" s="959"/>
      <c r="W160" s="959"/>
    </row>
    <row r="161" spans="1:24" x14ac:dyDescent="0.3">
      <c r="A161" s="938"/>
      <c r="B161" s="496" t="s">
        <v>482</v>
      </c>
      <c r="C161" s="925">
        <v>4</v>
      </c>
      <c r="D161" s="925" t="s">
        <v>319</v>
      </c>
      <c r="E161" s="494"/>
      <c r="F161" s="495"/>
      <c r="G161" s="497">
        <v>6</v>
      </c>
      <c r="H161" s="498">
        <f t="shared" ref="H161:H162" si="59">G161*30</f>
        <v>180</v>
      </c>
      <c r="I161" s="926">
        <f t="shared" ref="I161:I162" si="60">J161+K161+L161</f>
        <v>24</v>
      </c>
      <c r="J161" s="498"/>
      <c r="K161" s="498"/>
      <c r="L161" s="498">
        <v>24</v>
      </c>
      <c r="M161" s="552">
        <f t="shared" ref="M161:M162" si="61">H161-I161</f>
        <v>156</v>
      </c>
      <c r="N161" s="500"/>
      <c r="O161" s="500"/>
      <c r="Q161" s="500" t="s">
        <v>483</v>
      </c>
      <c r="R161" s="500" t="s">
        <v>483</v>
      </c>
      <c r="S161" s="501"/>
      <c r="T161" s="959"/>
      <c r="U161" s="959"/>
      <c r="V161" s="959"/>
      <c r="W161" s="959"/>
    </row>
    <row r="162" spans="1:24" x14ac:dyDescent="0.3">
      <c r="A162" s="938"/>
      <c r="B162" s="496" t="s">
        <v>482</v>
      </c>
      <c r="C162" s="925">
        <v>5</v>
      </c>
      <c r="D162" s="925"/>
      <c r="E162" s="494"/>
      <c r="F162" s="495"/>
      <c r="G162" s="497">
        <v>5</v>
      </c>
      <c r="H162" s="498">
        <f t="shared" si="59"/>
        <v>150</v>
      </c>
      <c r="I162" s="926">
        <f t="shared" si="60"/>
        <v>12</v>
      </c>
      <c r="J162" s="498"/>
      <c r="K162" s="498"/>
      <c r="L162" s="498">
        <v>12</v>
      </c>
      <c r="M162" s="552">
        <f t="shared" si="61"/>
        <v>138</v>
      </c>
      <c r="N162" s="500"/>
      <c r="O162" s="500"/>
      <c r="P162" s="500"/>
      <c r="Q162" s="500"/>
      <c r="R162" s="959"/>
      <c r="S162" s="500" t="s">
        <v>483</v>
      </c>
      <c r="T162" s="959"/>
      <c r="U162" s="959"/>
      <c r="V162" s="959"/>
      <c r="W162" s="959"/>
    </row>
    <row r="163" spans="1:24" s="503" customFormat="1" x14ac:dyDescent="0.3">
      <c r="A163" s="927"/>
      <c r="B163" s="928"/>
      <c r="C163" s="929"/>
      <c r="D163" s="929"/>
      <c r="E163" s="930"/>
      <c r="F163" s="931"/>
      <c r="G163" s="932"/>
      <c r="H163" s="91"/>
      <c r="I163" s="933"/>
      <c r="J163" s="91"/>
      <c r="K163" s="91"/>
      <c r="L163" s="91"/>
      <c r="M163" s="934"/>
      <c r="N163" s="536"/>
      <c r="O163" s="536"/>
      <c r="P163" s="536"/>
      <c r="Q163" s="536"/>
      <c r="R163" s="536"/>
      <c r="S163" s="536"/>
      <c r="T163" s="935"/>
      <c r="U163" s="935"/>
      <c r="V163" s="935"/>
      <c r="W163" s="935"/>
      <c r="X163" s="961"/>
    </row>
    <row r="164" spans="1:24" s="503" customFormat="1" x14ac:dyDescent="0.3">
      <c r="A164" s="927"/>
      <c r="B164" s="928"/>
      <c r="C164" s="929"/>
      <c r="D164" s="929"/>
      <c r="E164" s="930"/>
      <c r="F164" s="931"/>
      <c r="G164" s="932"/>
      <c r="H164" s="91"/>
      <c r="I164" s="933"/>
      <c r="J164" s="91"/>
      <c r="K164" s="91"/>
      <c r="L164" s="91"/>
      <c r="M164" s="934"/>
      <c r="N164" s="536"/>
      <c r="O164" s="536"/>
      <c r="P164" s="536"/>
      <c r="Q164" s="536"/>
      <c r="R164" s="536"/>
      <c r="S164" s="536"/>
      <c r="T164" s="935"/>
      <c r="U164" s="935"/>
      <c r="V164" s="935"/>
      <c r="W164" s="935"/>
      <c r="X164" s="961"/>
    </row>
    <row r="165" spans="1:24" s="503" customFormat="1" x14ac:dyDescent="0.3">
      <c r="A165" s="936"/>
      <c r="C165" s="962"/>
      <c r="D165" s="962"/>
      <c r="E165" s="962"/>
      <c r="F165" s="962"/>
      <c r="G165" s="962"/>
      <c r="H165" s="962"/>
      <c r="I165" s="962"/>
      <c r="J165" s="962"/>
      <c r="K165" s="962"/>
      <c r="L165" s="962"/>
      <c r="M165" s="962"/>
      <c r="N165" s="962"/>
      <c r="O165" s="962"/>
      <c r="P165" s="962"/>
      <c r="Q165" s="962"/>
      <c r="R165" s="962"/>
      <c r="S165" s="962"/>
      <c r="T165" s="962"/>
      <c r="U165" s="962"/>
      <c r="V165" s="962"/>
      <c r="W165" s="962"/>
      <c r="X165" s="963"/>
    </row>
    <row r="166" spans="1:24" s="503" customFormat="1" x14ac:dyDescent="0.3">
      <c r="A166" s="936"/>
      <c r="B166" s="615" t="s">
        <v>191</v>
      </c>
      <c r="C166" s="964"/>
      <c r="D166" s="1487"/>
      <c r="E166" s="1487"/>
      <c r="F166" s="1488"/>
      <c r="G166" s="1488"/>
      <c r="H166" s="964"/>
      <c r="I166" s="1489" t="s">
        <v>192</v>
      </c>
      <c r="J166" s="1490"/>
      <c r="K166" s="1490"/>
      <c r="L166" s="962"/>
      <c r="M166" s="962"/>
      <c r="N166" s="962"/>
      <c r="O166" s="962"/>
      <c r="P166" s="962"/>
      <c r="Q166" s="962"/>
      <c r="R166" s="962"/>
      <c r="S166" s="962"/>
      <c r="T166" s="962"/>
      <c r="U166" s="962"/>
      <c r="V166" s="962"/>
      <c r="W166" s="962"/>
      <c r="X166" s="963"/>
    </row>
    <row r="167" spans="1:24" s="503" customFormat="1" x14ac:dyDescent="0.3">
      <c r="A167" s="936"/>
      <c r="B167" s="615"/>
      <c r="C167" s="964"/>
      <c r="D167" s="964"/>
      <c r="E167" s="964"/>
      <c r="F167" s="965"/>
      <c r="G167" s="965"/>
      <c r="H167" s="964"/>
      <c r="I167" s="964"/>
      <c r="J167" s="965"/>
      <c r="K167" s="965"/>
      <c r="L167" s="962"/>
      <c r="M167" s="962"/>
      <c r="N167" s="962"/>
      <c r="O167" s="962"/>
      <c r="P167" s="962"/>
      <c r="Q167" s="962"/>
      <c r="R167" s="962"/>
      <c r="S167" s="962"/>
      <c r="T167" s="962"/>
      <c r="U167" s="962"/>
      <c r="V167" s="962"/>
      <c r="W167" s="962"/>
      <c r="X167" s="963"/>
    </row>
    <row r="168" spans="1:24" s="503" customFormat="1" x14ac:dyDescent="0.3">
      <c r="A168" s="936"/>
      <c r="C168" s="962"/>
      <c r="D168" s="962"/>
      <c r="E168" s="962"/>
      <c r="F168" s="962"/>
      <c r="G168" s="962"/>
      <c r="H168" s="962"/>
      <c r="I168" s="962"/>
      <c r="J168" s="962"/>
      <c r="K168" s="962"/>
      <c r="L168" s="962"/>
      <c r="M168" s="962"/>
      <c r="N168" s="962"/>
      <c r="O168" s="962"/>
      <c r="P168" s="962"/>
      <c r="Q168" s="962"/>
      <c r="R168" s="962"/>
      <c r="S168" s="962"/>
      <c r="T168" s="962"/>
      <c r="U168" s="962"/>
      <c r="V168" s="962"/>
      <c r="W168" s="962"/>
      <c r="X168" s="963"/>
    </row>
    <row r="169" spans="1:24" s="503" customFormat="1" x14ac:dyDescent="0.3">
      <c r="A169" s="936"/>
      <c r="B169" s="615" t="s">
        <v>193</v>
      </c>
      <c r="C169" s="964"/>
      <c r="D169" s="1487"/>
      <c r="E169" s="1487"/>
      <c r="F169" s="1488"/>
      <c r="G169" s="1488"/>
      <c r="H169" s="964"/>
      <c r="I169" s="1489" t="s">
        <v>467</v>
      </c>
      <c r="J169" s="1490"/>
      <c r="K169" s="1490"/>
      <c r="L169" s="962"/>
      <c r="M169" s="962"/>
      <c r="N169" s="962"/>
      <c r="O169" s="962"/>
      <c r="P169" s="962"/>
      <c r="Q169" s="962"/>
      <c r="R169" s="962"/>
      <c r="S169" s="962"/>
      <c r="T169" s="962"/>
      <c r="U169" s="962"/>
      <c r="V169" s="962"/>
      <c r="W169" s="962"/>
      <c r="X169" s="963"/>
    </row>
    <row r="170" spans="1:24" s="503" customFormat="1" x14ac:dyDescent="0.3">
      <c r="A170" s="936"/>
      <c r="B170" s="615"/>
      <c r="C170" s="964"/>
      <c r="D170" s="964"/>
      <c r="E170" s="964"/>
      <c r="F170" s="965"/>
      <c r="G170" s="965"/>
      <c r="H170" s="964"/>
      <c r="I170" s="964"/>
      <c r="J170" s="965"/>
      <c r="K170" s="965"/>
      <c r="L170" s="962"/>
      <c r="M170" s="962"/>
      <c r="N170" s="962"/>
      <c r="O170" s="962"/>
      <c r="P170" s="962"/>
      <c r="Q170" s="962"/>
      <c r="R170" s="962"/>
      <c r="S170" s="962"/>
      <c r="T170" s="962"/>
      <c r="U170" s="962"/>
      <c r="V170" s="962"/>
      <c r="W170" s="962"/>
      <c r="X170" s="963"/>
    </row>
    <row r="171" spans="1:24" s="503" customFormat="1" x14ac:dyDescent="0.3">
      <c r="A171" s="936"/>
      <c r="B171" s="615"/>
      <c r="C171" s="964"/>
      <c r="D171" s="964"/>
      <c r="E171" s="964"/>
      <c r="F171" s="965"/>
      <c r="G171" s="965"/>
      <c r="H171" s="964"/>
      <c r="I171" s="964"/>
      <c r="J171" s="965"/>
      <c r="K171" s="965"/>
      <c r="L171" s="962"/>
      <c r="M171" s="962"/>
      <c r="N171" s="962"/>
      <c r="O171" s="962"/>
      <c r="P171" s="962"/>
      <c r="Q171" s="962"/>
      <c r="R171" s="962"/>
      <c r="S171" s="962"/>
      <c r="T171" s="962"/>
      <c r="U171" s="962"/>
      <c r="V171" s="962"/>
      <c r="W171" s="962"/>
      <c r="X171" s="963"/>
    </row>
    <row r="172" spans="1:24" s="503" customFormat="1" x14ac:dyDescent="0.3">
      <c r="A172" s="936"/>
      <c r="B172" s="615" t="s">
        <v>194</v>
      </c>
      <c r="C172" s="964"/>
      <c r="D172" s="1487"/>
      <c r="E172" s="1487"/>
      <c r="F172" s="1488"/>
      <c r="G172" s="1488"/>
      <c r="H172" s="964"/>
      <c r="I172" s="1489" t="s">
        <v>626</v>
      </c>
      <c r="J172" s="1490"/>
      <c r="K172" s="1490"/>
      <c r="L172" s="962"/>
      <c r="M172" s="962"/>
      <c r="N172" s="962"/>
      <c r="O172" s="962"/>
      <c r="P172" s="962"/>
      <c r="Q172" s="962"/>
      <c r="R172" s="962"/>
      <c r="S172" s="962"/>
      <c r="T172" s="962"/>
      <c r="U172" s="962"/>
      <c r="V172" s="962"/>
      <c r="W172" s="962"/>
      <c r="X172" s="963"/>
    </row>
    <row r="173" spans="1:24" s="503" customFormat="1" x14ac:dyDescent="0.3">
      <c r="A173" s="936"/>
      <c r="B173" s="615"/>
      <c r="C173" s="964"/>
      <c r="D173" s="964"/>
      <c r="E173" s="964"/>
      <c r="F173" s="965"/>
      <c r="G173" s="965"/>
      <c r="H173" s="964"/>
      <c r="I173" s="964"/>
      <c r="J173" s="965"/>
      <c r="K173" s="965"/>
      <c r="L173" s="962"/>
      <c r="M173" s="962"/>
      <c r="N173" s="962"/>
      <c r="O173" s="962"/>
      <c r="P173" s="962"/>
      <c r="Q173" s="962"/>
      <c r="R173" s="962"/>
      <c r="S173" s="962"/>
      <c r="T173" s="962"/>
      <c r="U173" s="962"/>
      <c r="V173" s="962"/>
      <c r="W173" s="962"/>
      <c r="X173" s="963"/>
    </row>
    <row r="174" spans="1:24" s="503" customFormat="1" x14ac:dyDescent="0.3">
      <c r="A174" s="936"/>
      <c r="B174" s="615"/>
      <c r="C174" s="964"/>
      <c r="D174" s="964"/>
      <c r="E174" s="964"/>
      <c r="F174" s="965"/>
      <c r="G174" s="965"/>
      <c r="H174" s="964"/>
      <c r="I174" s="964"/>
      <c r="J174" s="965"/>
      <c r="K174" s="965"/>
      <c r="L174" s="962"/>
      <c r="M174" s="962"/>
      <c r="N174" s="962"/>
      <c r="O174" s="962"/>
      <c r="P174" s="962"/>
      <c r="Q174" s="962"/>
      <c r="R174" s="962"/>
      <c r="S174" s="962"/>
      <c r="T174" s="962"/>
      <c r="U174" s="962"/>
      <c r="V174" s="962"/>
      <c r="W174" s="962"/>
      <c r="X174" s="963"/>
    </row>
    <row r="175" spans="1:24" x14ac:dyDescent="0.3">
      <c r="B175" s="920" t="s">
        <v>633</v>
      </c>
      <c r="C175" s="951"/>
      <c r="D175" s="1487"/>
      <c r="E175" s="1487"/>
      <c r="F175" s="1488"/>
      <c r="G175" s="1488"/>
      <c r="H175" s="951"/>
      <c r="I175" s="1489" t="s">
        <v>466</v>
      </c>
      <c r="J175" s="1490"/>
      <c r="K175" s="1490"/>
      <c r="L175" s="958"/>
    </row>
  </sheetData>
  <mergeCells count="84">
    <mergeCell ref="W157:X157"/>
    <mergeCell ref="N157:P157"/>
    <mergeCell ref="Q157:S157"/>
    <mergeCell ref="T157:V157"/>
    <mergeCell ref="A9:X9"/>
    <mergeCell ref="A75:F75"/>
    <mergeCell ref="A10:X10"/>
    <mergeCell ref="A43:F43"/>
    <mergeCell ref="A44:F44"/>
    <mergeCell ref="A45:F45"/>
    <mergeCell ref="A46:X46"/>
    <mergeCell ref="D175:G175"/>
    <mergeCell ref="I175:K175"/>
    <mergeCell ref="A152:M152"/>
    <mergeCell ref="A153:M153"/>
    <mergeCell ref="A154:M154"/>
    <mergeCell ref="A155:M155"/>
    <mergeCell ref="A156:M156"/>
    <mergeCell ref="A157:M157"/>
    <mergeCell ref="D166:G166"/>
    <mergeCell ref="I166:K166"/>
    <mergeCell ref="D169:G169"/>
    <mergeCell ref="I169:K169"/>
    <mergeCell ref="D172:G172"/>
    <mergeCell ref="I172:K172"/>
    <mergeCell ref="A143:F14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94:B94"/>
    <mergeCell ref="A95:B95"/>
    <mergeCell ref="A96:B96"/>
    <mergeCell ref="A97:B97"/>
    <mergeCell ref="A113:F113"/>
    <mergeCell ref="A114:F114"/>
    <mergeCell ref="A115:F115"/>
    <mergeCell ref="A116:X116"/>
    <mergeCell ref="A117:B117"/>
    <mergeCell ref="A119:B119"/>
    <mergeCell ref="A120:B120"/>
    <mergeCell ref="A121:B121"/>
    <mergeCell ref="A84:F84"/>
    <mergeCell ref="A85:F85"/>
    <mergeCell ref="A86:X86"/>
    <mergeCell ref="A88:F88"/>
    <mergeCell ref="A89:F89"/>
    <mergeCell ref="A90:F90"/>
    <mergeCell ref="A91:F91"/>
    <mergeCell ref="A92:X92"/>
    <mergeCell ref="A93:B93"/>
    <mergeCell ref="A118:B118"/>
    <mergeCell ref="A77:F77"/>
    <mergeCell ref="A78:X78"/>
    <mergeCell ref="A76:F76"/>
    <mergeCell ref="A83:F83"/>
    <mergeCell ref="L4:L7"/>
    <mergeCell ref="A2:A7"/>
    <mergeCell ref="B2:B7"/>
    <mergeCell ref="C2:F2"/>
    <mergeCell ref="G2:G7"/>
    <mergeCell ref="H2:M2"/>
    <mergeCell ref="P4:Q4"/>
    <mergeCell ref="R4:T4"/>
    <mergeCell ref="U4:V4"/>
    <mergeCell ref="C3:C7"/>
    <mergeCell ref="I3:L3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X3"/>
    <mergeCell ref="W4:X4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topLeftCell="B109" zoomScale="85" zoomScaleNormal="85" zoomScaleSheetLayoutView="85" workbookViewId="0">
      <selection activeCell="U39" sqref="U39"/>
    </sheetView>
  </sheetViews>
  <sheetFormatPr defaultColWidth="9.109375" defaultRowHeight="14.4" x14ac:dyDescent="0.3"/>
  <cols>
    <col min="1" max="1" width="9.109375" style="492"/>
    <col min="2" max="2" width="34.5546875" style="492" customWidth="1"/>
    <col min="3" max="14" width="9.109375" style="492"/>
    <col min="15" max="16" width="9.109375" style="641"/>
    <col min="17" max="17" width="9.5546875" style="641" customWidth="1"/>
    <col min="18" max="16384" width="9.109375" style="492"/>
  </cols>
  <sheetData>
    <row r="1" spans="1:17" ht="17.399999999999999" x14ac:dyDescent="0.3">
      <c r="A1" s="46"/>
      <c r="B1" s="1535" t="s">
        <v>543</v>
      </c>
      <c r="C1" s="1535"/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9"/>
    </row>
    <row r="2" spans="1:17" x14ac:dyDescent="0.3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3">
      <c r="A3" s="46"/>
      <c r="B3" s="1528" t="s">
        <v>0</v>
      </c>
      <c r="C3" s="1531" t="s">
        <v>74</v>
      </c>
      <c r="D3" s="1522" t="s">
        <v>75</v>
      </c>
      <c r="E3" s="1526" t="s">
        <v>2</v>
      </c>
      <c r="F3" s="1526"/>
      <c r="G3" s="1526"/>
      <c r="H3" s="1526"/>
      <c r="I3" s="1526"/>
      <c r="J3" s="1523"/>
      <c r="K3" s="1522" t="s">
        <v>364</v>
      </c>
      <c r="L3" s="1522" t="s">
        <v>365</v>
      </c>
      <c r="M3" s="1522" t="s">
        <v>5</v>
      </c>
      <c r="N3" s="9"/>
    </row>
    <row r="4" spans="1:17" x14ac:dyDescent="0.3">
      <c r="A4" s="46"/>
      <c r="B4" s="1529"/>
      <c r="C4" s="1532"/>
      <c r="D4" s="1522"/>
      <c r="E4" s="1522" t="s">
        <v>6</v>
      </c>
      <c r="F4" s="1524" t="s">
        <v>7</v>
      </c>
      <c r="G4" s="1524"/>
      <c r="H4" s="1524"/>
      <c r="I4" s="1524"/>
      <c r="J4" s="1522" t="s">
        <v>8</v>
      </c>
      <c r="K4" s="1522"/>
      <c r="L4" s="1522"/>
      <c r="M4" s="1522"/>
      <c r="N4" s="9"/>
    </row>
    <row r="5" spans="1:17" x14ac:dyDescent="0.3">
      <c r="A5" s="46"/>
      <c r="B5" s="1529"/>
      <c r="C5" s="1532"/>
      <c r="D5" s="1522"/>
      <c r="E5" s="1523"/>
      <c r="F5" s="1522" t="s">
        <v>9</v>
      </c>
      <c r="G5" s="1526" t="s">
        <v>10</v>
      </c>
      <c r="H5" s="1523"/>
      <c r="I5" s="1523"/>
      <c r="J5" s="1523"/>
      <c r="K5" s="1522"/>
      <c r="L5" s="1522"/>
      <c r="M5" s="1522"/>
      <c r="N5" s="9"/>
    </row>
    <row r="6" spans="1:17" x14ac:dyDescent="0.3">
      <c r="A6" s="46"/>
      <c r="B6" s="1529"/>
      <c r="C6" s="1532"/>
      <c r="D6" s="1522"/>
      <c r="E6" s="1523"/>
      <c r="F6" s="1525"/>
      <c r="G6" s="1522" t="s">
        <v>11</v>
      </c>
      <c r="H6" s="1522" t="s">
        <v>12</v>
      </c>
      <c r="I6" s="1522" t="s">
        <v>13</v>
      </c>
      <c r="J6" s="1523"/>
      <c r="K6" s="1522"/>
      <c r="L6" s="1522"/>
      <c r="M6" s="1522"/>
      <c r="N6" s="9"/>
    </row>
    <row r="7" spans="1:17" x14ac:dyDescent="0.3">
      <c r="A7" s="46"/>
      <c r="B7" s="1529"/>
      <c r="C7" s="1532"/>
      <c r="D7" s="1522"/>
      <c r="E7" s="1523"/>
      <c r="F7" s="1525"/>
      <c r="G7" s="1522"/>
      <c r="H7" s="1522"/>
      <c r="I7" s="1522"/>
      <c r="J7" s="1523"/>
      <c r="K7" s="1522"/>
      <c r="L7" s="1522"/>
      <c r="M7" s="1522"/>
      <c r="N7" s="9"/>
    </row>
    <row r="8" spans="1:17" x14ac:dyDescent="0.3">
      <c r="A8" s="46"/>
      <c r="B8" s="1529"/>
      <c r="C8" s="1532"/>
      <c r="D8" s="1522"/>
      <c r="E8" s="1523"/>
      <c r="F8" s="1525"/>
      <c r="G8" s="1522"/>
      <c r="H8" s="1522"/>
      <c r="I8" s="1522"/>
      <c r="J8" s="1523"/>
      <c r="K8" s="1522"/>
      <c r="L8" s="1522"/>
      <c r="M8" s="1522"/>
      <c r="N8" s="9"/>
    </row>
    <row r="9" spans="1:17" x14ac:dyDescent="0.3">
      <c r="A9" s="46"/>
      <c r="B9" s="1530"/>
      <c r="C9" s="1533"/>
      <c r="D9" s="1522"/>
      <c r="E9" s="1523"/>
      <c r="F9" s="1525"/>
      <c r="G9" s="1522"/>
      <c r="H9" s="1522"/>
      <c r="I9" s="1522"/>
      <c r="J9" s="1523"/>
      <c r="K9" s="1522"/>
      <c r="L9" s="1522"/>
      <c r="M9" s="1522"/>
      <c r="N9" s="9"/>
      <c r="O9" s="642" t="s">
        <v>510</v>
      </c>
      <c r="P9" s="643" t="s">
        <v>511</v>
      </c>
      <c r="Q9" s="643" t="s">
        <v>9</v>
      </c>
    </row>
    <row r="10" spans="1:17" ht="40.200000000000003" x14ac:dyDescent="0.3">
      <c r="A10" s="46" t="s">
        <v>14</v>
      </c>
      <c r="B10" s="592" t="s">
        <v>487</v>
      </c>
      <c r="C10" s="637">
        <v>3</v>
      </c>
      <c r="D10" s="650"/>
      <c r="E10" s="627"/>
      <c r="F10" s="627"/>
      <c r="G10" s="627"/>
      <c r="H10" s="624"/>
      <c r="I10" s="624"/>
      <c r="J10" s="624"/>
      <c r="K10" s="7"/>
      <c r="L10" s="624"/>
      <c r="M10" s="7"/>
      <c r="N10" s="9"/>
      <c r="O10" s="644"/>
      <c r="P10" s="644"/>
      <c r="Q10" s="340"/>
    </row>
    <row r="11" spans="1:17" ht="27" x14ac:dyDescent="0.3">
      <c r="A11" s="46" t="s">
        <v>14</v>
      </c>
      <c r="B11" s="490" t="s">
        <v>484</v>
      </c>
      <c r="C11" s="636">
        <v>12</v>
      </c>
      <c r="D11" s="636"/>
      <c r="E11" s="624"/>
      <c r="F11" s="624"/>
      <c r="G11" s="624"/>
      <c r="H11" s="624"/>
      <c r="I11" s="624"/>
      <c r="J11" s="624"/>
      <c r="K11" s="7"/>
      <c r="L11" s="624"/>
      <c r="M11" s="7"/>
      <c r="N11" s="9"/>
      <c r="O11" s="645"/>
      <c r="P11" s="645"/>
      <c r="Q11" s="645"/>
    </row>
    <row r="12" spans="1:17" x14ac:dyDescent="0.3">
      <c r="A12" s="46" t="s">
        <v>14</v>
      </c>
      <c r="B12" s="490" t="s">
        <v>513</v>
      </c>
      <c r="C12" s="637"/>
      <c r="D12" s="638">
        <v>4</v>
      </c>
      <c r="E12" s="624">
        <f t="shared" ref="E12:E25" si="0">D12*30</f>
        <v>120</v>
      </c>
      <c r="F12" s="624">
        <f t="shared" ref="F12:F25" si="1">G12+H12+I12</f>
        <v>4</v>
      </c>
      <c r="G12" s="624">
        <v>4</v>
      </c>
      <c r="H12" s="624"/>
      <c r="I12" s="624"/>
      <c r="J12" s="624">
        <f t="shared" ref="J12:J25" si="2">E12-F12</f>
        <v>116</v>
      </c>
      <c r="K12" s="7">
        <v>4</v>
      </c>
      <c r="L12" s="624">
        <v>0</v>
      </c>
      <c r="M12" s="7" t="s">
        <v>16</v>
      </c>
      <c r="N12" s="9"/>
      <c r="O12" s="645" t="s">
        <v>294</v>
      </c>
      <c r="P12" s="645"/>
      <c r="Q12" s="645" t="s">
        <v>294</v>
      </c>
    </row>
    <row r="13" spans="1:17" ht="27" x14ac:dyDescent="0.3">
      <c r="A13" s="1534" t="s">
        <v>14</v>
      </c>
      <c r="B13" s="490" t="s">
        <v>486</v>
      </c>
      <c r="C13" s="637">
        <v>3</v>
      </c>
      <c r="D13" s="638"/>
      <c r="E13" s="624"/>
      <c r="F13" s="624"/>
      <c r="G13" s="624"/>
      <c r="H13" s="624"/>
      <c r="I13" s="624"/>
      <c r="J13" s="624"/>
      <c r="K13" s="7"/>
      <c r="L13" s="624"/>
      <c r="M13" s="7"/>
      <c r="N13" s="9"/>
      <c r="O13" s="645"/>
      <c r="P13" s="645"/>
      <c r="Q13" s="645"/>
    </row>
    <row r="14" spans="1:17" x14ac:dyDescent="0.3">
      <c r="A14" s="1534"/>
      <c r="B14" s="490" t="s">
        <v>80</v>
      </c>
      <c r="C14" s="637">
        <v>1</v>
      </c>
      <c r="D14" s="638">
        <v>2</v>
      </c>
      <c r="E14" s="624">
        <f t="shared" si="0"/>
        <v>60</v>
      </c>
      <c r="F14" s="624">
        <f t="shared" si="1"/>
        <v>4</v>
      </c>
      <c r="G14" s="624">
        <v>4</v>
      </c>
      <c r="H14" s="624"/>
      <c r="I14" s="624"/>
      <c r="J14" s="624">
        <f t="shared" si="2"/>
        <v>56</v>
      </c>
      <c r="K14" s="7">
        <v>4</v>
      </c>
      <c r="L14" s="624">
        <v>0</v>
      </c>
      <c r="M14" s="7" t="s">
        <v>16</v>
      </c>
      <c r="N14" s="9"/>
      <c r="O14" s="645" t="s">
        <v>294</v>
      </c>
      <c r="P14" s="645"/>
      <c r="Q14" s="645" t="s">
        <v>294</v>
      </c>
    </row>
    <row r="15" spans="1:17" x14ac:dyDescent="0.3">
      <c r="A15" s="623" t="s">
        <v>14</v>
      </c>
      <c r="B15" s="490" t="s">
        <v>19</v>
      </c>
      <c r="C15" s="637">
        <v>3</v>
      </c>
      <c r="D15" s="638">
        <v>3</v>
      </c>
      <c r="E15" s="624">
        <f t="shared" si="0"/>
        <v>90</v>
      </c>
      <c r="F15" s="624">
        <f t="shared" si="1"/>
        <v>16</v>
      </c>
      <c r="G15" s="624">
        <v>12</v>
      </c>
      <c r="H15" s="624"/>
      <c r="I15" s="624">
        <v>4</v>
      </c>
      <c r="J15" s="624">
        <f t="shared" si="2"/>
        <v>74</v>
      </c>
      <c r="K15" s="7">
        <v>8</v>
      </c>
      <c r="L15" s="624">
        <v>8</v>
      </c>
      <c r="M15" s="7" t="s">
        <v>16</v>
      </c>
      <c r="N15" s="9"/>
      <c r="O15" s="645" t="s">
        <v>299</v>
      </c>
      <c r="P15" s="645" t="s">
        <v>298</v>
      </c>
      <c r="Q15" s="645" t="s">
        <v>343</v>
      </c>
    </row>
    <row r="16" spans="1:17" x14ac:dyDescent="0.3">
      <c r="A16" s="46" t="s">
        <v>14</v>
      </c>
      <c r="B16" s="490" t="s">
        <v>512</v>
      </c>
      <c r="C16" s="637">
        <v>2</v>
      </c>
      <c r="D16" s="638">
        <v>2</v>
      </c>
      <c r="E16" s="624">
        <f t="shared" si="0"/>
        <v>60</v>
      </c>
      <c r="F16" s="624">
        <f t="shared" si="1"/>
        <v>12</v>
      </c>
      <c r="G16" s="624">
        <v>4</v>
      </c>
      <c r="H16" s="624">
        <v>8</v>
      </c>
      <c r="I16" s="624"/>
      <c r="J16" s="624">
        <f t="shared" si="2"/>
        <v>48</v>
      </c>
      <c r="K16" s="7">
        <v>8</v>
      </c>
      <c r="L16" s="624">
        <v>4</v>
      </c>
      <c r="M16" s="7" t="s">
        <v>16</v>
      </c>
      <c r="N16" s="9"/>
      <c r="O16" s="645" t="s">
        <v>294</v>
      </c>
      <c r="P16" s="973" t="s">
        <v>297</v>
      </c>
      <c r="Q16" s="645" t="s">
        <v>299</v>
      </c>
    </row>
    <row r="17" spans="1:18" x14ac:dyDescent="0.3">
      <c r="A17" s="46" t="s">
        <v>14</v>
      </c>
      <c r="B17" s="490" t="s">
        <v>30</v>
      </c>
      <c r="C17" s="637">
        <v>1</v>
      </c>
      <c r="D17" s="638">
        <v>2</v>
      </c>
      <c r="E17" s="624">
        <f t="shared" si="0"/>
        <v>60</v>
      </c>
      <c r="F17" s="624">
        <f t="shared" si="1"/>
        <v>4</v>
      </c>
      <c r="G17" s="624">
        <v>4</v>
      </c>
      <c r="H17" s="624"/>
      <c r="I17" s="624"/>
      <c r="J17" s="624">
        <f t="shared" si="2"/>
        <v>56</v>
      </c>
      <c r="K17" s="7">
        <v>4</v>
      </c>
      <c r="L17" s="624">
        <v>0</v>
      </c>
      <c r="M17" s="7" t="s">
        <v>16</v>
      </c>
      <c r="N17" s="9"/>
      <c r="O17" s="645" t="s">
        <v>294</v>
      </c>
      <c r="P17" s="645"/>
      <c r="Q17" s="645" t="s">
        <v>294</v>
      </c>
    </row>
    <row r="18" spans="1:18" x14ac:dyDescent="0.3">
      <c r="A18" s="46" t="s">
        <v>14</v>
      </c>
      <c r="B18" s="490" t="s">
        <v>509</v>
      </c>
      <c r="C18" s="637"/>
      <c r="D18" s="638">
        <v>2</v>
      </c>
      <c r="E18" s="624">
        <f t="shared" si="0"/>
        <v>60</v>
      </c>
      <c r="F18" s="624">
        <f t="shared" si="1"/>
        <v>4</v>
      </c>
      <c r="G18" s="624">
        <v>4</v>
      </c>
      <c r="H18" s="624"/>
      <c r="I18" s="624"/>
      <c r="J18" s="624">
        <f t="shared" si="2"/>
        <v>56</v>
      </c>
      <c r="K18" s="7">
        <v>4</v>
      </c>
      <c r="L18" s="624">
        <v>0</v>
      </c>
      <c r="M18" s="7" t="s">
        <v>16</v>
      </c>
      <c r="N18" s="9"/>
      <c r="O18" s="645" t="s">
        <v>294</v>
      </c>
      <c r="P18" s="645"/>
      <c r="Q18" s="645" t="s">
        <v>294</v>
      </c>
    </row>
    <row r="19" spans="1:18" x14ac:dyDescent="0.3">
      <c r="A19" s="46" t="s">
        <v>14</v>
      </c>
      <c r="B19" s="490" t="s">
        <v>514</v>
      </c>
      <c r="C19" s="637">
        <v>2</v>
      </c>
      <c r="D19" s="638">
        <v>3</v>
      </c>
      <c r="E19" s="624">
        <f t="shared" si="0"/>
        <v>90</v>
      </c>
      <c r="F19" s="624">
        <f t="shared" si="1"/>
        <v>6</v>
      </c>
      <c r="G19" s="624">
        <v>4</v>
      </c>
      <c r="H19" s="624"/>
      <c r="I19" s="624">
        <v>2</v>
      </c>
      <c r="J19" s="624">
        <f t="shared" si="2"/>
        <v>84</v>
      </c>
      <c r="K19" s="7">
        <v>4</v>
      </c>
      <c r="L19" s="624">
        <v>2</v>
      </c>
      <c r="M19" s="7" t="s">
        <v>16</v>
      </c>
      <c r="N19" s="9"/>
      <c r="O19" s="645" t="s">
        <v>294</v>
      </c>
      <c r="P19" s="645" t="s">
        <v>300</v>
      </c>
      <c r="Q19" s="645" t="s">
        <v>312</v>
      </c>
    </row>
    <row r="20" spans="1:18" ht="27" x14ac:dyDescent="0.3">
      <c r="A20" s="46" t="s">
        <v>14</v>
      </c>
      <c r="B20" s="490" t="s">
        <v>515</v>
      </c>
      <c r="C20" s="651">
        <v>3</v>
      </c>
      <c r="D20" s="639"/>
      <c r="E20" s="624"/>
      <c r="F20" s="624"/>
      <c r="G20" s="624"/>
      <c r="H20" s="624"/>
      <c r="I20" s="624"/>
      <c r="J20" s="624"/>
      <c r="K20" s="7"/>
      <c r="L20" s="624"/>
      <c r="M20" s="7"/>
      <c r="N20" s="9"/>
      <c r="O20" s="645"/>
      <c r="P20" s="645"/>
      <c r="Q20" s="645"/>
    </row>
    <row r="21" spans="1:18" x14ac:dyDescent="0.3">
      <c r="A21" s="46" t="s">
        <v>14</v>
      </c>
      <c r="B21" s="490" t="s">
        <v>381</v>
      </c>
      <c r="C21" s="651"/>
      <c r="D21" s="639">
        <v>4</v>
      </c>
      <c r="E21" s="624">
        <f t="shared" si="0"/>
        <v>120</v>
      </c>
      <c r="F21" s="624">
        <f t="shared" si="1"/>
        <v>8</v>
      </c>
      <c r="G21" s="624">
        <v>6</v>
      </c>
      <c r="H21" s="624"/>
      <c r="I21" s="624">
        <v>2</v>
      </c>
      <c r="J21" s="624">
        <f t="shared" si="2"/>
        <v>112</v>
      </c>
      <c r="K21" s="7">
        <v>8</v>
      </c>
      <c r="L21" s="624">
        <v>8</v>
      </c>
      <c r="M21" s="7" t="s">
        <v>18</v>
      </c>
      <c r="N21" s="9"/>
      <c r="O21" s="645" t="s">
        <v>301</v>
      </c>
      <c r="P21" s="645" t="s">
        <v>302</v>
      </c>
      <c r="Q21" s="645" t="s">
        <v>295</v>
      </c>
    </row>
    <row r="22" spans="1:18" ht="40.200000000000003" x14ac:dyDescent="0.3">
      <c r="A22" s="46" t="s">
        <v>14</v>
      </c>
      <c r="B22" s="490" t="s">
        <v>517</v>
      </c>
      <c r="C22" s="651">
        <v>4</v>
      </c>
      <c r="D22" s="639"/>
      <c r="E22" s="624"/>
      <c r="F22" s="624"/>
      <c r="G22" s="624"/>
      <c r="H22" s="624"/>
      <c r="I22" s="624"/>
      <c r="J22" s="624"/>
      <c r="K22" s="7"/>
      <c r="L22" s="624"/>
      <c r="M22" s="7"/>
      <c r="N22" s="9"/>
      <c r="O22" s="645"/>
      <c r="P22" s="645"/>
      <c r="Q22" s="645"/>
    </row>
    <row r="23" spans="1:18" x14ac:dyDescent="0.3">
      <c r="A23" s="46" t="s">
        <v>14</v>
      </c>
      <c r="B23" s="490" t="s">
        <v>62</v>
      </c>
      <c r="C23" s="639">
        <v>1</v>
      </c>
      <c r="D23" s="639">
        <v>5</v>
      </c>
      <c r="E23" s="624">
        <f t="shared" si="0"/>
        <v>150</v>
      </c>
      <c r="F23" s="624">
        <f t="shared" si="1"/>
        <v>12</v>
      </c>
      <c r="G23" s="624">
        <v>8</v>
      </c>
      <c r="H23" s="624"/>
      <c r="I23" s="624">
        <v>4</v>
      </c>
      <c r="J23" s="624">
        <f t="shared" si="2"/>
        <v>138</v>
      </c>
      <c r="K23" s="7">
        <v>6</v>
      </c>
      <c r="L23" s="624">
        <v>6</v>
      </c>
      <c r="M23" s="7" t="s">
        <v>16</v>
      </c>
      <c r="N23" s="9"/>
      <c r="O23" s="645" t="s">
        <v>303</v>
      </c>
      <c r="P23" s="645" t="s">
        <v>298</v>
      </c>
      <c r="Q23" s="645" t="s">
        <v>313</v>
      </c>
    </row>
    <row r="24" spans="1:18" x14ac:dyDescent="0.3">
      <c r="A24" s="46"/>
      <c r="B24" s="490" t="s">
        <v>544</v>
      </c>
      <c r="C24" s="637">
        <v>3</v>
      </c>
      <c r="D24" s="638"/>
      <c r="E24" s="624"/>
      <c r="F24" s="624"/>
      <c r="G24" s="624"/>
      <c r="H24" s="624"/>
      <c r="I24" s="624"/>
      <c r="J24" s="624"/>
      <c r="K24" s="7"/>
      <c r="L24" s="624"/>
      <c r="M24" s="7"/>
      <c r="N24" s="9"/>
      <c r="O24" s="645"/>
      <c r="P24" s="645"/>
      <c r="Q24" s="645"/>
    </row>
    <row r="25" spans="1:18" ht="15" thickBot="1" x14ac:dyDescent="0.35">
      <c r="A25" s="46" t="s">
        <v>14</v>
      </c>
      <c r="B25" s="490" t="s">
        <v>44</v>
      </c>
      <c r="C25" s="634"/>
      <c r="D25" s="638">
        <v>3</v>
      </c>
      <c r="E25" s="624">
        <f t="shared" si="0"/>
        <v>90</v>
      </c>
      <c r="F25" s="624">
        <f t="shared" si="1"/>
        <v>8</v>
      </c>
      <c r="G25" s="624">
        <v>6</v>
      </c>
      <c r="H25" s="624"/>
      <c r="I25" s="624">
        <v>2</v>
      </c>
      <c r="J25" s="624">
        <f t="shared" si="2"/>
        <v>82</v>
      </c>
      <c r="K25" s="7">
        <v>4</v>
      </c>
      <c r="L25" s="624">
        <v>4</v>
      </c>
      <c r="M25" s="7" t="s">
        <v>16</v>
      </c>
      <c r="N25" s="9"/>
      <c r="O25" s="645" t="s">
        <v>312</v>
      </c>
      <c r="P25" s="645" t="s">
        <v>300</v>
      </c>
      <c r="Q25" s="645" t="s">
        <v>297</v>
      </c>
    </row>
    <row r="26" spans="1:18" ht="15" thickBot="1" x14ac:dyDescent="0.35">
      <c r="A26" s="24"/>
      <c r="B26" s="14" t="s">
        <v>23</v>
      </c>
      <c r="C26" s="626">
        <f>SUM(C10:C25)</f>
        <v>38</v>
      </c>
      <c r="D26" s="626">
        <f>SUM(D10:D25)</f>
        <v>30</v>
      </c>
      <c r="E26" s="626">
        <f>SUM(E10:E25)</f>
        <v>900</v>
      </c>
      <c r="F26" s="626">
        <f>SUM(F10:F25)</f>
        <v>78</v>
      </c>
      <c r="G26" s="626">
        <f>SUM(G10:G25)</f>
        <v>56</v>
      </c>
      <c r="H26" s="626">
        <f t="shared" ref="H26:L26" si="3">SUM(H10:H25)</f>
        <v>8</v>
      </c>
      <c r="I26" s="626">
        <f t="shared" si="3"/>
        <v>14</v>
      </c>
      <c r="J26" s="626">
        <f t="shared" si="3"/>
        <v>822</v>
      </c>
      <c r="K26" s="626">
        <f t="shared" si="3"/>
        <v>54</v>
      </c>
      <c r="L26" s="626">
        <f t="shared" si="3"/>
        <v>32</v>
      </c>
      <c r="M26" s="25"/>
      <c r="N26" s="9"/>
      <c r="O26" s="647" t="s">
        <v>661</v>
      </c>
      <c r="P26" s="647" t="s">
        <v>662</v>
      </c>
      <c r="Q26" s="647" t="s">
        <v>654</v>
      </c>
    </row>
    <row r="27" spans="1:18" ht="15.6" x14ac:dyDescent="0.3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473</v>
      </c>
      <c r="L27" s="3" t="s">
        <v>519</v>
      </c>
      <c r="M27" s="9"/>
      <c r="N27" s="629">
        <v>10</v>
      </c>
    </row>
    <row r="28" spans="1:18" x14ac:dyDescent="0.3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3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647" t="s">
        <v>661</v>
      </c>
      <c r="P29" s="973" t="s">
        <v>297</v>
      </c>
      <c r="Q29" s="647" t="s">
        <v>669</v>
      </c>
      <c r="R29" s="954" t="s">
        <v>654</v>
      </c>
    </row>
    <row r="30" spans="1:18" ht="15" customHeight="1" x14ac:dyDescent="0.3">
      <c r="A30" s="46"/>
      <c r="B30" s="1528" t="s">
        <v>0</v>
      </c>
      <c r="C30" s="1531" t="s">
        <v>74</v>
      </c>
      <c r="D30" s="1522" t="s">
        <v>75</v>
      </c>
      <c r="E30" s="1526" t="s">
        <v>2</v>
      </c>
      <c r="F30" s="1526"/>
      <c r="G30" s="1526"/>
      <c r="H30" s="1526"/>
      <c r="I30" s="1526"/>
      <c r="J30" s="1523"/>
      <c r="K30" s="1522" t="s">
        <v>364</v>
      </c>
      <c r="L30" s="1522" t="s">
        <v>365</v>
      </c>
      <c r="M30" s="1522" t="s">
        <v>5</v>
      </c>
      <c r="N30" s="9">
        <v>2</v>
      </c>
      <c r="O30" s="647" t="s">
        <v>668</v>
      </c>
      <c r="Q30" s="647" t="s">
        <v>503</v>
      </c>
      <c r="R30" s="954" t="s">
        <v>547</v>
      </c>
    </row>
    <row r="31" spans="1:18" x14ac:dyDescent="0.3">
      <c r="A31" s="46"/>
      <c r="B31" s="1529"/>
      <c r="C31" s="1532"/>
      <c r="D31" s="1522"/>
      <c r="E31" s="1522" t="s">
        <v>6</v>
      </c>
      <c r="F31" s="1524" t="s">
        <v>7</v>
      </c>
      <c r="G31" s="1524"/>
      <c r="H31" s="1524"/>
      <c r="I31" s="1524"/>
      <c r="J31" s="1522" t="s">
        <v>8</v>
      </c>
      <c r="K31" s="1522"/>
      <c r="L31" s="1522"/>
      <c r="M31" s="1522"/>
      <c r="N31" s="9">
        <v>3</v>
      </c>
      <c r="O31" s="647" t="s">
        <v>498</v>
      </c>
      <c r="Q31" s="647" t="s">
        <v>548</v>
      </c>
      <c r="R31" s="954" t="s">
        <v>549</v>
      </c>
    </row>
    <row r="32" spans="1:18" x14ac:dyDescent="0.3">
      <c r="A32" s="46"/>
      <c r="B32" s="1529"/>
      <c r="C32" s="1532"/>
      <c r="D32" s="1522"/>
      <c r="E32" s="1523"/>
      <c r="F32" s="1522" t="s">
        <v>9</v>
      </c>
      <c r="G32" s="1526" t="s">
        <v>10</v>
      </c>
      <c r="H32" s="1523"/>
      <c r="I32" s="1523"/>
      <c r="J32" s="1523"/>
      <c r="K32" s="1522"/>
      <c r="L32" s="1522"/>
      <c r="M32" s="1522"/>
      <c r="N32" s="9">
        <v>4</v>
      </c>
      <c r="O32" s="647" t="s">
        <v>551</v>
      </c>
      <c r="Q32" s="647" t="s">
        <v>437</v>
      </c>
      <c r="R32" s="954" t="s">
        <v>550</v>
      </c>
    </row>
    <row r="33" spans="1:18" x14ac:dyDescent="0.3">
      <c r="A33" s="46"/>
      <c r="B33" s="1529"/>
      <c r="C33" s="1532"/>
      <c r="D33" s="1522"/>
      <c r="E33" s="1523"/>
      <c r="F33" s="1525"/>
      <c r="G33" s="1522" t="s">
        <v>11</v>
      </c>
      <c r="H33" s="1522" t="s">
        <v>12</v>
      </c>
      <c r="I33" s="1522" t="s">
        <v>13</v>
      </c>
      <c r="J33" s="1523"/>
      <c r="K33" s="1522"/>
      <c r="L33" s="1522"/>
      <c r="M33" s="1522"/>
      <c r="N33" s="9">
        <v>5</v>
      </c>
      <c r="O33" s="647" t="s">
        <v>497</v>
      </c>
      <c r="Q33" s="647" t="s">
        <v>497</v>
      </c>
      <c r="R33" s="954" t="s">
        <v>496</v>
      </c>
    </row>
    <row r="34" spans="1:18" x14ac:dyDescent="0.3">
      <c r="A34" s="46"/>
      <c r="B34" s="1529"/>
      <c r="C34" s="1532"/>
      <c r="D34" s="1522"/>
      <c r="E34" s="1523"/>
      <c r="F34" s="1525"/>
      <c r="G34" s="1522"/>
      <c r="H34" s="1522"/>
      <c r="I34" s="1522"/>
      <c r="J34" s="1523"/>
      <c r="K34" s="1522"/>
      <c r="L34" s="1522"/>
      <c r="M34" s="1522"/>
      <c r="N34" s="9">
        <v>6</v>
      </c>
      <c r="O34" s="647" t="s">
        <v>439</v>
      </c>
      <c r="Q34" s="647" t="s">
        <v>439</v>
      </c>
      <c r="R34" s="954" t="s">
        <v>498</v>
      </c>
    </row>
    <row r="35" spans="1:18" x14ac:dyDescent="0.3">
      <c r="A35" s="46"/>
      <c r="B35" s="1529"/>
      <c r="C35" s="1532"/>
      <c r="D35" s="1522"/>
      <c r="E35" s="1523"/>
      <c r="F35" s="1525"/>
      <c r="G35" s="1522"/>
      <c r="H35" s="1522"/>
      <c r="I35" s="1522"/>
      <c r="J35" s="1523"/>
      <c r="K35" s="1522"/>
      <c r="L35" s="1522"/>
      <c r="M35" s="1522"/>
      <c r="N35" s="9"/>
      <c r="O35" s="647" t="s">
        <v>666</v>
      </c>
      <c r="P35" s="973" t="s">
        <v>297</v>
      </c>
      <c r="Q35" s="647" t="s">
        <v>667</v>
      </c>
      <c r="R35" s="1159" t="s">
        <v>663</v>
      </c>
    </row>
    <row r="36" spans="1:18" x14ac:dyDescent="0.3">
      <c r="A36" s="46"/>
      <c r="B36" s="1530"/>
      <c r="C36" s="1533"/>
      <c r="D36" s="1522"/>
      <c r="E36" s="1523"/>
      <c r="F36" s="1525"/>
      <c r="G36" s="1522"/>
      <c r="H36" s="1522"/>
      <c r="I36" s="1522"/>
      <c r="J36" s="1523"/>
      <c r="K36" s="1522"/>
      <c r="L36" s="1522"/>
      <c r="M36" s="1522"/>
      <c r="N36" s="9"/>
      <c r="Q36" s="646"/>
    </row>
    <row r="37" spans="1:18" x14ac:dyDescent="0.3">
      <c r="A37" s="46" t="s">
        <v>14</v>
      </c>
      <c r="B37" s="490" t="s">
        <v>54</v>
      </c>
      <c r="C37" s="637"/>
      <c r="D37" s="638">
        <v>5</v>
      </c>
      <c r="E37" s="595">
        <f t="shared" ref="E37:E44" si="4">D37*30</f>
        <v>150</v>
      </c>
      <c r="F37" s="595">
        <f t="shared" ref="F37:F44" si="5">G37+H37+I37</f>
        <v>12</v>
      </c>
      <c r="G37" s="595">
        <v>8</v>
      </c>
      <c r="H37" s="595"/>
      <c r="I37" s="595">
        <v>4</v>
      </c>
      <c r="J37" s="595">
        <f t="shared" ref="J37:J44" si="6">E37-F37</f>
        <v>138</v>
      </c>
      <c r="K37" s="7">
        <v>12</v>
      </c>
      <c r="L37" s="595">
        <v>0</v>
      </c>
      <c r="M37" s="7" t="s">
        <v>16</v>
      </c>
      <c r="N37" s="46"/>
      <c r="O37" s="645" t="s">
        <v>295</v>
      </c>
      <c r="P37" s="645" t="s">
        <v>294</v>
      </c>
      <c r="Q37" s="645" t="s">
        <v>296</v>
      </c>
    </row>
    <row r="38" spans="1:18" x14ac:dyDescent="0.3">
      <c r="A38" s="593" t="s">
        <v>14</v>
      </c>
      <c r="B38" s="299" t="s">
        <v>38</v>
      </c>
      <c r="C38" s="637">
        <v>1</v>
      </c>
      <c r="D38" s="638">
        <v>5</v>
      </c>
      <c r="E38" s="595">
        <f t="shared" si="4"/>
        <v>150</v>
      </c>
      <c r="F38" s="595">
        <f t="shared" si="5"/>
        <v>8</v>
      </c>
      <c r="G38" s="595">
        <v>6</v>
      </c>
      <c r="H38" s="595"/>
      <c r="I38" s="595">
        <v>2</v>
      </c>
      <c r="J38" s="595">
        <f t="shared" si="6"/>
        <v>142</v>
      </c>
      <c r="K38" s="7">
        <v>4</v>
      </c>
      <c r="L38" s="595">
        <v>4</v>
      </c>
      <c r="M38" s="7" t="s">
        <v>18</v>
      </c>
      <c r="N38" s="46"/>
      <c r="O38" s="645" t="s">
        <v>312</v>
      </c>
      <c r="P38" s="645" t="s">
        <v>300</v>
      </c>
      <c r="Q38" s="645" t="s">
        <v>297</v>
      </c>
    </row>
    <row r="39" spans="1:18" ht="27" x14ac:dyDescent="0.3">
      <c r="A39" s="593" t="s">
        <v>31</v>
      </c>
      <c r="B39" s="299" t="s">
        <v>521</v>
      </c>
      <c r="C39" s="637">
        <v>4</v>
      </c>
      <c r="D39" s="638"/>
      <c r="E39" s="595"/>
      <c r="F39" s="595"/>
      <c r="G39" s="595"/>
      <c r="H39" s="595"/>
      <c r="I39" s="595"/>
      <c r="J39" s="595"/>
      <c r="K39" s="7"/>
      <c r="L39" s="595"/>
      <c r="M39" s="7"/>
      <c r="N39" s="46"/>
      <c r="O39" s="645"/>
      <c r="P39" s="645"/>
      <c r="Q39" s="645"/>
    </row>
    <row r="40" spans="1:18" ht="27" x14ac:dyDescent="0.3">
      <c r="A40" s="593" t="s">
        <v>14</v>
      </c>
      <c r="B40" s="490" t="s">
        <v>520</v>
      </c>
      <c r="C40" s="637">
        <v>2</v>
      </c>
      <c r="D40" s="638">
        <v>4</v>
      </c>
      <c r="E40" s="595">
        <f t="shared" si="4"/>
        <v>120</v>
      </c>
      <c r="F40" s="595">
        <f t="shared" si="5"/>
        <v>12</v>
      </c>
      <c r="G40" s="595">
        <v>8</v>
      </c>
      <c r="H40" s="595"/>
      <c r="I40" s="595">
        <v>4</v>
      </c>
      <c r="J40" s="595">
        <f t="shared" si="6"/>
        <v>108</v>
      </c>
      <c r="K40" s="7">
        <v>12</v>
      </c>
      <c r="L40" s="595">
        <v>0</v>
      </c>
      <c r="M40" s="7" t="s">
        <v>16</v>
      </c>
      <c r="N40" s="46"/>
      <c r="O40" s="645" t="s">
        <v>295</v>
      </c>
      <c r="P40" s="645" t="s">
        <v>294</v>
      </c>
      <c r="Q40" s="645" t="s">
        <v>296</v>
      </c>
    </row>
    <row r="41" spans="1:18" x14ac:dyDescent="0.3">
      <c r="A41" s="46" t="s">
        <v>14</v>
      </c>
      <c r="B41" s="490" t="s">
        <v>37</v>
      </c>
      <c r="C41" s="637"/>
      <c r="D41" s="638">
        <v>5</v>
      </c>
      <c r="E41" s="595">
        <f t="shared" si="4"/>
        <v>150</v>
      </c>
      <c r="F41" s="595">
        <f t="shared" si="5"/>
        <v>8</v>
      </c>
      <c r="G41" s="595">
        <v>8</v>
      </c>
      <c r="H41" s="595"/>
      <c r="I41" s="595">
        <v>0</v>
      </c>
      <c r="J41" s="595">
        <f t="shared" si="6"/>
        <v>142</v>
      </c>
      <c r="K41" s="7">
        <v>8</v>
      </c>
      <c r="L41" s="595">
        <v>0</v>
      </c>
      <c r="M41" s="7" t="s">
        <v>18</v>
      </c>
      <c r="N41" s="46"/>
      <c r="O41" s="645" t="s">
        <v>295</v>
      </c>
      <c r="P41" s="645"/>
      <c r="Q41" s="645" t="s">
        <v>295</v>
      </c>
    </row>
    <row r="42" spans="1:18" x14ac:dyDescent="0.3">
      <c r="A42" s="46" t="s">
        <v>14</v>
      </c>
      <c r="B42" s="490" t="s">
        <v>350</v>
      </c>
      <c r="C42" s="637"/>
      <c r="D42" s="638">
        <v>1</v>
      </c>
      <c r="E42" s="595">
        <f t="shared" si="4"/>
        <v>30</v>
      </c>
      <c r="F42" s="595">
        <f t="shared" si="5"/>
        <v>4</v>
      </c>
      <c r="G42" s="595"/>
      <c r="H42" s="595"/>
      <c r="I42" s="595">
        <v>4</v>
      </c>
      <c r="J42" s="595">
        <f t="shared" si="6"/>
        <v>26</v>
      </c>
      <c r="K42" s="7">
        <v>4</v>
      </c>
      <c r="L42" s="595"/>
      <c r="M42" s="7" t="s">
        <v>29</v>
      </c>
      <c r="N42" s="46"/>
      <c r="O42" s="645"/>
      <c r="P42" s="645" t="s">
        <v>294</v>
      </c>
      <c r="Q42" s="645" t="s">
        <v>294</v>
      </c>
    </row>
    <row r="43" spans="1:18" x14ac:dyDescent="0.3">
      <c r="A43" s="46" t="s">
        <v>14</v>
      </c>
      <c r="B43" s="490" t="s">
        <v>469</v>
      </c>
      <c r="C43" s="638"/>
      <c r="D43" s="638">
        <v>6</v>
      </c>
      <c r="E43" s="595">
        <f t="shared" si="4"/>
        <v>180</v>
      </c>
      <c r="F43" s="595">
        <f t="shared" si="5"/>
        <v>8</v>
      </c>
      <c r="G43" s="595">
        <v>4</v>
      </c>
      <c r="H43" s="595"/>
      <c r="I43" s="595">
        <v>4</v>
      </c>
      <c r="J43" s="595">
        <f t="shared" si="6"/>
        <v>172</v>
      </c>
      <c r="K43" s="7">
        <v>8</v>
      </c>
      <c r="L43" s="595">
        <v>0</v>
      </c>
      <c r="M43" s="7" t="s">
        <v>16</v>
      </c>
      <c r="N43" s="46"/>
      <c r="O43" s="645" t="s">
        <v>294</v>
      </c>
      <c r="P43" s="645" t="s">
        <v>294</v>
      </c>
      <c r="Q43" s="645" t="s">
        <v>295</v>
      </c>
    </row>
    <row r="44" spans="1:18" ht="27" x14ac:dyDescent="0.3">
      <c r="A44" s="46" t="s">
        <v>31</v>
      </c>
      <c r="B44" s="490" t="s">
        <v>46</v>
      </c>
      <c r="C44" s="636"/>
      <c r="D44" s="636">
        <v>4</v>
      </c>
      <c r="E44" s="595">
        <f t="shared" si="4"/>
        <v>120</v>
      </c>
      <c r="F44" s="595">
        <f t="shared" si="5"/>
        <v>4</v>
      </c>
      <c r="G44" s="595"/>
      <c r="H44" s="595"/>
      <c r="I44" s="595">
        <v>4</v>
      </c>
      <c r="J44" s="595">
        <f t="shared" si="6"/>
        <v>116</v>
      </c>
      <c r="K44" s="7">
        <v>4</v>
      </c>
      <c r="L44" s="595">
        <v>0</v>
      </c>
      <c r="M44" s="7" t="s">
        <v>16</v>
      </c>
      <c r="N44" s="46"/>
      <c r="O44" s="645"/>
      <c r="P44" s="645" t="s">
        <v>294</v>
      </c>
      <c r="Q44" s="645" t="s">
        <v>294</v>
      </c>
    </row>
    <row r="45" spans="1:18" ht="31.5" customHeight="1" thickBot="1" x14ac:dyDescent="0.35">
      <c r="A45" s="46" t="s">
        <v>14</v>
      </c>
      <c r="B45" s="490" t="s">
        <v>545</v>
      </c>
      <c r="C45" s="639">
        <v>3</v>
      </c>
      <c r="D45" s="639"/>
      <c r="E45" s="595"/>
      <c r="F45" s="595"/>
      <c r="G45" s="595">
        <f>E45+F45</f>
        <v>0</v>
      </c>
      <c r="H45" s="595"/>
      <c r="I45" s="595"/>
      <c r="J45" s="595"/>
      <c r="K45" s="7"/>
      <c r="L45" s="595"/>
      <c r="M45" s="7"/>
      <c r="N45" s="46"/>
      <c r="O45" s="645"/>
      <c r="P45" s="645"/>
      <c r="Q45" s="645"/>
    </row>
    <row r="46" spans="1:18" ht="15" thickBot="1" x14ac:dyDescent="0.35">
      <c r="A46" s="24"/>
      <c r="B46" s="14" t="s">
        <v>23</v>
      </c>
      <c r="C46" s="628">
        <f>SUM(C37:C45)</f>
        <v>10</v>
      </c>
      <c r="D46" s="628">
        <f>SUM(D37:D45)</f>
        <v>30</v>
      </c>
      <c r="E46" s="628">
        <f>SUM(E37:E45)</f>
        <v>900</v>
      </c>
      <c r="F46" s="628">
        <f>SUM(F37:F45)</f>
        <v>56</v>
      </c>
      <c r="G46" s="628">
        <f>SUM(G37:G45)</f>
        <v>34</v>
      </c>
      <c r="H46" s="628"/>
      <c r="I46" s="628">
        <f t="shared" ref="I46:L46" si="7">SUM(I37:I45)</f>
        <v>22</v>
      </c>
      <c r="J46" s="628">
        <f t="shared" si="7"/>
        <v>844</v>
      </c>
      <c r="K46" s="628">
        <f t="shared" si="7"/>
        <v>52</v>
      </c>
      <c r="L46" s="628">
        <f t="shared" si="7"/>
        <v>4</v>
      </c>
      <c r="M46" s="628"/>
      <c r="N46" s="43"/>
      <c r="O46" s="647" t="s">
        <v>668</v>
      </c>
      <c r="P46" s="647" t="s">
        <v>503</v>
      </c>
      <c r="Q46" s="647" t="s">
        <v>547</v>
      </c>
    </row>
    <row r="47" spans="1:18" ht="15.6" x14ac:dyDescent="0.3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468</v>
      </c>
      <c r="L47" s="3" t="s">
        <v>474</v>
      </c>
      <c r="M47" s="3" t="s">
        <v>471</v>
      </c>
      <c r="N47" s="629">
        <v>7</v>
      </c>
      <c r="Q47" s="646"/>
    </row>
    <row r="48" spans="1:18" x14ac:dyDescent="0.3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646"/>
    </row>
    <row r="49" spans="1:18" x14ac:dyDescent="0.3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646"/>
    </row>
    <row r="50" spans="1:18" ht="15" customHeight="1" x14ac:dyDescent="0.3">
      <c r="A50" s="46"/>
      <c r="B50" s="1528" t="s">
        <v>0</v>
      </c>
      <c r="C50" s="1531" t="s">
        <v>74</v>
      </c>
      <c r="D50" s="1522" t="s">
        <v>1</v>
      </c>
      <c r="E50" s="1526" t="s">
        <v>2</v>
      </c>
      <c r="F50" s="1526"/>
      <c r="G50" s="1526"/>
      <c r="H50" s="1526"/>
      <c r="I50" s="1526"/>
      <c r="J50" s="1523"/>
      <c r="K50" s="1522" t="s">
        <v>364</v>
      </c>
      <c r="L50" s="1522" t="s">
        <v>365</v>
      </c>
      <c r="M50" s="1522" t="s">
        <v>5</v>
      </c>
      <c r="N50" s="9"/>
      <c r="Q50" s="646"/>
    </row>
    <row r="51" spans="1:18" x14ac:dyDescent="0.3">
      <c r="A51" s="46"/>
      <c r="B51" s="1529"/>
      <c r="C51" s="1532"/>
      <c r="D51" s="1522"/>
      <c r="E51" s="1522" t="s">
        <v>6</v>
      </c>
      <c r="F51" s="1524" t="s">
        <v>7</v>
      </c>
      <c r="G51" s="1524"/>
      <c r="H51" s="1524"/>
      <c r="I51" s="1524"/>
      <c r="J51" s="1522" t="s">
        <v>25</v>
      </c>
      <c r="K51" s="1522"/>
      <c r="L51" s="1522"/>
      <c r="M51" s="1522"/>
      <c r="N51" s="9"/>
      <c r="Q51" s="646"/>
    </row>
    <row r="52" spans="1:18" x14ac:dyDescent="0.3">
      <c r="A52" s="46"/>
      <c r="B52" s="1529"/>
      <c r="C52" s="1532"/>
      <c r="D52" s="1522"/>
      <c r="E52" s="1523"/>
      <c r="F52" s="1522" t="s">
        <v>9</v>
      </c>
      <c r="G52" s="1526" t="s">
        <v>10</v>
      </c>
      <c r="H52" s="1523"/>
      <c r="I52" s="1523"/>
      <c r="J52" s="1523"/>
      <c r="K52" s="1522"/>
      <c r="L52" s="1522"/>
      <c r="M52" s="1522"/>
      <c r="N52" s="9"/>
      <c r="Q52" s="646"/>
    </row>
    <row r="53" spans="1:18" x14ac:dyDescent="0.3">
      <c r="A53" s="46"/>
      <c r="B53" s="1529"/>
      <c r="C53" s="1532"/>
      <c r="D53" s="1522"/>
      <c r="E53" s="1523"/>
      <c r="F53" s="1525"/>
      <c r="G53" s="1527" t="s">
        <v>26</v>
      </c>
      <c r="H53" s="1527" t="s">
        <v>27</v>
      </c>
      <c r="I53" s="1527" t="s">
        <v>28</v>
      </c>
      <c r="J53" s="1523"/>
      <c r="K53" s="1522"/>
      <c r="L53" s="1522"/>
      <c r="M53" s="1522"/>
      <c r="N53" s="9"/>
      <c r="Q53" s="646"/>
    </row>
    <row r="54" spans="1:18" x14ac:dyDescent="0.3">
      <c r="A54" s="46"/>
      <c r="B54" s="1529"/>
      <c r="C54" s="1532"/>
      <c r="D54" s="1522"/>
      <c r="E54" s="1523"/>
      <c r="F54" s="1525"/>
      <c r="G54" s="1527"/>
      <c r="H54" s="1527"/>
      <c r="I54" s="1527"/>
      <c r="J54" s="1523"/>
      <c r="K54" s="1522"/>
      <c r="L54" s="1522"/>
      <c r="M54" s="1522"/>
      <c r="N54" s="9"/>
      <c r="Q54" s="646"/>
    </row>
    <row r="55" spans="1:18" x14ac:dyDescent="0.3">
      <c r="A55" s="46"/>
      <c r="B55" s="1529"/>
      <c r="C55" s="1532"/>
      <c r="D55" s="1522"/>
      <c r="E55" s="1523"/>
      <c r="F55" s="1525"/>
      <c r="G55" s="1527"/>
      <c r="H55" s="1527"/>
      <c r="I55" s="1527"/>
      <c r="J55" s="1523"/>
      <c r="K55" s="1522"/>
      <c r="L55" s="1522"/>
      <c r="M55" s="1522"/>
      <c r="N55" s="9"/>
      <c r="Q55" s="646"/>
    </row>
    <row r="56" spans="1:18" x14ac:dyDescent="0.3">
      <c r="A56" s="46"/>
      <c r="B56" s="1530"/>
      <c r="C56" s="1533"/>
      <c r="D56" s="1522"/>
      <c r="E56" s="1523"/>
      <c r="F56" s="1525"/>
      <c r="G56" s="1527"/>
      <c r="H56" s="1527"/>
      <c r="I56" s="1527"/>
      <c r="J56" s="1523"/>
      <c r="K56" s="1522"/>
      <c r="L56" s="1522"/>
      <c r="M56" s="1522"/>
      <c r="N56" s="9"/>
      <c r="Q56" s="646"/>
    </row>
    <row r="57" spans="1:18" s="122" customFormat="1" ht="40.200000000000003" x14ac:dyDescent="0.3">
      <c r="A57" s="46" t="s">
        <v>31</v>
      </c>
      <c r="B57" s="490" t="s">
        <v>523</v>
      </c>
      <c r="C57" s="651">
        <v>4</v>
      </c>
      <c r="D57" s="638"/>
      <c r="E57" s="595"/>
      <c r="F57" s="595"/>
      <c r="G57" s="595"/>
      <c r="H57" s="595"/>
      <c r="I57" s="595"/>
      <c r="J57" s="595"/>
      <c r="K57" s="7"/>
      <c r="L57" s="595"/>
      <c r="M57" s="7"/>
      <c r="N57" s="46"/>
      <c r="O57" s="645"/>
      <c r="P57" s="645"/>
      <c r="Q57" s="645"/>
    </row>
    <row r="58" spans="1:18" ht="17.25" customHeight="1" x14ac:dyDescent="0.3">
      <c r="A58" s="46" t="s">
        <v>14</v>
      </c>
      <c r="B58" s="490" t="s">
        <v>516</v>
      </c>
      <c r="C58" s="651"/>
      <c r="D58" s="638">
        <v>4</v>
      </c>
      <c r="E58" s="595">
        <f t="shared" ref="E58:E65" si="8">D58*30</f>
        <v>120</v>
      </c>
      <c r="F58" s="595">
        <f t="shared" ref="F58:F65" si="9">G58+H58+I58</f>
        <v>8</v>
      </c>
      <c r="G58" s="595">
        <v>4</v>
      </c>
      <c r="H58" s="595"/>
      <c r="I58" s="595">
        <v>4</v>
      </c>
      <c r="J58" s="595">
        <f t="shared" ref="J58:J65" si="10">E58-F58</f>
        <v>112</v>
      </c>
      <c r="K58" s="7">
        <v>8</v>
      </c>
      <c r="L58" s="595">
        <v>0</v>
      </c>
      <c r="M58" s="7" t="s">
        <v>16</v>
      </c>
      <c r="N58" s="46"/>
      <c r="O58" s="645" t="s">
        <v>294</v>
      </c>
      <c r="P58" s="645" t="s">
        <v>294</v>
      </c>
      <c r="Q58" s="645" t="s">
        <v>295</v>
      </c>
    </row>
    <row r="59" spans="1:18" ht="27" x14ac:dyDescent="0.3">
      <c r="A59" s="46" t="s">
        <v>31</v>
      </c>
      <c r="B59" s="490" t="s">
        <v>524</v>
      </c>
      <c r="C59" s="652"/>
      <c r="D59" s="638">
        <v>4</v>
      </c>
      <c r="E59" s="595">
        <f t="shared" si="8"/>
        <v>120</v>
      </c>
      <c r="F59" s="595">
        <f t="shared" si="9"/>
        <v>8</v>
      </c>
      <c r="G59" s="595">
        <v>4</v>
      </c>
      <c r="H59" s="595"/>
      <c r="I59" s="595">
        <v>4</v>
      </c>
      <c r="J59" s="595">
        <f t="shared" si="10"/>
        <v>112</v>
      </c>
      <c r="K59" s="7">
        <v>8</v>
      </c>
      <c r="L59" s="595">
        <v>0</v>
      </c>
      <c r="M59" s="7" t="s">
        <v>16</v>
      </c>
      <c r="N59" s="46"/>
      <c r="O59" s="645" t="s">
        <v>294</v>
      </c>
      <c r="P59" s="645" t="s">
        <v>294</v>
      </c>
      <c r="Q59" s="645" t="s">
        <v>295</v>
      </c>
    </row>
    <row r="60" spans="1:18" x14ac:dyDescent="0.3">
      <c r="A60" s="46" t="s">
        <v>14</v>
      </c>
      <c r="B60" s="490" t="s">
        <v>344</v>
      </c>
      <c r="C60" s="639"/>
      <c r="D60" s="638">
        <v>4</v>
      </c>
      <c r="E60" s="595">
        <f t="shared" si="8"/>
        <v>120</v>
      </c>
      <c r="F60" s="595">
        <f t="shared" si="9"/>
        <v>8</v>
      </c>
      <c r="G60" s="595">
        <v>4</v>
      </c>
      <c r="H60" s="595"/>
      <c r="I60" s="595">
        <v>4</v>
      </c>
      <c r="J60" s="595">
        <f t="shared" si="10"/>
        <v>112</v>
      </c>
      <c r="K60" s="7">
        <v>8</v>
      </c>
      <c r="L60" s="595">
        <v>0</v>
      </c>
      <c r="M60" s="625" t="s">
        <v>18</v>
      </c>
      <c r="N60" s="46"/>
      <c r="O60" s="645" t="s">
        <v>294</v>
      </c>
      <c r="P60" s="645" t="s">
        <v>294</v>
      </c>
      <c r="Q60" s="645" t="s">
        <v>295</v>
      </c>
    </row>
    <row r="61" spans="1:18" x14ac:dyDescent="0.3">
      <c r="A61" s="46" t="s">
        <v>14</v>
      </c>
      <c r="B61" s="490" t="s">
        <v>346</v>
      </c>
      <c r="C61" s="639"/>
      <c r="D61" s="638">
        <v>4</v>
      </c>
      <c r="E61" s="595">
        <f t="shared" si="8"/>
        <v>120</v>
      </c>
      <c r="F61" s="595">
        <f t="shared" si="9"/>
        <v>8</v>
      </c>
      <c r="G61" s="595">
        <v>6</v>
      </c>
      <c r="H61" s="595"/>
      <c r="I61" s="595">
        <v>2</v>
      </c>
      <c r="J61" s="595">
        <f t="shared" si="10"/>
        <v>112</v>
      </c>
      <c r="K61" s="7">
        <v>6</v>
      </c>
      <c r="L61" s="595">
        <v>2</v>
      </c>
      <c r="M61" s="625" t="s">
        <v>18</v>
      </c>
      <c r="N61" s="46"/>
      <c r="O61" s="645" t="s">
        <v>301</v>
      </c>
      <c r="P61" s="645" t="s">
        <v>300</v>
      </c>
      <c r="Q61" s="645" t="s">
        <v>303</v>
      </c>
    </row>
    <row r="62" spans="1:18" x14ac:dyDescent="0.3">
      <c r="A62" s="46" t="s">
        <v>14</v>
      </c>
      <c r="B62" s="490" t="s">
        <v>518</v>
      </c>
      <c r="C62" s="651"/>
      <c r="D62" s="638">
        <v>3</v>
      </c>
      <c r="E62" s="595">
        <f t="shared" si="8"/>
        <v>90</v>
      </c>
      <c r="F62" s="595">
        <f t="shared" si="9"/>
        <v>8</v>
      </c>
      <c r="G62" s="595">
        <v>8</v>
      </c>
      <c r="H62" s="595"/>
      <c r="I62" s="595"/>
      <c r="J62" s="595">
        <f t="shared" si="10"/>
        <v>82</v>
      </c>
      <c r="K62" s="7">
        <v>8</v>
      </c>
      <c r="L62" s="595">
        <v>0</v>
      </c>
      <c r="M62" s="7" t="s">
        <v>16</v>
      </c>
      <c r="N62" s="46"/>
      <c r="O62" s="645" t="s">
        <v>295</v>
      </c>
      <c r="P62" s="645"/>
      <c r="Q62" s="645" t="s">
        <v>295</v>
      </c>
      <c r="R62" s="343"/>
    </row>
    <row r="63" spans="1:18" x14ac:dyDescent="0.3">
      <c r="A63" s="46" t="s">
        <v>14</v>
      </c>
      <c r="B63" s="490" t="s">
        <v>525</v>
      </c>
      <c r="C63" s="651"/>
      <c r="D63" s="638">
        <v>3</v>
      </c>
      <c r="E63" s="595">
        <f t="shared" si="8"/>
        <v>90</v>
      </c>
      <c r="F63" s="595">
        <f t="shared" si="9"/>
        <v>8</v>
      </c>
      <c r="G63" s="595">
        <v>6</v>
      </c>
      <c r="H63" s="595"/>
      <c r="I63" s="595">
        <v>2</v>
      </c>
      <c r="J63" s="595">
        <f t="shared" si="10"/>
        <v>82</v>
      </c>
      <c r="K63" s="7">
        <v>8</v>
      </c>
      <c r="L63" s="595">
        <v>0</v>
      </c>
      <c r="M63" s="7" t="s">
        <v>16</v>
      </c>
      <c r="N63" s="46"/>
      <c r="O63" s="645" t="s">
        <v>301</v>
      </c>
      <c r="P63" s="645" t="s">
        <v>302</v>
      </c>
      <c r="Q63" s="645" t="s">
        <v>295</v>
      </c>
    </row>
    <row r="64" spans="1:18" ht="26.4" x14ac:dyDescent="0.3">
      <c r="A64" s="46" t="s">
        <v>14</v>
      </c>
      <c r="B64" s="630" t="s">
        <v>526</v>
      </c>
      <c r="C64" s="651"/>
      <c r="D64" s="638">
        <v>4</v>
      </c>
      <c r="E64" s="595">
        <f t="shared" si="8"/>
        <v>120</v>
      </c>
      <c r="F64" s="595">
        <f t="shared" si="9"/>
        <v>10</v>
      </c>
      <c r="G64" s="595">
        <v>8</v>
      </c>
      <c r="H64" s="595"/>
      <c r="I64" s="595">
        <v>2</v>
      </c>
      <c r="J64" s="595">
        <f t="shared" si="10"/>
        <v>110</v>
      </c>
      <c r="K64" s="7">
        <v>8</v>
      </c>
      <c r="L64" s="595">
        <v>2</v>
      </c>
      <c r="M64" s="7" t="s">
        <v>16</v>
      </c>
      <c r="N64" s="46"/>
      <c r="O64" s="645" t="s">
        <v>295</v>
      </c>
      <c r="P64" s="645" t="s">
        <v>300</v>
      </c>
      <c r="Q64" s="645" t="s">
        <v>376</v>
      </c>
    </row>
    <row r="65" spans="1:17" ht="34.5" customHeight="1" thickBot="1" x14ac:dyDescent="0.35">
      <c r="A65" s="46" t="s">
        <v>14</v>
      </c>
      <c r="B65" s="631" t="s">
        <v>470</v>
      </c>
      <c r="C65" s="651"/>
      <c r="D65" s="638">
        <v>4</v>
      </c>
      <c r="E65" s="595">
        <f t="shared" si="8"/>
        <v>120</v>
      </c>
      <c r="F65" s="595">
        <f t="shared" si="9"/>
        <v>4</v>
      </c>
      <c r="G65" s="595"/>
      <c r="H65" s="595"/>
      <c r="I65" s="595">
        <v>4</v>
      </c>
      <c r="J65" s="595">
        <f t="shared" si="10"/>
        <v>116</v>
      </c>
      <c r="K65" s="7">
        <v>4</v>
      </c>
      <c r="L65" s="595">
        <v>0</v>
      </c>
      <c r="M65" s="7" t="s">
        <v>16</v>
      </c>
      <c r="N65" s="46"/>
      <c r="O65" s="645" t="s">
        <v>527</v>
      </c>
      <c r="P65" s="645" t="s">
        <v>294</v>
      </c>
      <c r="Q65" s="645" t="s">
        <v>294</v>
      </c>
    </row>
    <row r="66" spans="1:17" ht="15" thickBot="1" x14ac:dyDescent="0.35">
      <c r="A66" s="30"/>
      <c r="B66" s="11"/>
      <c r="C66" s="626">
        <f>SUM(C57:C65)</f>
        <v>4</v>
      </c>
      <c r="D66" s="628">
        <f>SUM(D57:D65)</f>
        <v>30</v>
      </c>
      <c r="E66" s="626">
        <f>SUM(E57:E65)</f>
        <v>900</v>
      </c>
      <c r="F66" s="626">
        <f>SUM(F57:F65)</f>
        <v>62</v>
      </c>
      <c r="G66" s="626">
        <f>SUM(G57:G65)</f>
        <v>40</v>
      </c>
      <c r="H66" s="626"/>
      <c r="I66" s="626">
        <f t="shared" ref="I66:L66" si="11">SUM(I57:I65)</f>
        <v>22</v>
      </c>
      <c r="J66" s="626">
        <f t="shared" si="11"/>
        <v>838</v>
      </c>
      <c r="K66" s="626">
        <f t="shared" si="11"/>
        <v>58</v>
      </c>
      <c r="L66" s="626">
        <f t="shared" si="11"/>
        <v>4</v>
      </c>
      <c r="M66" s="626"/>
      <c r="N66" s="46"/>
      <c r="O66" s="647" t="s">
        <v>498</v>
      </c>
      <c r="P66" s="647" t="s">
        <v>548</v>
      </c>
      <c r="Q66" s="647" t="s">
        <v>549</v>
      </c>
    </row>
    <row r="67" spans="1:17" ht="15.6" x14ac:dyDescent="0.3">
      <c r="A67" s="290"/>
      <c r="B67" s="2"/>
      <c r="C67" s="291"/>
      <c r="D67" s="4"/>
      <c r="E67" s="292"/>
      <c r="F67" s="292"/>
      <c r="G67" s="292"/>
      <c r="H67" s="292"/>
      <c r="I67" s="292"/>
      <c r="J67" s="292"/>
      <c r="K67" s="3" t="s">
        <v>468</v>
      </c>
      <c r="L67" s="3" t="s">
        <v>476</v>
      </c>
      <c r="M67" s="3"/>
      <c r="N67" s="629">
        <v>8</v>
      </c>
      <c r="Q67" s="646"/>
    </row>
    <row r="68" spans="1:17" x14ac:dyDescent="0.3">
      <c r="A68" s="290"/>
      <c r="B68" s="2"/>
      <c r="C68" s="291"/>
      <c r="D68" s="4"/>
      <c r="E68" s="292"/>
      <c r="F68" s="292"/>
      <c r="G68" s="292"/>
      <c r="H68" s="292"/>
      <c r="I68" s="292"/>
      <c r="J68" s="292"/>
      <c r="K68" s="292"/>
      <c r="L68" s="292"/>
      <c r="M68" s="292"/>
      <c r="N68" s="9"/>
      <c r="Q68" s="646"/>
    </row>
    <row r="69" spans="1:17" x14ac:dyDescent="0.3">
      <c r="A69" s="46"/>
      <c r="B69" s="1" t="s">
        <v>380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646"/>
    </row>
    <row r="70" spans="1:17" ht="15" customHeight="1" x14ac:dyDescent="0.3">
      <c r="A70" s="46"/>
      <c r="B70" s="1528" t="s">
        <v>0</v>
      </c>
      <c r="C70" s="1531" t="s">
        <v>74</v>
      </c>
      <c r="D70" s="1522" t="s">
        <v>1</v>
      </c>
      <c r="E70" s="1526" t="s">
        <v>2</v>
      </c>
      <c r="F70" s="1526"/>
      <c r="G70" s="1526"/>
      <c r="H70" s="1526"/>
      <c r="I70" s="1526"/>
      <c r="J70" s="1523"/>
      <c r="K70" s="1522" t="s">
        <v>364</v>
      </c>
      <c r="L70" s="1522" t="s">
        <v>365</v>
      </c>
      <c r="M70" s="1522" t="s">
        <v>5</v>
      </c>
      <c r="N70" s="9"/>
      <c r="Q70" s="646"/>
    </row>
    <row r="71" spans="1:17" x14ac:dyDescent="0.3">
      <c r="A71" s="46"/>
      <c r="B71" s="1529"/>
      <c r="C71" s="1532"/>
      <c r="D71" s="1522"/>
      <c r="E71" s="1522" t="s">
        <v>6</v>
      </c>
      <c r="F71" s="1524" t="s">
        <v>7</v>
      </c>
      <c r="G71" s="1524"/>
      <c r="H71" s="1524"/>
      <c r="I71" s="1524"/>
      <c r="J71" s="1522" t="s">
        <v>25</v>
      </c>
      <c r="K71" s="1522"/>
      <c r="L71" s="1522"/>
      <c r="M71" s="1522"/>
      <c r="N71" s="9"/>
      <c r="Q71" s="646"/>
    </row>
    <row r="72" spans="1:17" x14ac:dyDescent="0.3">
      <c r="A72" s="46"/>
      <c r="B72" s="1529"/>
      <c r="C72" s="1532"/>
      <c r="D72" s="1522"/>
      <c r="E72" s="1523"/>
      <c r="F72" s="1522" t="s">
        <v>9</v>
      </c>
      <c r="G72" s="1526" t="s">
        <v>10</v>
      </c>
      <c r="H72" s="1523"/>
      <c r="I72" s="1523"/>
      <c r="J72" s="1523"/>
      <c r="K72" s="1522"/>
      <c r="L72" s="1522"/>
      <c r="M72" s="1522"/>
      <c r="N72" s="9"/>
      <c r="Q72" s="646"/>
    </row>
    <row r="73" spans="1:17" x14ac:dyDescent="0.3">
      <c r="A73" s="46"/>
      <c r="B73" s="1529"/>
      <c r="C73" s="1532"/>
      <c r="D73" s="1522"/>
      <c r="E73" s="1523"/>
      <c r="F73" s="1525"/>
      <c r="G73" s="1527" t="s">
        <v>26</v>
      </c>
      <c r="H73" s="1527" t="s">
        <v>27</v>
      </c>
      <c r="I73" s="1527" t="s">
        <v>28</v>
      </c>
      <c r="J73" s="1523"/>
      <c r="K73" s="1522"/>
      <c r="L73" s="1522"/>
      <c r="M73" s="1522"/>
      <c r="N73" s="9"/>
      <c r="Q73" s="646"/>
    </row>
    <row r="74" spans="1:17" x14ac:dyDescent="0.3">
      <c r="A74" s="46"/>
      <c r="B74" s="1529"/>
      <c r="C74" s="1532"/>
      <c r="D74" s="1522"/>
      <c r="E74" s="1523"/>
      <c r="F74" s="1525"/>
      <c r="G74" s="1527"/>
      <c r="H74" s="1527"/>
      <c r="I74" s="1527"/>
      <c r="J74" s="1523"/>
      <c r="K74" s="1522"/>
      <c r="L74" s="1522"/>
      <c r="M74" s="1522"/>
      <c r="N74" s="9"/>
      <c r="Q74" s="646"/>
    </row>
    <row r="75" spans="1:17" x14ac:dyDescent="0.3">
      <c r="A75" s="46"/>
      <c r="B75" s="1529"/>
      <c r="C75" s="1532"/>
      <c r="D75" s="1522"/>
      <c r="E75" s="1523"/>
      <c r="F75" s="1525"/>
      <c r="G75" s="1527"/>
      <c r="H75" s="1527"/>
      <c r="I75" s="1527"/>
      <c r="J75" s="1523"/>
      <c r="K75" s="1522"/>
      <c r="L75" s="1522"/>
      <c r="M75" s="1522"/>
      <c r="N75" s="9"/>
      <c r="Q75" s="646"/>
    </row>
    <row r="76" spans="1:17" x14ac:dyDescent="0.3">
      <c r="A76" s="46"/>
      <c r="B76" s="1530"/>
      <c r="C76" s="1533"/>
      <c r="D76" s="1522"/>
      <c r="E76" s="1523"/>
      <c r="F76" s="1525"/>
      <c r="G76" s="1527"/>
      <c r="H76" s="1527"/>
      <c r="I76" s="1527"/>
      <c r="J76" s="1523"/>
      <c r="K76" s="1522"/>
      <c r="L76" s="1522"/>
      <c r="M76" s="1522"/>
      <c r="N76" s="9"/>
      <c r="Q76" s="646"/>
    </row>
    <row r="77" spans="1:17" ht="27" x14ac:dyDescent="0.3">
      <c r="A77" s="46"/>
      <c r="B77" s="490" t="s">
        <v>81</v>
      </c>
      <c r="C77" s="653"/>
      <c r="D77" s="636">
        <v>4</v>
      </c>
      <c r="E77" s="595">
        <f t="shared" ref="E77" si="12">D77*30</f>
        <v>120</v>
      </c>
      <c r="F77" s="595">
        <f t="shared" ref="F77" si="13">G77+H77+I77</f>
        <v>4</v>
      </c>
      <c r="G77" s="595"/>
      <c r="H77" s="595"/>
      <c r="I77" s="595">
        <v>4</v>
      </c>
      <c r="J77" s="595">
        <f t="shared" ref="J77" si="14">E77-F77</f>
        <v>116</v>
      </c>
      <c r="K77" s="7">
        <v>4</v>
      </c>
      <c r="L77" s="7">
        <v>0</v>
      </c>
      <c r="M77" s="7" t="s">
        <v>16</v>
      </c>
      <c r="N77" s="9"/>
      <c r="O77" s="645" t="s">
        <v>527</v>
      </c>
      <c r="P77" s="645" t="s">
        <v>294</v>
      </c>
      <c r="Q77" s="645" t="s">
        <v>294</v>
      </c>
    </row>
    <row r="78" spans="1:17" x14ac:dyDescent="0.3">
      <c r="A78" s="46" t="s">
        <v>31</v>
      </c>
      <c r="B78" s="453" t="s">
        <v>384</v>
      </c>
      <c r="C78" s="637"/>
      <c r="D78" s="638">
        <v>4</v>
      </c>
      <c r="E78" s="595">
        <f t="shared" ref="E78:E80" si="15">D78*30</f>
        <v>120</v>
      </c>
      <c r="F78" s="595">
        <f t="shared" ref="F78:F80" si="16">G78+H78+I78</f>
        <v>8</v>
      </c>
      <c r="G78" s="595">
        <v>6</v>
      </c>
      <c r="H78" s="595"/>
      <c r="I78" s="595">
        <v>2</v>
      </c>
      <c r="J78" s="595">
        <f t="shared" ref="J78:J80" si="17">E78-F78</f>
        <v>112</v>
      </c>
      <c r="K78" s="7">
        <v>8</v>
      </c>
      <c r="L78" s="595">
        <v>0</v>
      </c>
      <c r="M78" s="7" t="s">
        <v>16</v>
      </c>
      <c r="N78" s="46"/>
      <c r="O78" s="645" t="s">
        <v>301</v>
      </c>
      <c r="P78" s="645" t="s">
        <v>302</v>
      </c>
      <c r="Q78" s="645" t="s">
        <v>295</v>
      </c>
    </row>
    <row r="79" spans="1:17" x14ac:dyDescent="0.3">
      <c r="A79" s="46" t="s">
        <v>31</v>
      </c>
      <c r="B79" s="592" t="s">
        <v>391</v>
      </c>
      <c r="C79" s="637"/>
      <c r="D79" s="638">
        <v>4</v>
      </c>
      <c r="E79" s="595">
        <f t="shared" si="15"/>
        <v>120</v>
      </c>
      <c r="F79" s="595">
        <f t="shared" si="16"/>
        <v>8</v>
      </c>
      <c r="G79" s="595">
        <v>6</v>
      </c>
      <c r="H79" s="595"/>
      <c r="I79" s="595">
        <v>2</v>
      </c>
      <c r="J79" s="595">
        <f t="shared" si="17"/>
        <v>112</v>
      </c>
      <c r="K79" s="7">
        <v>8</v>
      </c>
      <c r="L79" s="595">
        <v>0</v>
      </c>
      <c r="M79" s="7" t="s">
        <v>16</v>
      </c>
      <c r="N79" s="46"/>
      <c r="O79" s="645" t="s">
        <v>301</v>
      </c>
      <c r="P79" s="645" t="s">
        <v>302</v>
      </c>
      <c r="Q79" s="645" t="s">
        <v>295</v>
      </c>
    </row>
    <row r="80" spans="1:17" x14ac:dyDescent="0.3">
      <c r="A80" s="46" t="s">
        <v>14</v>
      </c>
      <c r="B80" s="490" t="s">
        <v>528</v>
      </c>
      <c r="C80" s="637">
        <v>1</v>
      </c>
      <c r="D80" s="639">
        <v>3</v>
      </c>
      <c r="E80" s="595">
        <f t="shared" si="15"/>
        <v>90</v>
      </c>
      <c r="F80" s="595">
        <f t="shared" si="16"/>
        <v>8</v>
      </c>
      <c r="G80" s="595">
        <v>8</v>
      </c>
      <c r="H80" s="595"/>
      <c r="I80" s="595"/>
      <c r="J80" s="595">
        <f t="shared" si="17"/>
        <v>82</v>
      </c>
      <c r="K80" s="7">
        <v>8</v>
      </c>
      <c r="L80" s="595">
        <v>0</v>
      </c>
      <c r="M80" s="7" t="s">
        <v>16</v>
      </c>
      <c r="N80" s="46"/>
      <c r="O80" s="645" t="s">
        <v>295</v>
      </c>
      <c r="P80" s="645" t="s">
        <v>527</v>
      </c>
      <c r="Q80" s="645" t="s">
        <v>295</v>
      </c>
    </row>
    <row r="81" spans="1:17" x14ac:dyDescent="0.3">
      <c r="A81" s="46" t="s">
        <v>14</v>
      </c>
      <c r="B81" s="490" t="s">
        <v>529</v>
      </c>
      <c r="C81" s="637"/>
      <c r="D81" s="638">
        <v>4</v>
      </c>
      <c r="E81" s="595">
        <f t="shared" ref="E81:E86" si="18">D81*30</f>
        <v>120</v>
      </c>
      <c r="F81" s="595">
        <f t="shared" ref="F81:F82" si="19">G81+H81+I81</f>
        <v>8</v>
      </c>
      <c r="G81" s="595">
        <v>6</v>
      </c>
      <c r="H81" s="595"/>
      <c r="I81" s="595">
        <v>2</v>
      </c>
      <c r="J81" s="595">
        <f t="shared" ref="J81:J82" si="20">E81-F81</f>
        <v>112</v>
      </c>
      <c r="K81" s="7">
        <v>8</v>
      </c>
      <c r="L81" s="595">
        <v>0</v>
      </c>
      <c r="M81" s="7" t="s">
        <v>18</v>
      </c>
      <c r="N81" s="595"/>
      <c r="O81" s="645" t="s">
        <v>301</v>
      </c>
      <c r="P81" s="645" t="s">
        <v>302</v>
      </c>
      <c r="Q81" s="645" t="s">
        <v>295</v>
      </c>
    </row>
    <row r="82" spans="1:17" x14ac:dyDescent="0.3">
      <c r="A82" s="46" t="s">
        <v>14</v>
      </c>
      <c r="B82" s="490" t="s">
        <v>530</v>
      </c>
      <c r="C82" s="654"/>
      <c r="D82" s="638">
        <v>4</v>
      </c>
      <c r="E82" s="595">
        <f t="shared" si="18"/>
        <v>120</v>
      </c>
      <c r="F82" s="595">
        <f t="shared" si="19"/>
        <v>8</v>
      </c>
      <c r="G82" s="595">
        <v>6</v>
      </c>
      <c r="H82" s="595"/>
      <c r="I82" s="595">
        <v>2</v>
      </c>
      <c r="J82" s="595">
        <f t="shared" si="20"/>
        <v>112</v>
      </c>
      <c r="K82" s="7">
        <v>8</v>
      </c>
      <c r="L82" s="595">
        <v>0</v>
      </c>
      <c r="M82" s="7" t="s">
        <v>16</v>
      </c>
      <c r="N82" s="46"/>
      <c r="O82" s="645" t="s">
        <v>301</v>
      </c>
      <c r="P82" s="645" t="s">
        <v>302</v>
      </c>
      <c r="Q82" s="645" t="s">
        <v>295</v>
      </c>
    </row>
    <row r="83" spans="1:17" x14ac:dyDescent="0.3">
      <c r="A83" s="46" t="s">
        <v>14</v>
      </c>
      <c r="B83" s="490" t="s">
        <v>349</v>
      </c>
      <c r="C83" s="654"/>
      <c r="D83" s="639">
        <v>3</v>
      </c>
      <c r="E83" s="595">
        <f>D83*30</f>
        <v>90</v>
      </c>
      <c r="F83" s="595">
        <f>G83+H83+I83</f>
        <v>8</v>
      </c>
      <c r="G83" s="595">
        <v>6</v>
      </c>
      <c r="H83" s="595"/>
      <c r="I83" s="595">
        <v>2</v>
      </c>
      <c r="J83" s="595">
        <f>E83-F83</f>
        <v>82</v>
      </c>
      <c r="K83" s="7">
        <v>8</v>
      </c>
      <c r="L83" s="595">
        <v>0</v>
      </c>
      <c r="M83" s="625" t="s">
        <v>18</v>
      </c>
      <c r="N83" s="46"/>
      <c r="O83" s="645" t="s">
        <v>301</v>
      </c>
      <c r="P83" s="645" t="s">
        <v>302</v>
      </c>
      <c r="Q83" s="645" t="s">
        <v>295</v>
      </c>
    </row>
    <row r="84" spans="1:17" ht="27" x14ac:dyDescent="0.3">
      <c r="A84" s="46" t="s">
        <v>14</v>
      </c>
      <c r="B84" s="490" t="s">
        <v>351</v>
      </c>
      <c r="C84" s="654"/>
      <c r="D84" s="639">
        <v>4</v>
      </c>
      <c r="E84" s="595">
        <f>D84*30</f>
        <v>120</v>
      </c>
      <c r="F84" s="595">
        <f>G84+H84+I84</f>
        <v>8</v>
      </c>
      <c r="G84" s="595">
        <v>6</v>
      </c>
      <c r="H84" s="595"/>
      <c r="I84" s="595">
        <v>2</v>
      </c>
      <c r="J84" s="595">
        <f>E84-F84</f>
        <v>112</v>
      </c>
      <c r="K84" s="7">
        <v>8</v>
      </c>
      <c r="L84" s="595">
        <v>0</v>
      </c>
      <c r="M84" s="7" t="s">
        <v>18</v>
      </c>
      <c r="N84" s="46"/>
      <c r="O84" s="645" t="s">
        <v>301</v>
      </c>
      <c r="P84" s="645" t="s">
        <v>302</v>
      </c>
      <c r="Q84" s="645" t="s">
        <v>295</v>
      </c>
    </row>
    <row r="85" spans="1:17" ht="40.200000000000003" x14ac:dyDescent="0.3">
      <c r="A85" s="46" t="s">
        <v>31</v>
      </c>
      <c r="B85" s="490" t="s">
        <v>522</v>
      </c>
      <c r="C85" s="637">
        <v>4</v>
      </c>
      <c r="D85" s="638"/>
      <c r="E85" s="595"/>
      <c r="F85" s="595"/>
      <c r="G85" s="595"/>
      <c r="H85" s="595"/>
      <c r="I85" s="595"/>
      <c r="J85" s="595"/>
      <c r="K85" s="7"/>
      <c r="L85" s="595"/>
      <c r="M85" s="7"/>
      <c r="N85" s="46"/>
      <c r="O85" s="645"/>
      <c r="P85" s="645"/>
      <c r="Q85" s="645"/>
    </row>
    <row r="86" spans="1:17" ht="30.75" customHeight="1" thickBot="1" x14ac:dyDescent="0.35">
      <c r="A86" s="46" t="s">
        <v>14</v>
      </c>
      <c r="B86" s="490" t="s">
        <v>546</v>
      </c>
      <c r="C86" s="637">
        <v>3</v>
      </c>
      <c r="D86" s="638"/>
      <c r="E86" s="595">
        <f t="shared" si="18"/>
        <v>0</v>
      </c>
      <c r="F86" s="595"/>
      <c r="G86" s="595"/>
      <c r="H86" s="595"/>
      <c r="I86" s="595"/>
      <c r="J86" s="595"/>
      <c r="K86" s="7"/>
      <c r="L86" s="595"/>
      <c r="M86" s="7"/>
      <c r="N86" s="46"/>
      <c r="O86" s="645"/>
      <c r="P86" s="645"/>
      <c r="Q86" s="645"/>
    </row>
    <row r="87" spans="1:17" ht="15" thickBot="1" x14ac:dyDescent="0.35">
      <c r="A87" s="31"/>
      <c r="B87" s="11"/>
      <c r="C87" s="633">
        <f>SUM(C77:C86)</f>
        <v>8</v>
      </c>
      <c r="D87" s="633">
        <f>SUM(D77:D86)</f>
        <v>30</v>
      </c>
      <c r="E87" s="633">
        <f>SUM(E77:E86)</f>
        <v>900</v>
      </c>
      <c r="F87" s="633">
        <f>SUM(F77:F86)</f>
        <v>60</v>
      </c>
      <c r="G87" s="633">
        <f>SUM(G77:G86)</f>
        <v>44</v>
      </c>
      <c r="H87" s="633">
        <f t="shared" ref="H87:M87" si="21">SUM(H77:H86)</f>
        <v>0</v>
      </c>
      <c r="I87" s="633">
        <f t="shared" si="21"/>
        <v>16</v>
      </c>
      <c r="J87" s="633">
        <f t="shared" si="21"/>
        <v>840</v>
      </c>
      <c r="K87" s="633">
        <f t="shared" si="21"/>
        <v>60</v>
      </c>
      <c r="L87" s="633">
        <f t="shared" si="21"/>
        <v>0</v>
      </c>
      <c r="M87" s="633">
        <f t="shared" si="21"/>
        <v>0</v>
      </c>
      <c r="N87" s="46"/>
      <c r="O87" s="647" t="s">
        <v>551</v>
      </c>
      <c r="P87" s="647" t="s">
        <v>437</v>
      </c>
      <c r="Q87" s="647" t="s">
        <v>550</v>
      </c>
    </row>
    <row r="88" spans="1:17" ht="15.6" x14ac:dyDescent="0.3">
      <c r="A88" s="290"/>
      <c r="B88" s="2"/>
      <c r="C88" s="632"/>
      <c r="D88" s="4"/>
      <c r="E88" s="290"/>
      <c r="F88" s="290"/>
      <c r="G88" s="290"/>
      <c r="H88" s="290"/>
      <c r="I88" s="290"/>
      <c r="J88" s="290"/>
      <c r="K88" s="3" t="s">
        <v>475</v>
      </c>
      <c r="L88" s="3" t="s">
        <v>472</v>
      </c>
      <c r="M88" s="3"/>
      <c r="N88" s="629">
        <v>8</v>
      </c>
      <c r="O88" s="642"/>
      <c r="P88" s="642"/>
      <c r="Q88" s="643"/>
    </row>
    <row r="89" spans="1:17" x14ac:dyDescent="0.3">
      <c r="A89" s="290"/>
      <c r="B89" s="2"/>
      <c r="C89" s="291"/>
      <c r="D89" s="4"/>
      <c r="E89" s="292"/>
      <c r="F89" s="292"/>
      <c r="G89" s="292"/>
      <c r="H89" s="292"/>
      <c r="I89" s="292"/>
      <c r="J89" s="292"/>
      <c r="K89" s="292"/>
      <c r="L89" s="292"/>
      <c r="M89" s="292"/>
      <c r="N89" s="9"/>
      <c r="Q89" s="646"/>
    </row>
    <row r="90" spans="1:17" x14ac:dyDescent="0.3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646"/>
    </row>
    <row r="91" spans="1:17" ht="15" customHeight="1" x14ac:dyDescent="0.3">
      <c r="A91" s="46"/>
      <c r="B91" s="1528" t="s">
        <v>0</v>
      </c>
      <c r="C91" s="1531" t="s">
        <v>74</v>
      </c>
      <c r="D91" s="1522" t="s">
        <v>1</v>
      </c>
      <c r="E91" s="1526" t="s">
        <v>2</v>
      </c>
      <c r="F91" s="1526"/>
      <c r="G91" s="1526"/>
      <c r="H91" s="1526"/>
      <c r="I91" s="1526"/>
      <c r="J91" s="1523"/>
      <c r="K91" s="1522" t="s">
        <v>364</v>
      </c>
      <c r="L91" s="1522" t="s">
        <v>365</v>
      </c>
      <c r="M91" s="1522" t="s">
        <v>5</v>
      </c>
      <c r="N91" s="9"/>
      <c r="Q91" s="646"/>
    </row>
    <row r="92" spans="1:17" x14ac:dyDescent="0.3">
      <c r="A92" s="46"/>
      <c r="B92" s="1529"/>
      <c r="C92" s="1532"/>
      <c r="D92" s="1522"/>
      <c r="E92" s="1522" t="s">
        <v>6</v>
      </c>
      <c r="F92" s="1524" t="s">
        <v>7</v>
      </c>
      <c r="G92" s="1524"/>
      <c r="H92" s="1524"/>
      <c r="I92" s="1524"/>
      <c r="J92" s="1522" t="s">
        <v>25</v>
      </c>
      <c r="K92" s="1522"/>
      <c r="L92" s="1522"/>
      <c r="M92" s="1522"/>
      <c r="N92" s="9"/>
      <c r="Q92" s="646"/>
    </row>
    <row r="93" spans="1:17" x14ac:dyDescent="0.3">
      <c r="A93" s="46"/>
      <c r="B93" s="1529"/>
      <c r="C93" s="1532"/>
      <c r="D93" s="1522"/>
      <c r="E93" s="1523"/>
      <c r="F93" s="1522" t="s">
        <v>9</v>
      </c>
      <c r="G93" s="1526" t="s">
        <v>10</v>
      </c>
      <c r="H93" s="1523"/>
      <c r="I93" s="1523"/>
      <c r="J93" s="1523"/>
      <c r="K93" s="1522"/>
      <c r="L93" s="1522"/>
      <c r="M93" s="1522"/>
      <c r="N93" s="9"/>
      <c r="Q93" s="646"/>
    </row>
    <row r="94" spans="1:17" x14ac:dyDescent="0.3">
      <c r="A94" s="46"/>
      <c r="B94" s="1529"/>
      <c r="C94" s="1532"/>
      <c r="D94" s="1522"/>
      <c r="E94" s="1523"/>
      <c r="F94" s="1525"/>
      <c r="G94" s="1527" t="s">
        <v>26</v>
      </c>
      <c r="H94" s="1527" t="s">
        <v>27</v>
      </c>
      <c r="I94" s="1527" t="s">
        <v>28</v>
      </c>
      <c r="J94" s="1523"/>
      <c r="K94" s="1522"/>
      <c r="L94" s="1522"/>
      <c r="M94" s="1522"/>
      <c r="N94" s="9"/>
      <c r="Q94" s="646"/>
    </row>
    <row r="95" spans="1:17" x14ac:dyDescent="0.3">
      <c r="A95" s="46"/>
      <c r="B95" s="1529"/>
      <c r="C95" s="1532"/>
      <c r="D95" s="1522"/>
      <c r="E95" s="1523"/>
      <c r="F95" s="1525"/>
      <c r="G95" s="1527"/>
      <c r="H95" s="1527"/>
      <c r="I95" s="1527"/>
      <c r="J95" s="1523"/>
      <c r="K95" s="1522"/>
      <c r="L95" s="1522"/>
      <c r="M95" s="1522"/>
      <c r="N95" s="9"/>
      <c r="Q95" s="646"/>
    </row>
    <row r="96" spans="1:17" x14ac:dyDescent="0.3">
      <c r="A96" s="46"/>
      <c r="B96" s="1529"/>
      <c r="C96" s="1532"/>
      <c r="D96" s="1522"/>
      <c r="E96" s="1523"/>
      <c r="F96" s="1525"/>
      <c r="G96" s="1527"/>
      <c r="H96" s="1527"/>
      <c r="I96" s="1527"/>
      <c r="J96" s="1523"/>
      <c r="K96" s="1522"/>
      <c r="L96" s="1522"/>
      <c r="M96" s="1522"/>
      <c r="N96" s="9"/>
      <c r="Q96" s="646"/>
    </row>
    <row r="97" spans="1:18" x14ac:dyDescent="0.3">
      <c r="A97" s="46"/>
      <c r="B97" s="1530"/>
      <c r="C97" s="1533"/>
      <c r="D97" s="1522"/>
      <c r="E97" s="1523"/>
      <c r="F97" s="1525"/>
      <c r="G97" s="1527"/>
      <c r="H97" s="1527"/>
      <c r="I97" s="1527"/>
      <c r="J97" s="1523"/>
      <c r="K97" s="1522"/>
      <c r="L97" s="1522"/>
      <c r="M97" s="1522"/>
      <c r="N97" s="9"/>
      <c r="Q97" s="648"/>
    </row>
    <row r="98" spans="1:18" ht="53.4" x14ac:dyDescent="0.3">
      <c r="A98" s="46" t="s">
        <v>31</v>
      </c>
      <c r="B98" s="490" t="s">
        <v>532</v>
      </c>
      <c r="C98" s="655"/>
      <c r="D98" s="636">
        <v>4</v>
      </c>
      <c r="E98" s="595">
        <f t="shared" ref="E98" si="22">D98*30</f>
        <v>120</v>
      </c>
      <c r="F98" s="595">
        <f t="shared" ref="F98" si="23">G98+H98+I98</f>
        <v>4</v>
      </c>
      <c r="G98" s="595"/>
      <c r="H98" s="595"/>
      <c r="I98" s="595">
        <v>4</v>
      </c>
      <c r="J98" s="595">
        <f t="shared" ref="J98" si="24">E98-F98</f>
        <v>116</v>
      </c>
      <c r="K98" s="7">
        <v>4</v>
      </c>
      <c r="L98" s="7">
        <v>0</v>
      </c>
      <c r="M98" s="7" t="s">
        <v>16</v>
      </c>
      <c r="N98" s="9"/>
      <c r="O98" s="645" t="s">
        <v>527</v>
      </c>
      <c r="P98" s="645" t="s">
        <v>294</v>
      </c>
      <c r="Q98" s="645" t="s">
        <v>294</v>
      </c>
      <c r="R98" s="343"/>
    </row>
    <row r="99" spans="1:18" ht="27" x14ac:dyDescent="0.3">
      <c r="A99" s="46" t="s">
        <v>31</v>
      </c>
      <c r="B99" s="490" t="s">
        <v>534</v>
      </c>
      <c r="C99" s="656"/>
      <c r="D99" s="638">
        <v>4</v>
      </c>
      <c r="E99" s="595">
        <f t="shared" ref="E99:E102" si="25">D99*30</f>
        <v>120</v>
      </c>
      <c r="F99" s="595">
        <f t="shared" ref="F99:F100" si="26">G99+H99+I99</f>
        <v>8</v>
      </c>
      <c r="G99" s="595">
        <v>4</v>
      </c>
      <c r="H99" s="595"/>
      <c r="I99" s="595">
        <v>4</v>
      </c>
      <c r="J99" s="595">
        <f t="shared" ref="J99:J100" si="27">E99-F99</f>
        <v>112</v>
      </c>
      <c r="K99" s="7">
        <v>8</v>
      </c>
      <c r="L99" s="595">
        <v>0</v>
      </c>
      <c r="M99" s="7" t="s">
        <v>16</v>
      </c>
      <c r="N99" s="9"/>
      <c r="O99" s="107" t="s">
        <v>294</v>
      </c>
      <c r="P99" s="107" t="s">
        <v>294</v>
      </c>
      <c r="Q99" s="645" t="s">
        <v>295</v>
      </c>
    </row>
    <row r="100" spans="1:18" ht="15.6" x14ac:dyDescent="0.3">
      <c r="A100" s="46" t="s">
        <v>31</v>
      </c>
      <c r="B100" s="592" t="s">
        <v>535</v>
      </c>
      <c r="C100" s="656"/>
      <c r="D100" s="638">
        <v>4</v>
      </c>
      <c r="E100" s="595">
        <f t="shared" si="25"/>
        <v>120</v>
      </c>
      <c r="F100" s="595">
        <f t="shared" si="26"/>
        <v>8</v>
      </c>
      <c r="G100" s="595">
        <v>4</v>
      </c>
      <c r="H100" s="595"/>
      <c r="I100" s="595">
        <v>4</v>
      </c>
      <c r="J100" s="595">
        <f t="shared" si="27"/>
        <v>112</v>
      </c>
      <c r="K100" s="7">
        <v>8</v>
      </c>
      <c r="L100" s="595">
        <v>0</v>
      </c>
      <c r="M100" s="7" t="s">
        <v>16</v>
      </c>
      <c r="N100" s="9"/>
      <c r="O100" s="107" t="s">
        <v>294</v>
      </c>
      <c r="P100" s="107" t="s">
        <v>294</v>
      </c>
      <c r="Q100" s="645" t="s">
        <v>295</v>
      </c>
    </row>
    <row r="101" spans="1:18" ht="40.200000000000003" x14ac:dyDescent="0.3">
      <c r="A101" s="46" t="s">
        <v>31</v>
      </c>
      <c r="B101" s="490" t="s">
        <v>536</v>
      </c>
      <c r="C101" s="656"/>
      <c r="D101" s="638">
        <v>4</v>
      </c>
      <c r="E101" s="595">
        <f t="shared" si="25"/>
        <v>120</v>
      </c>
      <c r="F101" s="595">
        <f t="shared" ref="F101:F102" si="28">G101+H101+I101</f>
        <v>8</v>
      </c>
      <c r="G101" s="595">
        <v>4</v>
      </c>
      <c r="H101" s="595"/>
      <c r="I101" s="595">
        <v>4</v>
      </c>
      <c r="J101" s="595">
        <f t="shared" ref="J101:J102" si="29">E101-F101</f>
        <v>112</v>
      </c>
      <c r="K101" s="7">
        <v>8</v>
      </c>
      <c r="L101" s="595">
        <v>0</v>
      </c>
      <c r="M101" s="7" t="s">
        <v>16</v>
      </c>
      <c r="N101" s="9"/>
      <c r="O101" s="107" t="s">
        <v>294</v>
      </c>
      <c r="P101" s="107" t="s">
        <v>294</v>
      </c>
      <c r="Q101" s="645" t="s">
        <v>295</v>
      </c>
    </row>
    <row r="102" spans="1:18" ht="53.4" x14ac:dyDescent="0.3">
      <c r="A102" s="46" t="s">
        <v>31</v>
      </c>
      <c r="B102" s="490" t="s">
        <v>537</v>
      </c>
      <c r="C102" s="656"/>
      <c r="D102" s="638">
        <v>4</v>
      </c>
      <c r="E102" s="595">
        <f t="shared" si="25"/>
        <v>120</v>
      </c>
      <c r="F102" s="595">
        <f t="shared" si="28"/>
        <v>8</v>
      </c>
      <c r="G102" s="595">
        <v>4</v>
      </c>
      <c r="H102" s="595"/>
      <c r="I102" s="595">
        <v>4</v>
      </c>
      <c r="J102" s="595">
        <f t="shared" si="29"/>
        <v>112</v>
      </c>
      <c r="K102" s="7">
        <v>8</v>
      </c>
      <c r="L102" s="595">
        <v>0</v>
      </c>
      <c r="M102" s="7" t="s">
        <v>16</v>
      </c>
      <c r="N102" s="9"/>
      <c r="O102" s="107" t="s">
        <v>294</v>
      </c>
      <c r="P102" s="107" t="s">
        <v>294</v>
      </c>
      <c r="Q102" s="645" t="s">
        <v>295</v>
      </c>
    </row>
    <row r="103" spans="1:18" x14ac:dyDescent="0.3">
      <c r="A103" s="46" t="s">
        <v>14</v>
      </c>
      <c r="B103" s="490" t="s">
        <v>538</v>
      </c>
      <c r="C103" s="657"/>
      <c r="D103" s="638">
        <v>5</v>
      </c>
      <c r="E103" s="595">
        <f>D103*30</f>
        <v>150</v>
      </c>
      <c r="F103" s="595">
        <f>G103+H103+I103</f>
        <v>8</v>
      </c>
      <c r="G103" s="595">
        <v>6</v>
      </c>
      <c r="H103" s="595"/>
      <c r="I103" s="595">
        <v>2</v>
      </c>
      <c r="J103" s="595">
        <f>E103-F103</f>
        <v>142</v>
      </c>
      <c r="K103" s="7">
        <v>8</v>
      </c>
      <c r="L103" s="595">
        <v>0</v>
      </c>
      <c r="M103" s="7" t="s">
        <v>18</v>
      </c>
      <c r="N103" s="9"/>
      <c r="O103" s="645" t="s">
        <v>301</v>
      </c>
      <c r="P103" s="645" t="s">
        <v>302</v>
      </c>
      <c r="Q103" s="645" t="s">
        <v>295</v>
      </c>
    </row>
    <row r="104" spans="1:18" x14ac:dyDescent="0.3">
      <c r="A104" s="46" t="s">
        <v>14</v>
      </c>
      <c r="B104" s="490" t="s">
        <v>539</v>
      </c>
      <c r="C104" s="635"/>
      <c r="D104" s="638">
        <v>4</v>
      </c>
      <c r="E104" s="595">
        <f t="shared" ref="E104" si="30">D104*30</f>
        <v>120</v>
      </c>
      <c r="F104" s="595">
        <f t="shared" ref="F104" si="31">G104+H104+I104</f>
        <v>8</v>
      </c>
      <c r="G104" s="595">
        <v>6</v>
      </c>
      <c r="H104" s="595"/>
      <c r="I104" s="595">
        <v>2</v>
      </c>
      <c r="J104" s="595">
        <f t="shared" ref="J104" si="32">E104-F104</f>
        <v>112</v>
      </c>
      <c r="K104" s="7">
        <v>8</v>
      </c>
      <c r="L104" s="595">
        <v>0</v>
      </c>
      <c r="M104" s="7" t="s">
        <v>18</v>
      </c>
      <c r="N104" s="9"/>
      <c r="O104" s="645" t="s">
        <v>301</v>
      </c>
      <c r="P104" s="645" t="s">
        <v>302</v>
      </c>
      <c r="Q104" s="645" t="s">
        <v>295</v>
      </c>
    </row>
    <row r="105" spans="1:18" ht="27.6" thickBot="1" x14ac:dyDescent="0.35">
      <c r="A105" s="46" t="s">
        <v>14</v>
      </c>
      <c r="B105" s="490" t="s">
        <v>531</v>
      </c>
      <c r="C105" s="637"/>
      <c r="D105" s="638">
        <v>1</v>
      </c>
      <c r="E105" s="595">
        <f>D105*30</f>
        <v>30</v>
      </c>
      <c r="F105" s="595">
        <f>G105+H105+I105</f>
        <v>4</v>
      </c>
      <c r="G105" s="595"/>
      <c r="H105" s="595"/>
      <c r="I105" s="595">
        <v>4</v>
      </c>
      <c r="J105" s="595">
        <f>E105-F105</f>
        <v>26</v>
      </c>
      <c r="K105" s="7">
        <v>4</v>
      </c>
      <c r="L105" s="595">
        <v>0</v>
      </c>
      <c r="M105" s="7" t="s">
        <v>29</v>
      </c>
      <c r="N105" s="290"/>
      <c r="O105" s="645" t="s">
        <v>527</v>
      </c>
      <c r="P105" s="645" t="s">
        <v>294</v>
      </c>
      <c r="Q105" s="645" t="s">
        <v>294</v>
      </c>
    </row>
    <row r="106" spans="1:18" ht="15" thickBot="1" x14ac:dyDescent="0.35">
      <c r="A106" s="24"/>
      <c r="B106" s="14"/>
      <c r="C106" s="19">
        <f>SUM(C98:C105)</f>
        <v>0</v>
      </c>
      <c r="D106" s="19">
        <f t="shared" ref="D106:G106" si="33">SUM(D98:D105)</f>
        <v>30</v>
      </c>
      <c r="E106" s="19">
        <f t="shared" si="33"/>
        <v>900</v>
      </c>
      <c r="F106" s="19">
        <f t="shared" si="33"/>
        <v>56</v>
      </c>
      <c r="G106" s="19">
        <f t="shared" si="33"/>
        <v>28</v>
      </c>
      <c r="H106" s="19"/>
      <c r="I106" s="19">
        <f t="shared" ref="I106" si="34">SUM(I98:I105)</f>
        <v>28</v>
      </c>
      <c r="J106" s="19">
        <f t="shared" ref="J106" si="35">SUM(J98:J105)</f>
        <v>844</v>
      </c>
      <c r="K106" s="19">
        <f t="shared" ref="K106" si="36">SUM(K98:K105)</f>
        <v>56</v>
      </c>
      <c r="L106" s="19">
        <f t="shared" ref="L106" si="37">SUM(L98:L105)</f>
        <v>0</v>
      </c>
      <c r="M106" s="19"/>
      <c r="O106" s="647" t="s">
        <v>497</v>
      </c>
      <c r="P106" s="647" t="s">
        <v>497</v>
      </c>
      <c r="Q106" s="647" t="s">
        <v>496</v>
      </c>
    </row>
    <row r="107" spans="1:18" ht="15.6" x14ac:dyDescent="0.3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468</v>
      </c>
      <c r="L107" s="3" t="s">
        <v>472</v>
      </c>
      <c r="M107" s="3" t="s">
        <v>471</v>
      </c>
      <c r="N107" s="629">
        <v>8</v>
      </c>
      <c r="Q107" s="646"/>
    </row>
    <row r="108" spans="1:18" x14ac:dyDescent="0.3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646"/>
    </row>
    <row r="109" spans="1:18" ht="15" customHeight="1" x14ac:dyDescent="0.3">
      <c r="A109" s="46"/>
      <c r="B109" s="1528" t="s">
        <v>0</v>
      </c>
      <c r="C109" s="1531" t="s">
        <v>74</v>
      </c>
      <c r="D109" s="1522" t="s">
        <v>1</v>
      </c>
      <c r="E109" s="1526" t="s">
        <v>2</v>
      </c>
      <c r="F109" s="1526"/>
      <c r="G109" s="1526"/>
      <c r="H109" s="1526"/>
      <c r="I109" s="1526"/>
      <c r="J109" s="1523"/>
      <c r="K109" s="1522" t="s">
        <v>364</v>
      </c>
      <c r="L109" s="1522" t="s">
        <v>365</v>
      </c>
      <c r="M109" s="1522" t="s">
        <v>5</v>
      </c>
      <c r="N109" s="9"/>
      <c r="Q109" s="646"/>
    </row>
    <row r="110" spans="1:18" x14ac:dyDescent="0.3">
      <c r="A110" s="46"/>
      <c r="B110" s="1529"/>
      <c r="C110" s="1532"/>
      <c r="D110" s="1522"/>
      <c r="E110" s="1522" t="s">
        <v>6</v>
      </c>
      <c r="F110" s="1524" t="s">
        <v>7</v>
      </c>
      <c r="G110" s="1524"/>
      <c r="H110" s="1524"/>
      <c r="I110" s="1524"/>
      <c r="J110" s="1522" t="s">
        <v>25</v>
      </c>
      <c r="K110" s="1522"/>
      <c r="L110" s="1522"/>
      <c r="M110" s="1522"/>
      <c r="N110" s="9"/>
      <c r="Q110" s="646"/>
    </row>
    <row r="111" spans="1:18" x14ac:dyDescent="0.3">
      <c r="A111" s="46"/>
      <c r="B111" s="1529"/>
      <c r="C111" s="1532"/>
      <c r="D111" s="1522"/>
      <c r="E111" s="1523"/>
      <c r="F111" s="1522" t="s">
        <v>9</v>
      </c>
      <c r="G111" s="1526" t="s">
        <v>10</v>
      </c>
      <c r="H111" s="1523"/>
      <c r="I111" s="1523"/>
      <c r="J111" s="1523"/>
      <c r="K111" s="1522"/>
      <c r="L111" s="1522"/>
      <c r="M111" s="1522"/>
      <c r="N111" s="9"/>
      <c r="Q111" s="646"/>
    </row>
    <row r="112" spans="1:18" x14ac:dyDescent="0.3">
      <c r="A112" s="46"/>
      <c r="B112" s="1529"/>
      <c r="C112" s="1532"/>
      <c r="D112" s="1522"/>
      <c r="E112" s="1523"/>
      <c r="F112" s="1525"/>
      <c r="G112" s="1527" t="s">
        <v>26</v>
      </c>
      <c r="H112" s="1527" t="s">
        <v>27</v>
      </c>
      <c r="I112" s="1527" t="s">
        <v>28</v>
      </c>
      <c r="J112" s="1523"/>
      <c r="K112" s="1522"/>
      <c r="L112" s="1522"/>
      <c r="M112" s="1522"/>
      <c r="N112" s="9"/>
      <c r="Q112" s="646"/>
    </row>
    <row r="113" spans="1:18" x14ac:dyDescent="0.3">
      <c r="A113" s="46"/>
      <c r="B113" s="1529"/>
      <c r="C113" s="1532"/>
      <c r="D113" s="1522"/>
      <c r="E113" s="1523"/>
      <c r="F113" s="1525"/>
      <c r="G113" s="1527"/>
      <c r="H113" s="1527"/>
      <c r="I113" s="1527"/>
      <c r="J113" s="1523"/>
      <c r="K113" s="1522"/>
      <c r="L113" s="1522"/>
      <c r="M113" s="1522"/>
      <c r="N113" s="9"/>
      <c r="Q113" s="646"/>
    </row>
    <row r="114" spans="1:18" x14ac:dyDescent="0.3">
      <c r="A114" s="46"/>
      <c r="B114" s="1529"/>
      <c r="C114" s="1532"/>
      <c r="D114" s="1522"/>
      <c r="E114" s="1523"/>
      <c r="F114" s="1525"/>
      <c r="G114" s="1527"/>
      <c r="H114" s="1527"/>
      <c r="I114" s="1527"/>
      <c r="J114" s="1523"/>
      <c r="K114" s="1522"/>
      <c r="L114" s="1522"/>
      <c r="M114" s="1522"/>
      <c r="N114" s="9"/>
      <c r="Q114" s="646"/>
    </row>
    <row r="115" spans="1:18" x14ac:dyDescent="0.3">
      <c r="A115" s="46"/>
      <c r="B115" s="1530"/>
      <c r="C115" s="1533"/>
      <c r="D115" s="1522"/>
      <c r="E115" s="1523"/>
      <c r="F115" s="1525"/>
      <c r="G115" s="1527"/>
      <c r="H115" s="1527"/>
      <c r="I115" s="1527"/>
      <c r="J115" s="1523"/>
      <c r="K115" s="1522"/>
      <c r="L115" s="1522"/>
      <c r="M115" s="1522"/>
      <c r="N115" s="9"/>
      <c r="O115" s="646"/>
      <c r="P115" s="646"/>
      <c r="Q115" s="648"/>
    </row>
    <row r="116" spans="1:18" ht="39.6" x14ac:dyDescent="0.3">
      <c r="A116" s="46" t="s">
        <v>31</v>
      </c>
      <c r="B116" s="493" t="s">
        <v>533</v>
      </c>
      <c r="C116" s="635"/>
      <c r="D116" s="636">
        <v>4</v>
      </c>
      <c r="E116" s="595">
        <f t="shared" ref="E116" si="38">D116*30</f>
        <v>120</v>
      </c>
      <c r="F116" s="595">
        <f t="shared" ref="F116" si="39">G116+H116+I116</f>
        <v>4</v>
      </c>
      <c r="G116" s="595"/>
      <c r="H116" s="595"/>
      <c r="I116" s="595">
        <v>4</v>
      </c>
      <c r="J116" s="595">
        <f t="shared" ref="J116" si="40">E116-F116</f>
        <v>116</v>
      </c>
      <c r="K116" s="7">
        <v>4</v>
      </c>
      <c r="L116" s="7">
        <v>0</v>
      </c>
      <c r="M116" s="7" t="s">
        <v>16</v>
      </c>
      <c r="N116" s="9"/>
      <c r="O116" s="645" t="s">
        <v>527</v>
      </c>
      <c r="P116" s="645" t="s">
        <v>294</v>
      </c>
      <c r="Q116" s="645" t="s">
        <v>294</v>
      </c>
      <c r="R116" s="343"/>
    </row>
    <row r="117" spans="1:18" x14ac:dyDescent="0.3">
      <c r="A117" s="46" t="s">
        <v>31</v>
      </c>
      <c r="B117" s="493" t="s">
        <v>45</v>
      </c>
      <c r="C117" s="639"/>
      <c r="D117" s="639">
        <v>6</v>
      </c>
      <c r="E117" s="595">
        <f t="shared" ref="E117:E122" si="41">D117*30</f>
        <v>180</v>
      </c>
      <c r="F117" s="595"/>
      <c r="G117" s="595"/>
      <c r="H117" s="595"/>
      <c r="I117" s="595"/>
      <c r="J117" s="595">
        <f t="shared" ref="J117:J122" si="42">E117-F117</f>
        <v>180</v>
      </c>
      <c r="K117" s="7"/>
      <c r="L117" s="595"/>
      <c r="M117" s="7" t="s">
        <v>29</v>
      </c>
      <c r="N117" s="9"/>
      <c r="O117" s="645"/>
      <c r="P117" s="645"/>
      <c r="Q117" s="645"/>
    </row>
    <row r="118" spans="1:18" x14ac:dyDescent="0.3">
      <c r="A118" s="46" t="s">
        <v>14</v>
      </c>
      <c r="B118" s="493" t="s">
        <v>540</v>
      </c>
      <c r="C118" s="639"/>
      <c r="D118" s="638">
        <v>5</v>
      </c>
      <c r="E118" s="595">
        <f t="shared" si="41"/>
        <v>150</v>
      </c>
      <c r="F118" s="595">
        <f t="shared" ref="F118:F121" si="43">G118+H118+I118</f>
        <v>8</v>
      </c>
      <c r="G118" s="595">
        <v>4</v>
      </c>
      <c r="H118" s="595"/>
      <c r="I118" s="595">
        <v>4</v>
      </c>
      <c r="J118" s="595">
        <f t="shared" si="42"/>
        <v>142</v>
      </c>
      <c r="K118" s="7">
        <v>8</v>
      </c>
      <c r="L118" s="595">
        <v>0</v>
      </c>
      <c r="M118" s="7" t="s">
        <v>18</v>
      </c>
      <c r="N118" s="9"/>
      <c r="O118" s="645" t="s">
        <v>294</v>
      </c>
      <c r="P118" s="645" t="s">
        <v>294</v>
      </c>
      <c r="Q118" s="645" t="s">
        <v>295</v>
      </c>
    </row>
    <row r="119" spans="1:18" x14ac:dyDescent="0.3">
      <c r="A119" s="46" t="s">
        <v>14</v>
      </c>
      <c r="B119" s="490" t="s">
        <v>353</v>
      </c>
      <c r="C119" s="639"/>
      <c r="D119" s="638">
        <v>1</v>
      </c>
      <c r="E119" s="595">
        <f>D119*30</f>
        <v>30</v>
      </c>
      <c r="F119" s="595">
        <f>G119+H119+I119</f>
        <v>4</v>
      </c>
      <c r="G119" s="595"/>
      <c r="H119" s="595"/>
      <c r="I119" s="595">
        <v>4</v>
      </c>
      <c r="J119" s="595">
        <f>E119-F119</f>
        <v>26</v>
      </c>
      <c r="K119" s="7">
        <v>4</v>
      </c>
      <c r="L119" s="595">
        <v>0</v>
      </c>
      <c r="M119" s="7" t="s">
        <v>29</v>
      </c>
      <c r="N119" s="9"/>
      <c r="O119" s="645"/>
      <c r="P119" s="645" t="s">
        <v>294</v>
      </c>
      <c r="Q119" s="645" t="s">
        <v>294</v>
      </c>
    </row>
    <row r="120" spans="1:18" ht="53.4" x14ac:dyDescent="0.3">
      <c r="A120" s="46" t="s">
        <v>31</v>
      </c>
      <c r="B120" s="490" t="s">
        <v>541</v>
      </c>
      <c r="C120" s="639"/>
      <c r="D120" s="638">
        <v>4</v>
      </c>
      <c r="E120" s="595">
        <f t="shared" si="41"/>
        <v>120</v>
      </c>
      <c r="F120" s="595">
        <f t="shared" si="43"/>
        <v>12</v>
      </c>
      <c r="G120" s="595">
        <v>8</v>
      </c>
      <c r="H120" s="595">
        <v>4</v>
      </c>
      <c r="I120" s="595"/>
      <c r="J120" s="595">
        <f t="shared" si="42"/>
        <v>108</v>
      </c>
      <c r="K120" s="7">
        <v>12</v>
      </c>
      <c r="L120" s="595">
        <v>0</v>
      </c>
      <c r="M120" s="7" t="s">
        <v>16</v>
      </c>
      <c r="N120" s="9"/>
      <c r="O120" s="645" t="s">
        <v>295</v>
      </c>
      <c r="P120" s="645" t="s">
        <v>294</v>
      </c>
      <c r="Q120" s="645" t="s">
        <v>296</v>
      </c>
    </row>
    <row r="121" spans="1:18" ht="40.200000000000003" x14ac:dyDescent="0.3">
      <c r="A121" s="46" t="s">
        <v>31</v>
      </c>
      <c r="B121" s="490" t="s">
        <v>542</v>
      </c>
      <c r="C121" s="639"/>
      <c r="D121" s="638">
        <v>4</v>
      </c>
      <c r="E121" s="595">
        <f t="shared" si="41"/>
        <v>120</v>
      </c>
      <c r="F121" s="595">
        <f t="shared" si="43"/>
        <v>12</v>
      </c>
      <c r="G121" s="595">
        <v>8</v>
      </c>
      <c r="H121" s="595"/>
      <c r="I121" s="595">
        <v>4</v>
      </c>
      <c r="J121" s="595">
        <f t="shared" si="42"/>
        <v>108</v>
      </c>
      <c r="K121" s="7">
        <v>12</v>
      </c>
      <c r="L121" s="595">
        <v>0</v>
      </c>
      <c r="M121" s="7" t="s">
        <v>16</v>
      </c>
      <c r="N121" s="9"/>
      <c r="O121" s="645" t="s">
        <v>295</v>
      </c>
      <c r="P121" s="645" t="s">
        <v>294</v>
      </c>
      <c r="Q121" s="645" t="s">
        <v>296</v>
      </c>
    </row>
    <row r="122" spans="1:18" ht="15" thickBot="1" x14ac:dyDescent="0.35">
      <c r="A122" s="46" t="s">
        <v>14</v>
      </c>
      <c r="B122" s="490" t="s">
        <v>508</v>
      </c>
      <c r="C122" s="635"/>
      <c r="D122" s="636">
        <v>6</v>
      </c>
      <c r="E122" s="595">
        <f t="shared" si="41"/>
        <v>180</v>
      </c>
      <c r="F122" s="595"/>
      <c r="G122" s="595"/>
      <c r="H122" s="595"/>
      <c r="I122" s="595"/>
      <c r="J122" s="595">
        <f t="shared" si="42"/>
        <v>180</v>
      </c>
      <c r="K122" s="7"/>
      <c r="L122" s="595"/>
      <c r="M122" s="7"/>
      <c r="N122" s="9"/>
      <c r="O122" s="649"/>
      <c r="P122" s="649"/>
      <c r="Q122" s="649"/>
    </row>
    <row r="123" spans="1:18" ht="15" thickBot="1" x14ac:dyDescent="0.35">
      <c r="A123" s="23"/>
      <c r="B123" s="640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44">SUM(H116:H122)</f>
        <v>4</v>
      </c>
      <c r="I123" s="49">
        <f t="shared" si="44"/>
        <v>16</v>
      </c>
      <c r="J123" s="49">
        <f t="shared" si="44"/>
        <v>860</v>
      </c>
      <c r="K123" s="49">
        <f t="shared" si="44"/>
        <v>40</v>
      </c>
      <c r="L123" s="49">
        <f t="shared" si="44"/>
        <v>0</v>
      </c>
      <c r="M123" s="49">
        <f t="shared" si="44"/>
        <v>0</v>
      </c>
      <c r="N123" s="9"/>
      <c r="O123" s="647" t="s">
        <v>439</v>
      </c>
      <c r="P123" s="647" t="s">
        <v>439</v>
      </c>
      <c r="Q123" s="647" t="s">
        <v>498</v>
      </c>
    </row>
    <row r="124" spans="1:18" s="343" customFormat="1" x14ac:dyDescent="0.3">
      <c r="A124" s="43"/>
      <c r="B124" s="1162" t="s">
        <v>22</v>
      </c>
      <c r="C124" s="658">
        <f t="shared" ref="C124:F124" si="45">C26+C46+C66+C87+C106+C123</f>
        <v>60</v>
      </c>
      <c r="D124" s="658">
        <f t="shared" si="45"/>
        <v>180</v>
      </c>
      <c r="E124" s="658">
        <f t="shared" si="45"/>
        <v>5400</v>
      </c>
      <c r="F124" s="658">
        <f t="shared" si="45"/>
        <v>352</v>
      </c>
      <c r="G124" s="658"/>
      <c r="H124" s="658"/>
      <c r="I124" s="658"/>
      <c r="J124" s="658"/>
      <c r="K124" s="658"/>
      <c r="L124" s="658"/>
      <c r="M124" s="658">
        <f t="shared" ref="M124" si="46">M26+M46+M66+M87+M106+M123</f>
        <v>0</v>
      </c>
      <c r="O124" s="1163"/>
      <c r="P124" s="1163"/>
      <c r="Q124" s="1164"/>
    </row>
    <row r="125" spans="1:18" hidden="1" x14ac:dyDescent="0.3">
      <c r="A125" s="46"/>
      <c r="B125" s="1"/>
      <c r="C125" s="594"/>
      <c r="D125" s="294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646"/>
    </row>
    <row r="126" spans="1:18" ht="15.6" x14ac:dyDescent="0.3">
      <c r="A126" s="46"/>
      <c r="B126" s="1"/>
      <c r="C126" s="658">
        <f>C124+D124</f>
        <v>240</v>
      </c>
      <c r="D126" s="294"/>
      <c r="E126" s="9"/>
      <c r="F126" s="9"/>
      <c r="G126" s="9"/>
      <c r="H126" s="9"/>
      <c r="I126" s="9"/>
      <c r="J126" s="9"/>
      <c r="K126" s="3" t="s">
        <v>473</v>
      </c>
      <c r="L126" s="3" t="s">
        <v>474</v>
      </c>
      <c r="M126" s="3" t="s">
        <v>471</v>
      </c>
      <c r="N126" s="629">
        <v>6</v>
      </c>
      <c r="Q126" s="646"/>
    </row>
    <row r="127" spans="1:18" x14ac:dyDescent="0.3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646"/>
    </row>
    <row r="128" spans="1:18" x14ac:dyDescent="0.3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3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70:B76"/>
    <mergeCell ref="C70:C76"/>
    <mergeCell ref="D70:D76"/>
    <mergeCell ref="E70:J70"/>
    <mergeCell ref="I73:I76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4.4" x14ac:dyDescent="0.3"/>
  <cols>
    <col min="1" max="1" width="21.33203125" customWidth="1"/>
  </cols>
  <sheetData>
    <row r="1" spans="1:11" x14ac:dyDescent="0.3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3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3">
      <c r="A3" s="47" t="s">
        <v>47</v>
      </c>
    </row>
    <row r="4" spans="1:11" x14ac:dyDescent="0.3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3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3">
      <c r="A6" s="47" t="s">
        <v>48</v>
      </c>
    </row>
    <row r="7" spans="1:11" x14ac:dyDescent="0.3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3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3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09375" defaultRowHeight="14.4" x14ac:dyDescent="0.3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customWidth="1"/>
    <col min="5" max="5" width="9.109375" style="9"/>
    <col min="6" max="6" width="7.109375" style="9" customWidth="1"/>
    <col min="7" max="7" width="7.33203125" style="9" customWidth="1"/>
    <col min="8" max="10" width="4.44140625" style="9" customWidth="1"/>
    <col min="11" max="11" width="5.5546875" style="9" customWidth="1"/>
    <col min="12" max="12" width="7" style="9" customWidth="1"/>
    <col min="13" max="13" width="7.6640625" style="9" customWidth="1"/>
    <col min="14" max="15" width="9.109375" style="9"/>
    <col min="16" max="16" width="6.6640625" style="9" hidden="1" customWidth="1"/>
    <col min="17" max="17" width="3.88671875" style="122" hidden="1" customWidth="1"/>
    <col min="18" max="18" width="10.44140625" style="122" hidden="1" customWidth="1"/>
    <col min="19" max="19" width="6.88671875" style="122" hidden="1" customWidth="1"/>
    <col min="20" max="20" width="4.44140625" style="122" customWidth="1"/>
    <col min="21" max="21" width="5.5546875" style="122" customWidth="1"/>
    <col min="22" max="22" width="7" style="122" customWidth="1"/>
    <col min="23" max="23" width="9.109375" style="122"/>
    <col min="24" max="24" width="6" style="122" hidden="1" customWidth="1"/>
    <col min="25" max="25" width="4.88671875" style="9" hidden="1" customWidth="1"/>
    <col min="26" max="26" width="4.109375" style="9" hidden="1" customWidth="1"/>
    <col min="27" max="27" width="4.88671875" style="9" hidden="1" customWidth="1"/>
    <col min="28" max="28" width="5" style="9" hidden="1" customWidth="1"/>
    <col min="29" max="29" width="4.88671875" style="9" hidden="1" customWidth="1"/>
    <col min="30" max="30" width="5" style="9" hidden="1" customWidth="1"/>
    <col min="31" max="31" width="4" style="9" hidden="1" customWidth="1"/>
    <col min="32" max="32" width="8.33203125" style="9" hidden="1" customWidth="1"/>
    <col min="33" max="38" width="9.109375" style="9"/>
    <col min="39" max="39" width="6.109375" style="9" customWidth="1"/>
    <col min="40" max="40" width="5.5546875" style="9" customWidth="1"/>
    <col min="41" max="41" width="18.33203125" style="9" customWidth="1"/>
    <col min="42" max="16384" width="9.109375" style="9"/>
  </cols>
  <sheetData>
    <row r="1" spans="1:57" x14ac:dyDescent="0.3">
      <c r="C1" s="1537">
        <v>51</v>
      </c>
      <c r="D1" s="1537"/>
      <c r="E1" s="1537"/>
      <c r="F1" s="1537"/>
      <c r="G1" s="1537"/>
      <c r="H1" s="1537"/>
      <c r="I1" s="1537"/>
      <c r="J1" s="1537"/>
      <c r="K1" s="1537"/>
      <c r="L1" s="1537"/>
      <c r="M1" s="1537"/>
      <c r="N1" s="1537"/>
      <c r="O1" s="452"/>
      <c r="S1" s="9"/>
      <c r="T1" s="9"/>
      <c r="U1" s="9"/>
      <c r="V1" s="9"/>
      <c r="W1" s="9"/>
      <c r="X1" s="9"/>
    </row>
    <row r="2" spans="1:57" x14ac:dyDescent="0.3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3">
      <c r="C3" s="1528" t="s">
        <v>0</v>
      </c>
      <c r="D3" s="1531" t="s">
        <v>74</v>
      </c>
      <c r="E3" s="1522" t="s">
        <v>75</v>
      </c>
      <c r="F3" s="1526" t="s">
        <v>2</v>
      </c>
      <c r="G3" s="1526"/>
      <c r="H3" s="1526"/>
      <c r="I3" s="1526"/>
      <c r="J3" s="1526"/>
      <c r="K3" s="1523"/>
      <c r="L3" s="1522" t="s">
        <v>3</v>
      </c>
      <c r="M3" s="1522" t="s">
        <v>4</v>
      </c>
      <c r="N3" s="1522" t="s">
        <v>5</v>
      </c>
      <c r="O3" s="355"/>
      <c r="R3" s="1538" t="s">
        <v>308</v>
      </c>
      <c r="S3" s="9"/>
      <c r="T3" s="9"/>
      <c r="U3" s="9"/>
      <c r="V3" s="9"/>
      <c r="W3" s="9"/>
      <c r="X3" s="9"/>
    </row>
    <row r="4" spans="1:57" x14ac:dyDescent="0.3">
      <c r="C4" s="1529"/>
      <c r="D4" s="1532"/>
      <c r="E4" s="1522"/>
      <c r="F4" s="1522" t="s">
        <v>6</v>
      </c>
      <c r="G4" s="1524" t="s">
        <v>7</v>
      </c>
      <c r="H4" s="1524"/>
      <c r="I4" s="1524"/>
      <c r="J4" s="1524"/>
      <c r="K4" s="1522" t="s">
        <v>8</v>
      </c>
      <c r="L4" s="1522"/>
      <c r="M4" s="1522"/>
      <c r="N4" s="1522"/>
      <c r="O4" s="355"/>
      <c r="R4" s="1539"/>
      <c r="S4" s="9"/>
      <c r="T4" s="9"/>
      <c r="U4" s="9"/>
      <c r="V4" s="9"/>
      <c r="W4" s="9"/>
      <c r="X4" s="9"/>
    </row>
    <row r="5" spans="1:57" ht="15" customHeight="1" x14ac:dyDescent="0.3">
      <c r="C5" s="1529"/>
      <c r="D5" s="1532"/>
      <c r="E5" s="1522"/>
      <c r="F5" s="1523"/>
      <c r="G5" s="1522" t="s">
        <v>9</v>
      </c>
      <c r="H5" s="1526" t="s">
        <v>10</v>
      </c>
      <c r="I5" s="1523"/>
      <c r="J5" s="1523"/>
      <c r="K5" s="1523"/>
      <c r="L5" s="1522"/>
      <c r="M5" s="1522"/>
      <c r="N5" s="1522"/>
      <c r="O5" s="355"/>
      <c r="R5" s="1539"/>
      <c r="S5" s="9"/>
      <c r="T5" s="9"/>
      <c r="U5" s="9"/>
      <c r="V5" s="9"/>
      <c r="W5" s="9"/>
      <c r="X5" s="9"/>
    </row>
    <row r="6" spans="1:57" x14ac:dyDescent="0.3">
      <c r="C6" s="1529"/>
      <c r="D6" s="1532"/>
      <c r="E6" s="1522"/>
      <c r="F6" s="1523"/>
      <c r="G6" s="1525"/>
      <c r="H6" s="1522" t="s">
        <v>11</v>
      </c>
      <c r="I6" s="1522" t="s">
        <v>12</v>
      </c>
      <c r="J6" s="1522" t="s">
        <v>13</v>
      </c>
      <c r="K6" s="1523"/>
      <c r="L6" s="1522"/>
      <c r="M6" s="1522"/>
      <c r="N6" s="1522"/>
      <c r="O6" s="355"/>
      <c r="R6" s="1539"/>
      <c r="S6" s="9"/>
      <c r="T6" s="1522" t="s">
        <v>11</v>
      </c>
      <c r="U6" s="1522" t="s">
        <v>12</v>
      </c>
      <c r="V6" s="1522" t="s">
        <v>13</v>
      </c>
      <c r="W6" s="1536" t="s">
        <v>9</v>
      </c>
      <c r="X6" s="1541" t="s">
        <v>311</v>
      </c>
      <c r="Y6" s="1536"/>
      <c r="Z6" s="1536"/>
      <c r="AA6" s="1536"/>
      <c r="AB6" s="1536"/>
      <c r="AC6" s="1536"/>
      <c r="AD6" s="1536"/>
      <c r="AE6" s="1536"/>
      <c r="AF6" s="1536"/>
      <c r="AG6" s="300" t="s">
        <v>309</v>
      </c>
      <c r="AH6" s="300"/>
      <c r="AI6" s="300"/>
      <c r="AJ6" s="300"/>
    </row>
    <row r="7" spans="1:57" x14ac:dyDescent="0.3">
      <c r="C7" s="1529"/>
      <c r="D7" s="1532"/>
      <c r="E7" s="1522"/>
      <c r="F7" s="1523"/>
      <c r="G7" s="1525"/>
      <c r="H7" s="1522"/>
      <c r="I7" s="1522"/>
      <c r="J7" s="1522"/>
      <c r="K7" s="1523"/>
      <c r="L7" s="1522"/>
      <c r="M7" s="1522"/>
      <c r="N7" s="1522"/>
      <c r="O7" s="355"/>
      <c r="R7" s="1539"/>
      <c r="S7" s="9"/>
      <c r="T7" s="1522"/>
      <c r="U7" s="1522"/>
      <c r="V7" s="1522"/>
      <c r="W7" s="1536"/>
      <c r="X7" s="1536"/>
      <c r="Y7" s="1536"/>
      <c r="Z7" s="1536"/>
      <c r="AA7" s="1536"/>
      <c r="AB7" s="1536"/>
      <c r="AC7" s="1536"/>
      <c r="AD7" s="1536"/>
      <c r="AE7" s="1536"/>
      <c r="AF7" s="1536"/>
      <c r="AG7" s="26"/>
      <c r="AH7" s="26"/>
      <c r="AI7" s="26"/>
      <c r="AJ7" s="26"/>
    </row>
    <row r="8" spans="1:57" x14ac:dyDescent="0.3">
      <c r="C8" s="1529"/>
      <c r="D8" s="1532"/>
      <c r="E8" s="1522"/>
      <c r="F8" s="1523"/>
      <c r="G8" s="1525"/>
      <c r="H8" s="1522"/>
      <c r="I8" s="1522"/>
      <c r="J8" s="1522"/>
      <c r="K8" s="1523"/>
      <c r="L8" s="1522"/>
      <c r="M8" s="1522"/>
      <c r="N8" s="1522"/>
      <c r="O8" s="355"/>
      <c r="R8" s="1539"/>
      <c r="S8" s="9"/>
      <c r="T8" s="1522"/>
      <c r="U8" s="1522"/>
      <c r="V8" s="1522"/>
      <c r="W8" s="1536"/>
      <c r="X8" s="1536" t="s">
        <v>289</v>
      </c>
      <c r="Y8" s="1536"/>
      <c r="Z8" s="1536" t="s">
        <v>290</v>
      </c>
      <c r="AA8" s="1536"/>
      <c r="AB8" s="1536" t="s">
        <v>291</v>
      </c>
      <c r="AC8" s="1536"/>
      <c r="AD8" s="1536" t="s">
        <v>310</v>
      </c>
      <c r="AE8" s="1536"/>
      <c r="AF8" s="1536"/>
      <c r="AG8" s="26"/>
      <c r="AH8" s="26"/>
      <c r="AI8" s="26"/>
      <c r="AJ8" s="26"/>
      <c r="AP8" s="9" t="s">
        <v>315</v>
      </c>
      <c r="AR8" s="26"/>
      <c r="AS8" s="1543" t="s">
        <v>289</v>
      </c>
      <c r="AT8" s="1543"/>
      <c r="AU8" s="1543" t="s">
        <v>290</v>
      </c>
      <c r="AV8" s="1543"/>
      <c r="AW8" s="1543" t="s">
        <v>291</v>
      </c>
      <c r="AX8" s="1543"/>
      <c r="AY8" s="1543" t="s">
        <v>310</v>
      </c>
      <c r="AZ8" s="1543"/>
      <c r="BA8" s="1543"/>
      <c r="BB8" s="26"/>
      <c r="BC8" s="26"/>
      <c r="BD8" s="26"/>
      <c r="BE8" s="26"/>
    </row>
    <row r="9" spans="1:57" x14ac:dyDescent="0.3">
      <c r="C9" s="1530"/>
      <c r="D9" s="1533"/>
      <c r="E9" s="1522"/>
      <c r="F9" s="1523"/>
      <c r="G9" s="1525"/>
      <c r="H9" s="1522"/>
      <c r="I9" s="1522"/>
      <c r="J9" s="1522"/>
      <c r="K9" s="1523"/>
      <c r="L9" s="1522"/>
      <c r="M9" s="1522"/>
      <c r="N9" s="1522"/>
      <c r="O9" s="355"/>
      <c r="R9" s="1540"/>
      <c r="S9" s="9"/>
      <c r="T9" s="1522"/>
      <c r="U9" s="1522"/>
      <c r="V9" s="1522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3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5"/>
      <c r="R10" s="126"/>
      <c r="S10" s="9"/>
      <c r="T10" s="301"/>
      <c r="U10" s="301"/>
      <c r="V10" s="301"/>
      <c r="W10" s="30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9" t="s">
        <v>41</v>
      </c>
      <c r="AP10" s="26">
        <f>SUMIFS(D$10:D$21,$A$10:$A$21,$A$141,$B$10:$B$21,$B$141)</f>
        <v>28.5</v>
      </c>
      <c r="AQ10" s="315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3">
      <c r="A11" s="123" t="s">
        <v>16</v>
      </c>
      <c r="B11" s="124" t="s">
        <v>14</v>
      </c>
      <c r="C11" s="29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9"/>
      <c r="R11" s="126"/>
      <c r="S11" s="122" t="e">
        <f>#REF!</f>
        <v>#REF!</v>
      </c>
      <c r="T11" s="314"/>
      <c r="U11" s="314"/>
      <c r="V11" s="301"/>
      <c r="W11" s="30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9" t="s">
        <v>42</v>
      </c>
      <c r="AP11" s="26">
        <f>SUMIFS(D$10:D$21,$A$10:$A$21,$A$142,$B$10:$B$21,$B$142)</f>
        <v>0</v>
      </c>
      <c r="AQ11" s="315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3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9"/>
      <c r="R12" s="126" t="e">
        <f>#REF!</f>
        <v>#REF!</v>
      </c>
      <c r="T12" s="314"/>
      <c r="U12" s="314"/>
      <c r="V12" s="301"/>
      <c r="W12" s="30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9" t="s">
        <v>48</v>
      </c>
      <c r="AP12" s="26"/>
      <c r="AQ12" s="315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3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9"/>
      <c r="P13" s="9" t="s">
        <v>59</v>
      </c>
      <c r="R13" s="126"/>
      <c r="T13" s="314" t="s">
        <v>294</v>
      </c>
      <c r="U13" s="314"/>
      <c r="V13" s="301"/>
      <c r="W13" s="30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9" t="s">
        <v>41</v>
      </c>
      <c r="AP13" s="26">
        <f>SUMIFS(D$10:D$21,$A$10:$A$21,$A$144,$B$10:$B$21,$B$144)</f>
        <v>2.5</v>
      </c>
      <c r="AQ13" s="315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313" customFormat="1" x14ac:dyDescent="0.3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9"/>
      <c r="P14" s="9" t="s">
        <v>55</v>
      </c>
      <c r="Q14" s="138"/>
      <c r="R14" s="138" t="e">
        <f>#REF!</f>
        <v>#REF!</v>
      </c>
      <c r="S14" s="122"/>
      <c r="T14" s="423" t="s">
        <v>297</v>
      </c>
      <c r="U14" s="423"/>
      <c r="V14" s="423"/>
      <c r="W14" s="423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3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9"/>
      <c r="P15" s="9" t="s">
        <v>69</v>
      </c>
      <c r="R15" s="126" t="e">
        <f>#REF!</f>
        <v>#REF!</v>
      </c>
      <c r="S15" s="122" t="e">
        <f>#REF!</f>
        <v>#REF!</v>
      </c>
      <c r="T15" s="314" t="s">
        <v>299</v>
      </c>
      <c r="U15" s="314"/>
      <c r="V15" s="301" t="s">
        <v>298</v>
      </c>
      <c r="W15" s="30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5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3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9"/>
      <c r="P16" s="9" t="s">
        <v>59</v>
      </c>
      <c r="R16" s="126" t="e">
        <f>#REF!</f>
        <v>#REF!</v>
      </c>
      <c r="S16" s="122" t="e">
        <f>#REF!</f>
        <v>#REF!</v>
      </c>
      <c r="T16" s="314" t="s">
        <v>294</v>
      </c>
      <c r="U16" s="314" t="s">
        <v>297</v>
      </c>
      <c r="V16" s="301"/>
      <c r="W16" s="30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3">
      <c r="C17" s="47"/>
      <c r="D17" s="312"/>
      <c r="E17" s="7"/>
      <c r="M17" s="8"/>
      <c r="T17" s="423"/>
      <c r="U17" s="423"/>
      <c r="V17" s="423"/>
      <c r="W17" s="316"/>
      <c r="X17" s="317"/>
      <c r="AD17" s="26"/>
      <c r="AE17" s="26"/>
      <c r="AF17" s="26"/>
      <c r="AG17" s="26"/>
      <c r="AH17" s="26"/>
      <c r="AI17" s="26"/>
      <c r="AJ17" s="26"/>
    </row>
    <row r="18" spans="1:57" s="187" customFormat="1" x14ac:dyDescent="0.3">
      <c r="A18" s="46" t="s">
        <v>16</v>
      </c>
      <c r="B18" s="46" t="s">
        <v>14</v>
      </c>
      <c r="C18" s="47" t="s">
        <v>20</v>
      </c>
      <c r="D18" s="31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9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4" t="s">
        <v>294</v>
      </c>
      <c r="U18" s="314"/>
      <c r="V18" s="301" t="s">
        <v>300</v>
      </c>
      <c r="W18" s="30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3">
      <c r="A19" s="46" t="s">
        <v>16</v>
      </c>
      <c r="B19" s="46" t="s">
        <v>14</v>
      </c>
      <c r="C19" s="47" t="s">
        <v>62</v>
      </c>
      <c r="D19" s="29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9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4" t="s">
        <v>303</v>
      </c>
      <c r="U19" s="314"/>
      <c r="V19" s="301" t="s">
        <v>298</v>
      </c>
      <c r="W19" s="30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52" customFormat="1" x14ac:dyDescent="0.3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9"/>
      <c r="P20" s="9"/>
      <c r="Q20" s="122"/>
      <c r="R20" s="126"/>
      <c r="S20" s="122"/>
      <c r="T20" s="423"/>
      <c r="U20" s="423"/>
      <c r="V20" s="423"/>
      <c r="W20" s="423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3">
      <c r="A21" s="46" t="s">
        <v>13</v>
      </c>
      <c r="B21" s="46" t="s">
        <v>14</v>
      </c>
      <c r="C21" s="47" t="s">
        <v>44</v>
      </c>
      <c r="D21" s="29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9"/>
      <c r="P21" s="9" t="s">
        <v>57</v>
      </c>
      <c r="R21" s="126" t="e">
        <f>#REF!</f>
        <v>#REF!</v>
      </c>
      <c r="S21" s="122" t="e">
        <f>#REF!</f>
        <v>#REF!</v>
      </c>
      <c r="T21" s="314" t="s">
        <v>312</v>
      </c>
      <c r="U21" s="314"/>
      <c r="V21" s="301" t="s">
        <v>300</v>
      </c>
      <c r="W21" s="30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3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9"/>
      <c r="P22" s="9" t="s">
        <v>59</v>
      </c>
      <c r="R22" s="122" t="e">
        <f>#REF!</f>
        <v>#REF!</v>
      </c>
      <c r="S22" s="122" t="e">
        <f>#REF!</f>
        <v>#REF!</v>
      </c>
      <c r="T22" s="314" t="s">
        <v>294</v>
      </c>
      <c r="U22" s="314"/>
      <c r="V22" s="314"/>
      <c r="W22" s="314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5">
      <c r="A23" s="46" t="s">
        <v>16</v>
      </c>
      <c r="B23" s="46" t="s">
        <v>31</v>
      </c>
      <c r="C23" s="47" t="s">
        <v>46</v>
      </c>
      <c r="D23" s="287">
        <v>0</v>
      </c>
      <c r="E23" s="28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9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" thickBot="1" x14ac:dyDescent="0.35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2"/>
      <c r="S24" s="9" t="e">
        <f>SUM(S10:S23)</f>
        <v>#REF!</v>
      </c>
      <c r="T24" s="301"/>
      <c r="U24" s="301"/>
      <c r="V24" s="301"/>
      <c r="W24" s="301"/>
      <c r="X24" s="302">
        <f>SUM(X10:X23)</f>
        <v>38</v>
      </c>
      <c r="Y24" s="302">
        <f t="shared" ref="Y24:AI24" si="10">SUM(Y10:Y23)</f>
        <v>12</v>
      </c>
      <c r="Z24" s="302">
        <f t="shared" si="10"/>
        <v>4</v>
      </c>
      <c r="AA24" s="302">
        <f t="shared" si="10"/>
        <v>4</v>
      </c>
      <c r="AB24" s="302">
        <f t="shared" si="10"/>
        <v>4</v>
      </c>
      <c r="AC24" s="302">
        <f t="shared" si="10"/>
        <v>12</v>
      </c>
      <c r="AD24" s="302">
        <f t="shared" si="10"/>
        <v>46</v>
      </c>
      <c r="AE24" s="302">
        <f t="shared" si="10"/>
        <v>28</v>
      </c>
      <c r="AF24" s="302">
        <f t="shared" si="10"/>
        <v>74</v>
      </c>
      <c r="AG24" s="302">
        <f>SUM(AG10:AG23)</f>
        <v>50</v>
      </c>
      <c r="AH24" s="302">
        <f t="shared" si="10"/>
        <v>8</v>
      </c>
      <c r="AI24" s="302">
        <f t="shared" si="10"/>
        <v>16</v>
      </c>
      <c r="AJ24" s="302">
        <f>SUM(AJ10:AJ23)</f>
        <v>74</v>
      </c>
    </row>
    <row r="25" spans="1:57" x14ac:dyDescent="0.3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3">
      <c r="C26" s="1" t="s">
        <v>24</v>
      </c>
      <c r="S26" s="9"/>
      <c r="T26" s="9"/>
      <c r="U26" s="9"/>
      <c r="V26" s="9"/>
      <c r="W26" s="9"/>
      <c r="X26" s="9"/>
    </row>
    <row r="27" spans="1:57" x14ac:dyDescent="0.3">
      <c r="C27" s="1528" t="s">
        <v>0</v>
      </c>
      <c r="D27" s="1531" t="s">
        <v>74</v>
      </c>
      <c r="E27" s="1522" t="s">
        <v>1</v>
      </c>
      <c r="F27" s="1526" t="s">
        <v>2</v>
      </c>
      <c r="G27" s="1526"/>
      <c r="H27" s="1526"/>
      <c r="I27" s="1526"/>
      <c r="J27" s="1526"/>
      <c r="K27" s="1523"/>
      <c r="L27" s="1522" t="s">
        <v>3</v>
      </c>
      <c r="M27" s="1522" t="s">
        <v>4</v>
      </c>
      <c r="N27" s="1522" t="s">
        <v>5</v>
      </c>
      <c r="O27" s="355"/>
      <c r="S27" s="9"/>
      <c r="T27" s="9"/>
      <c r="U27" s="9"/>
      <c r="V27" s="9"/>
      <c r="W27" s="9"/>
      <c r="X27" s="9"/>
    </row>
    <row r="28" spans="1:57" x14ac:dyDescent="0.3">
      <c r="C28" s="1529"/>
      <c r="D28" s="1532"/>
      <c r="E28" s="1522"/>
      <c r="F28" s="1522" t="s">
        <v>6</v>
      </c>
      <c r="G28" s="1524" t="s">
        <v>7</v>
      </c>
      <c r="H28" s="1524"/>
      <c r="I28" s="1524"/>
      <c r="J28" s="1524"/>
      <c r="K28" s="1522" t="s">
        <v>25</v>
      </c>
      <c r="L28" s="1522"/>
      <c r="M28" s="1522"/>
      <c r="N28" s="1522"/>
      <c r="O28" s="355"/>
      <c r="S28" s="9"/>
      <c r="T28" s="9"/>
      <c r="U28" s="9"/>
      <c r="V28" s="9"/>
      <c r="W28" s="9"/>
      <c r="X28" s="9"/>
    </row>
    <row r="29" spans="1:57" ht="15" customHeight="1" x14ac:dyDescent="0.3">
      <c r="C29" s="1529"/>
      <c r="D29" s="1532"/>
      <c r="E29" s="1522"/>
      <c r="F29" s="1523"/>
      <c r="G29" s="1522" t="s">
        <v>9</v>
      </c>
      <c r="H29" s="1526" t="s">
        <v>10</v>
      </c>
      <c r="I29" s="1523"/>
      <c r="J29" s="1523"/>
      <c r="K29" s="1523"/>
      <c r="L29" s="1522"/>
      <c r="M29" s="1522"/>
      <c r="N29" s="1522"/>
      <c r="O29" s="355"/>
      <c r="S29" s="9"/>
      <c r="T29" s="9"/>
      <c r="U29" s="9"/>
      <c r="V29" s="9"/>
      <c r="W29" s="9"/>
      <c r="X29" s="9"/>
    </row>
    <row r="30" spans="1:57" x14ac:dyDescent="0.3">
      <c r="C30" s="1529"/>
      <c r="D30" s="1532"/>
      <c r="E30" s="1522"/>
      <c r="F30" s="1523"/>
      <c r="G30" s="1525"/>
      <c r="H30" s="1527" t="s">
        <v>26</v>
      </c>
      <c r="I30" s="1527" t="s">
        <v>27</v>
      </c>
      <c r="J30" s="1527" t="s">
        <v>28</v>
      </c>
      <c r="K30" s="1523"/>
      <c r="L30" s="1522"/>
      <c r="M30" s="1522"/>
      <c r="N30" s="1522"/>
      <c r="O30" s="355"/>
      <c r="S30" s="9"/>
      <c r="T30" s="1522" t="s">
        <v>11</v>
      </c>
      <c r="U30" s="1522" t="s">
        <v>12</v>
      </c>
      <c r="V30" s="1522" t="s">
        <v>13</v>
      </c>
      <c r="W30" s="1536" t="s">
        <v>9</v>
      </c>
      <c r="X30" s="1541" t="s">
        <v>311</v>
      </c>
      <c r="Y30" s="1536"/>
      <c r="Z30" s="1536"/>
      <c r="AA30" s="1536"/>
      <c r="AB30" s="1536"/>
      <c r="AC30" s="1536"/>
      <c r="AD30" s="1536"/>
      <c r="AE30" s="1536"/>
      <c r="AF30" s="1536"/>
      <c r="AG30" s="300" t="s">
        <v>309</v>
      </c>
      <c r="AH30" s="300"/>
      <c r="AI30" s="300"/>
      <c r="AJ30" s="300"/>
    </row>
    <row r="31" spans="1:57" x14ac:dyDescent="0.3">
      <c r="C31" s="1529"/>
      <c r="D31" s="1532"/>
      <c r="E31" s="1522"/>
      <c r="F31" s="1523"/>
      <c r="G31" s="1525"/>
      <c r="H31" s="1527"/>
      <c r="I31" s="1527"/>
      <c r="J31" s="1527"/>
      <c r="K31" s="1523"/>
      <c r="L31" s="1522"/>
      <c r="M31" s="1522"/>
      <c r="N31" s="1522"/>
      <c r="O31" s="355"/>
      <c r="S31" s="9"/>
      <c r="T31" s="1522"/>
      <c r="U31" s="1522"/>
      <c r="V31" s="1522"/>
      <c r="W31" s="1536"/>
      <c r="X31" s="1536"/>
      <c r="Y31" s="1536"/>
      <c r="Z31" s="1536"/>
      <c r="AA31" s="1536"/>
      <c r="AB31" s="1536"/>
      <c r="AC31" s="1536"/>
      <c r="AD31" s="1536"/>
      <c r="AE31" s="1536"/>
      <c r="AF31" s="1536"/>
      <c r="AG31" s="26"/>
      <c r="AH31" s="26"/>
      <c r="AI31" s="26"/>
      <c r="AJ31" s="26"/>
      <c r="AP31" s="9" t="s">
        <v>315</v>
      </c>
      <c r="AS31" s="1542" t="s">
        <v>289</v>
      </c>
      <c r="AT31" s="1542"/>
      <c r="AU31" s="1542" t="s">
        <v>290</v>
      </c>
      <c r="AV31" s="1542"/>
      <c r="AW31" s="1542" t="s">
        <v>291</v>
      </c>
      <c r="AX31" s="1542"/>
      <c r="AY31" s="1542" t="s">
        <v>310</v>
      </c>
      <c r="AZ31" s="1542"/>
      <c r="BA31" s="1542"/>
      <c r="BB31" s="293"/>
      <c r="BC31" s="293"/>
      <c r="BD31" s="293"/>
      <c r="BE31" s="293"/>
    </row>
    <row r="32" spans="1:57" x14ac:dyDescent="0.3">
      <c r="C32" s="1529"/>
      <c r="D32" s="1532"/>
      <c r="E32" s="1522"/>
      <c r="F32" s="1523"/>
      <c r="G32" s="1525"/>
      <c r="H32" s="1527"/>
      <c r="I32" s="1527"/>
      <c r="J32" s="1527"/>
      <c r="K32" s="1523"/>
      <c r="L32" s="1522"/>
      <c r="M32" s="1522"/>
      <c r="N32" s="1522"/>
      <c r="O32" s="355"/>
      <c r="S32" s="9"/>
      <c r="T32" s="1522"/>
      <c r="U32" s="1522"/>
      <c r="V32" s="1522"/>
      <c r="W32" s="1536"/>
      <c r="X32" s="1536" t="s">
        <v>289</v>
      </c>
      <c r="Y32" s="1536"/>
      <c r="Z32" s="1536" t="s">
        <v>290</v>
      </c>
      <c r="AA32" s="1536"/>
      <c r="AB32" s="1536" t="s">
        <v>291</v>
      </c>
      <c r="AC32" s="1536"/>
      <c r="AD32" s="1536" t="s">
        <v>310</v>
      </c>
      <c r="AE32" s="1536"/>
      <c r="AF32" s="1536"/>
      <c r="AG32" s="26"/>
      <c r="AH32" s="26"/>
      <c r="AI32" s="26"/>
      <c r="AJ32" s="26"/>
      <c r="AM32" s="304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5" t="s">
        <v>293</v>
      </c>
      <c r="AT32" s="285" t="s">
        <v>113</v>
      </c>
      <c r="AU32" s="285" t="s">
        <v>293</v>
      </c>
      <c r="AV32" s="285" t="s">
        <v>113</v>
      </c>
      <c r="AW32" s="285" t="s">
        <v>293</v>
      </c>
      <c r="AX32" s="28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3">
      <c r="C33" s="1530"/>
      <c r="D33" s="1533"/>
      <c r="E33" s="1522"/>
      <c r="F33" s="1523"/>
      <c r="G33" s="1525"/>
      <c r="H33" s="1527"/>
      <c r="I33" s="1527"/>
      <c r="J33" s="1527"/>
      <c r="K33" s="1523"/>
      <c r="L33" s="1522"/>
      <c r="M33" s="1522"/>
      <c r="N33" s="1522"/>
      <c r="O33" s="355"/>
      <c r="S33" s="9"/>
      <c r="T33" s="1522"/>
      <c r="U33" s="1522"/>
      <c r="V33" s="1522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3">
      <c r="C34" s="36"/>
      <c r="D34" s="26"/>
      <c r="E34" s="287"/>
      <c r="F34" s="8"/>
      <c r="G34" s="8"/>
      <c r="H34" s="8"/>
      <c r="I34" s="8"/>
      <c r="J34" s="8"/>
      <c r="K34" s="8"/>
      <c r="L34" s="7"/>
      <c r="M34" s="8"/>
      <c r="N34" s="7"/>
      <c r="O34" s="339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8" customFormat="1" x14ac:dyDescent="0.3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9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4" t="s">
        <v>295</v>
      </c>
      <c r="U36" s="314"/>
      <c r="V36" s="301"/>
      <c r="W36" s="30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9" t="s">
        <v>13</v>
      </c>
      <c r="AN36" s="346" t="s">
        <v>14</v>
      </c>
      <c r="AO36" s="191" t="s">
        <v>41</v>
      </c>
      <c r="AP36" s="347">
        <f>SUMIFS(D$23:D$44,$A$23:$A$44,$AM36,$B$23:$B$44,$AN36)</f>
        <v>4</v>
      </c>
      <c r="AQ36" s="347">
        <f>SUMIFS(E$23:E$44,$A$23:$A$44,$AM36,$B$23:$B$44,$AN36)</f>
        <v>30</v>
      </c>
      <c r="AR36" s="347">
        <f>SUM(AP36:AQ36)</f>
        <v>34</v>
      </c>
      <c r="AS36" s="347">
        <f t="shared" ref="AS36:AX36" si="13">SUMIFS(X$23:X$44,$A$23:$A$44,$AM36,$B$23:$B$44,$AN36)</f>
        <v>34</v>
      </c>
      <c r="AT36" s="347">
        <f t="shared" si="13"/>
        <v>2</v>
      </c>
      <c r="AU36" s="347">
        <f t="shared" si="13"/>
        <v>0</v>
      </c>
      <c r="AV36" s="347">
        <f t="shared" si="13"/>
        <v>0</v>
      </c>
      <c r="AW36" s="347">
        <f t="shared" si="13"/>
        <v>12</v>
      </c>
      <c r="AX36" s="347">
        <f t="shared" si="13"/>
        <v>2</v>
      </c>
      <c r="AY36" s="347">
        <f>AS36+AU36+AW36</f>
        <v>46</v>
      </c>
      <c r="AZ36" s="347">
        <f>AT36+AV36+AX36</f>
        <v>4</v>
      </c>
      <c r="BA36" s="347">
        <f>SUM(AY36:AZ36)</f>
        <v>50</v>
      </c>
      <c r="BB36" s="347">
        <f>AS36+AT36</f>
        <v>36</v>
      </c>
      <c r="BC36" s="347">
        <f>AU36+AV36</f>
        <v>0</v>
      </c>
      <c r="BD36" s="347">
        <f>AW36+AX36</f>
        <v>14</v>
      </c>
      <c r="BE36" s="347">
        <f>SUM(BB36:BD36)</f>
        <v>50</v>
      </c>
    </row>
    <row r="37" spans="1:57" s="5" customFormat="1" x14ac:dyDescent="0.3">
      <c r="A37" s="46" t="s">
        <v>13</v>
      </c>
      <c r="B37" s="46" t="s">
        <v>14</v>
      </c>
      <c r="C37" s="47" t="s">
        <v>54</v>
      </c>
      <c r="D37" s="31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9"/>
      <c r="P37" s="9" t="s">
        <v>336</v>
      </c>
      <c r="Q37" s="120"/>
      <c r="R37" s="122"/>
      <c r="S37" s="122"/>
      <c r="T37" s="423" t="s">
        <v>295</v>
      </c>
      <c r="U37" s="423"/>
      <c r="V37" s="423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10" customFormat="1" x14ac:dyDescent="0.3">
      <c r="A38" s="46" t="s">
        <v>13</v>
      </c>
      <c r="B38" s="46" t="s">
        <v>14</v>
      </c>
      <c r="C38" s="29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9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4" t="s">
        <v>312</v>
      </c>
      <c r="U38" s="314"/>
      <c r="V38" s="301" t="s">
        <v>300</v>
      </c>
      <c r="W38" s="30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8" customFormat="1" x14ac:dyDescent="0.3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4"/>
      <c r="U39" s="314"/>
      <c r="V39" s="301"/>
      <c r="W39" s="30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3">
      <c r="A40" s="46" t="s">
        <v>13</v>
      </c>
      <c r="B40" s="46" t="s">
        <v>14</v>
      </c>
      <c r="C40" s="47" t="s">
        <v>346</v>
      </c>
      <c r="D40" s="7"/>
      <c r="E40" s="288">
        <v>6</v>
      </c>
      <c r="M40" s="8" t="s">
        <v>18</v>
      </c>
      <c r="T40" s="423" t="s">
        <v>295</v>
      </c>
      <c r="U40" s="423"/>
      <c r="V40" s="423" t="s">
        <v>300</v>
      </c>
      <c r="W40" s="423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10" customFormat="1" x14ac:dyDescent="0.3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9"/>
      <c r="P41" s="9"/>
      <c r="Q41" s="122"/>
      <c r="R41" s="122"/>
      <c r="S41" s="122"/>
      <c r="T41" s="423" t="s">
        <v>301</v>
      </c>
      <c r="U41" s="423"/>
      <c r="V41" s="423" t="s">
        <v>302</v>
      </c>
      <c r="W41" s="423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50" customFormat="1" ht="15" thickBot="1" x14ac:dyDescent="0.35">
      <c r="A42" s="46" t="s">
        <v>13</v>
      </c>
      <c r="B42" s="46" t="s">
        <v>14</v>
      </c>
      <c r="C42" s="47" t="s">
        <v>350</v>
      </c>
      <c r="D42" s="7"/>
      <c r="E42" s="424">
        <v>1</v>
      </c>
      <c r="F42" s="8"/>
      <c r="G42" s="8"/>
      <c r="H42" s="8"/>
      <c r="I42" s="8"/>
      <c r="J42" s="8"/>
      <c r="K42" s="8"/>
      <c r="L42" s="7"/>
      <c r="M42" s="8"/>
      <c r="N42" s="7"/>
      <c r="O42" s="339"/>
      <c r="P42" s="9"/>
      <c r="Q42" s="122"/>
      <c r="R42" s="122"/>
      <c r="S42" s="122"/>
      <c r="T42" s="314"/>
      <c r="U42" s="314"/>
      <c r="V42" s="314" t="s">
        <v>294</v>
      </c>
      <c r="W42" s="314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7"/>
      <c r="AO42" s="397"/>
      <c r="AP42" s="397"/>
      <c r="AQ42" s="397"/>
      <c r="AR42" s="397"/>
      <c r="AS42" s="397"/>
      <c r="AT42" s="397"/>
      <c r="AU42" s="397"/>
      <c r="AV42" s="397"/>
      <c r="AW42" s="397"/>
      <c r="AX42" s="397"/>
      <c r="AY42" s="397"/>
      <c r="AZ42" s="397"/>
      <c r="BA42" s="397"/>
      <c r="BB42" s="397"/>
      <c r="BC42" s="397"/>
      <c r="BD42" s="397"/>
      <c r="BE42" s="397"/>
    </row>
    <row r="43" spans="1:57" x14ac:dyDescent="0.3">
      <c r="C43" s="47"/>
      <c r="D43" s="312"/>
      <c r="E43" s="7"/>
      <c r="F43" s="8"/>
      <c r="G43" s="8"/>
      <c r="H43" s="8"/>
      <c r="I43" s="8"/>
      <c r="J43" s="8"/>
      <c r="K43" s="8"/>
      <c r="L43" s="7"/>
      <c r="M43" s="8"/>
      <c r="N43" s="7"/>
      <c r="O43" s="339"/>
      <c r="T43" s="423"/>
      <c r="U43" s="423"/>
      <c r="V43" s="423"/>
      <c r="W43" s="423"/>
      <c r="AD43" s="26"/>
      <c r="AE43" s="26"/>
      <c r="AF43" s="26"/>
      <c r="AG43" s="26"/>
      <c r="AH43" s="26"/>
      <c r="AI43" s="26"/>
      <c r="AJ43" s="26"/>
    </row>
    <row r="44" spans="1:57" s="310" customFormat="1" x14ac:dyDescent="0.3">
      <c r="A44" s="46" t="s">
        <v>16</v>
      </c>
      <c r="B44" s="46" t="s">
        <v>14</v>
      </c>
      <c r="C44" s="332" t="s">
        <v>34</v>
      </c>
      <c r="D44" s="333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9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4"/>
      <c r="U44" s="314"/>
      <c r="V44" s="301"/>
      <c r="W44" s="30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7" customFormat="1" x14ac:dyDescent="0.3">
      <c r="A45" s="46"/>
      <c r="B45" s="46"/>
      <c r="C45" s="47"/>
      <c r="D45" s="20"/>
      <c r="E45" s="7"/>
      <c r="F45" s="8"/>
      <c r="G45" s="8"/>
      <c r="H45" s="8"/>
      <c r="I45" s="8"/>
      <c r="J45" s="334"/>
      <c r="K45" s="334"/>
      <c r="L45" s="335"/>
      <c r="M45" s="334"/>
      <c r="N45" s="336"/>
      <c r="O45" s="339"/>
      <c r="P45" s="9"/>
      <c r="Q45" s="122"/>
      <c r="R45" s="122"/>
      <c r="S45" s="122"/>
      <c r="T45" s="314"/>
      <c r="U45" s="314"/>
      <c r="V45" s="301"/>
      <c r="W45" s="30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7" customFormat="1" ht="15" thickBot="1" x14ac:dyDescent="0.35">
      <c r="A46" s="46"/>
      <c r="B46" s="46"/>
      <c r="C46" s="337"/>
      <c r="D46" s="338"/>
      <c r="E46" s="335"/>
      <c r="F46" s="334"/>
      <c r="G46" s="334"/>
      <c r="H46" s="334"/>
      <c r="I46" s="334"/>
      <c r="J46" s="334"/>
      <c r="K46" s="334"/>
      <c r="L46" s="335"/>
      <c r="M46" s="334"/>
      <c r="N46" s="336"/>
      <c r="O46" s="339"/>
      <c r="P46" s="9"/>
      <c r="Q46" s="122"/>
      <c r="R46" s="122"/>
      <c r="S46" s="122"/>
      <c r="T46" s="314"/>
      <c r="U46" s="314"/>
      <c r="V46" s="301"/>
      <c r="W46" s="30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" thickBot="1" x14ac:dyDescent="0.35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2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3">
      <c r="A48" s="290"/>
      <c r="B48" s="290"/>
      <c r="C48" s="2" t="s">
        <v>117</v>
      </c>
      <c r="D48" s="291"/>
      <c r="E48" s="4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S48" s="9"/>
      <c r="T48" s="9"/>
      <c r="U48" s="9"/>
      <c r="V48" s="9"/>
      <c r="W48" s="9"/>
      <c r="X48" s="9"/>
    </row>
    <row r="49" spans="1:57" x14ac:dyDescent="0.3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3">
      <c r="C50" s="1528" t="s">
        <v>0</v>
      </c>
      <c r="D50" s="1531" t="s">
        <v>74</v>
      </c>
      <c r="E50" s="1522" t="s">
        <v>75</v>
      </c>
      <c r="F50" s="1526" t="s">
        <v>2</v>
      </c>
      <c r="G50" s="1526"/>
      <c r="H50" s="1526"/>
      <c r="I50" s="1526"/>
      <c r="J50" s="1526"/>
      <c r="K50" s="1523"/>
      <c r="L50" s="1522" t="s">
        <v>3</v>
      </c>
      <c r="M50" s="1522" t="s">
        <v>4</v>
      </c>
      <c r="N50" s="1522" t="s">
        <v>5</v>
      </c>
      <c r="O50" s="355"/>
      <c r="S50" s="9"/>
      <c r="T50" s="9"/>
      <c r="U50" s="9"/>
      <c r="V50" s="9"/>
      <c r="W50" s="9"/>
      <c r="X50" s="9"/>
    </row>
    <row r="51" spans="1:57" x14ac:dyDescent="0.3">
      <c r="C51" s="1529"/>
      <c r="D51" s="1532"/>
      <c r="E51" s="1522"/>
      <c r="F51" s="1522" t="s">
        <v>6</v>
      </c>
      <c r="G51" s="1524" t="s">
        <v>7</v>
      </c>
      <c r="H51" s="1524"/>
      <c r="I51" s="1524"/>
      <c r="J51" s="1524"/>
      <c r="K51" s="1522" t="s">
        <v>8</v>
      </c>
      <c r="L51" s="1522"/>
      <c r="M51" s="1522"/>
      <c r="N51" s="1522"/>
      <c r="O51" s="355"/>
      <c r="S51" s="9"/>
      <c r="T51" s="9"/>
      <c r="U51" s="9"/>
      <c r="V51" s="9"/>
      <c r="W51" s="9"/>
      <c r="X51" s="9"/>
    </row>
    <row r="52" spans="1:57" x14ac:dyDescent="0.3">
      <c r="C52" s="1529"/>
      <c r="D52" s="1532"/>
      <c r="E52" s="1522"/>
      <c r="F52" s="1523"/>
      <c r="G52" s="1522" t="s">
        <v>9</v>
      </c>
      <c r="H52" s="1526" t="s">
        <v>10</v>
      </c>
      <c r="I52" s="1523"/>
      <c r="J52" s="1523"/>
      <c r="K52" s="1523"/>
      <c r="L52" s="1522"/>
      <c r="M52" s="1522"/>
      <c r="N52" s="1522"/>
      <c r="O52" s="355"/>
      <c r="S52" s="9"/>
      <c r="T52" s="9"/>
      <c r="U52" s="9"/>
      <c r="V52" s="9"/>
      <c r="W52" s="9"/>
      <c r="X52" s="9"/>
      <c r="AP52" s="9" t="s">
        <v>315</v>
      </c>
      <c r="AS52" s="1542" t="s">
        <v>289</v>
      </c>
      <c r="AT52" s="1542"/>
      <c r="AU52" s="1542" t="s">
        <v>290</v>
      </c>
      <c r="AV52" s="1542"/>
      <c r="AW52" s="1542" t="s">
        <v>291</v>
      </c>
      <c r="AX52" s="1542"/>
      <c r="AY52" s="1542" t="s">
        <v>310</v>
      </c>
      <c r="AZ52" s="1542"/>
      <c r="BA52" s="1542"/>
      <c r="BB52" s="293"/>
      <c r="BC52" s="293"/>
      <c r="BD52" s="293"/>
      <c r="BE52" s="293"/>
    </row>
    <row r="53" spans="1:57" x14ac:dyDescent="0.3">
      <c r="C53" s="1529"/>
      <c r="D53" s="1532"/>
      <c r="E53" s="1522"/>
      <c r="F53" s="1523"/>
      <c r="G53" s="1525"/>
      <c r="H53" s="1522" t="s">
        <v>11</v>
      </c>
      <c r="I53" s="1522" t="s">
        <v>12</v>
      </c>
      <c r="J53" s="1522" t="s">
        <v>13</v>
      </c>
      <c r="K53" s="1523"/>
      <c r="L53" s="1522"/>
      <c r="M53" s="1522"/>
      <c r="N53" s="1522"/>
      <c r="O53" s="355"/>
      <c r="S53" s="9"/>
      <c r="T53" s="1522" t="s">
        <v>11</v>
      </c>
      <c r="U53" s="1522" t="s">
        <v>12</v>
      </c>
      <c r="V53" s="1522" t="s">
        <v>13</v>
      </c>
      <c r="W53" s="1536" t="s">
        <v>9</v>
      </c>
      <c r="X53" s="1541" t="s">
        <v>311</v>
      </c>
      <c r="Y53" s="1536"/>
      <c r="Z53" s="1536"/>
      <c r="AA53" s="1536"/>
      <c r="AB53" s="1536"/>
      <c r="AC53" s="1536"/>
      <c r="AD53" s="1536"/>
      <c r="AE53" s="1536"/>
      <c r="AF53" s="1536"/>
      <c r="AG53" s="300" t="s">
        <v>309</v>
      </c>
      <c r="AH53" s="300"/>
      <c r="AI53" s="300"/>
      <c r="AJ53" s="300"/>
      <c r="AM53" s="304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5" t="s">
        <v>293</v>
      </c>
      <c r="AT53" s="285" t="s">
        <v>113</v>
      </c>
      <c r="AU53" s="285" t="s">
        <v>293</v>
      </c>
      <c r="AV53" s="285" t="s">
        <v>113</v>
      </c>
      <c r="AW53" s="285" t="s">
        <v>293</v>
      </c>
      <c r="AX53" s="28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3">
      <c r="C54" s="1529"/>
      <c r="D54" s="1532"/>
      <c r="E54" s="1522"/>
      <c r="F54" s="1523"/>
      <c r="G54" s="1525"/>
      <c r="H54" s="1522"/>
      <c r="I54" s="1522"/>
      <c r="J54" s="1522"/>
      <c r="K54" s="1523"/>
      <c r="L54" s="1522"/>
      <c r="M54" s="1522"/>
      <c r="N54" s="1522"/>
      <c r="O54" s="355"/>
      <c r="S54" s="9"/>
      <c r="T54" s="1522"/>
      <c r="U54" s="1522"/>
      <c r="V54" s="1522"/>
      <c r="W54" s="1536"/>
      <c r="X54" s="1536"/>
      <c r="Y54" s="1536"/>
      <c r="Z54" s="1536"/>
      <c r="AA54" s="1536"/>
      <c r="AB54" s="1536"/>
      <c r="AC54" s="1536"/>
      <c r="AD54" s="1536"/>
      <c r="AE54" s="1536"/>
      <c r="AF54" s="1536"/>
      <c r="AG54" s="26"/>
      <c r="AH54" s="26"/>
      <c r="AI54" s="26"/>
      <c r="AJ54" s="26"/>
      <c r="AM54" s="30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3">
      <c r="C55" s="1529"/>
      <c r="D55" s="1532"/>
      <c r="E55" s="1522"/>
      <c r="F55" s="1523"/>
      <c r="G55" s="1525"/>
      <c r="H55" s="1522"/>
      <c r="I55" s="1522"/>
      <c r="J55" s="1522"/>
      <c r="K55" s="1523"/>
      <c r="L55" s="1522"/>
      <c r="M55" s="1522"/>
      <c r="N55" s="1522"/>
      <c r="O55" s="355"/>
      <c r="S55" s="9"/>
      <c r="T55" s="1522"/>
      <c r="U55" s="1522"/>
      <c r="V55" s="1522"/>
      <c r="W55" s="1536"/>
      <c r="X55" s="1536" t="s">
        <v>289</v>
      </c>
      <c r="Y55" s="1536"/>
      <c r="Z55" s="1536" t="s">
        <v>290</v>
      </c>
      <c r="AA55" s="1536"/>
      <c r="AB55" s="1536" t="s">
        <v>291</v>
      </c>
      <c r="AC55" s="1536"/>
      <c r="AD55" s="1536" t="s">
        <v>310</v>
      </c>
      <c r="AE55" s="1536"/>
      <c r="AF55" s="1536"/>
      <c r="AG55" s="26"/>
      <c r="AH55" s="26"/>
      <c r="AI55" s="26"/>
      <c r="AJ55" s="26"/>
      <c r="AM55" s="30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3">
      <c r="C56" s="1530"/>
      <c r="D56" s="1533"/>
      <c r="E56" s="1522"/>
      <c r="F56" s="1523"/>
      <c r="G56" s="1525"/>
      <c r="H56" s="1522"/>
      <c r="I56" s="1522"/>
      <c r="J56" s="1522"/>
      <c r="K56" s="1523"/>
      <c r="L56" s="1522"/>
      <c r="M56" s="1522"/>
      <c r="N56" s="1522"/>
      <c r="O56" s="355"/>
      <c r="S56" s="9"/>
      <c r="T56" s="1522"/>
      <c r="U56" s="1522"/>
      <c r="V56" s="1522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6" x14ac:dyDescent="0.3">
      <c r="A57" s="46" t="s">
        <v>13</v>
      </c>
      <c r="B57" s="46" t="s">
        <v>14</v>
      </c>
      <c r="C57" s="416" t="s">
        <v>434</v>
      </c>
      <c r="D57" s="47">
        <v>4</v>
      </c>
      <c r="E57" s="288"/>
      <c r="F57" s="289"/>
      <c r="G57" s="289"/>
      <c r="H57" s="289"/>
      <c r="I57" s="289"/>
      <c r="J57" s="289"/>
      <c r="K57" s="289"/>
      <c r="L57" s="288"/>
      <c r="M57" s="289"/>
      <c r="N57" s="288"/>
      <c r="O57" s="339"/>
      <c r="T57" s="314"/>
      <c r="U57" s="314"/>
      <c r="V57" s="314"/>
      <c r="W57" s="314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4" customFormat="1" x14ac:dyDescent="0.3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3" t="s">
        <v>295</v>
      </c>
      <c r="U58" s="423"/>
      <c r="V58" s="423" t="s">
        <v>300</v>
      </c>
      <c r="W58" s="423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8" customFormat="1" x14ac:dyDescent="0.3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9"/>
      <c r="P60" s="9"/>
      <c r="Q60" s="122"/>
      <c r="R60" s="122"/>
      <c r="S60" s="122"/>
      <c r="T60" s="423" t="s">
        <v>301</v>
      </c>
      <c r="U60" s="423"/>
      <c r="V60" s="423" t="s">
        <v>300</v>
      </c>
      <c r="W60" s="423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8" customFormat="1" x14ac:dyDescent="0.3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9"/>
      <c r="P61" s="9"/>
      <c r="Q61" s="122"/>
      <c r="R61" s="122"/>
      <c r="S61" s="122"/>
      <c r="T61" s="423" t="s">
        <v>301</v>
      </c>
      <c r="U61" s="423"/>
      <c r="V61" s="423" t="s">
        <v>300</v>
      </c>
      <c r="W61" s="423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5"/>
      <c r="AN61" s="346"/>
      <c r="AO61" s="191"/>
      <c r="AP61" s="347"/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  <c r="BC61" s="347"/>
      <c r="BD61" s="347"/>
      <c r="BE61" s="347"/>
    </row>
    <row r="62" spans="1:57" s="5" customFormat="1" x14ac:dyDescent="0.3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9"/>
      <c r="P62" s="9"/>
      <c r="Q62" s="122"/>
      <c r="R62" s="122"/>
      <c r="S62" s="9"/>
      <c r="T62" s="314"/>
      <c r="U62" s="314"/>
      <c r="V62" s="314" t="s">
        <v>294</v>
      </c>
      <c r="W62" s="314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10" customFormat="1" ht="27" x14ac:dyDescent="0.3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9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4"/>
      <c r="U63" s="314"/>
      <c r="V63" s="314" t="s">
        <v>294</v>
      </c>
      <c r="W63" s="314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1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10" customFormat="1" x14ac:dyDescent="0.3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9"/>
      <c r="P64" s="9"/>
      <c r="Q64" s="122"/>
      <c r="R64" s="126" t="e">
        <f>#REF!</f>
        <v>#REF!</v>
      </c>
      <c r="S64" s="122" t="e">
        <f>#REF!</f>
        <v>#REF!</v>
      </c>
      <c r="T64" s="314"/>
      <c r="U64" s="314"/>
      <c r="V64" s="301"/>
      <c r="W64" s="30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4" customFormat="1" x14ac:dyDescent="0.3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3"/>
      <c r="U65" s="122"/>
      <c r="V65" s="122"/>
      <c r="W65" s="423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313" customFormat="1" x14ac:dyDescent="0.3">
      <c r="A66" s="46" t="s">
        <v>13</v>
      </c>
      <c r="B66" s="46" t="s">
        <v>14</v>
      </c>
      <c r="C66" s="47" t="s">
        <v>35</v>
      </c>
      <c r="D66" s="31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9"/>
      <c r="P66" s="9"/>
      <c r="Q66" s="122"/>
      <c r="R66" s="122" t="e">
        <f>#REF!</f>
        <v>#REF!</v>
      </c>
      <c r="S66" s="122" t="e">
        <f>#REF!</f>
        <v>#REF!</v>
      </c>
      <c r="T66" s="423" t="s">
        <v>301</v>
      </c>
      <c r="U66" s="423"/>
      <c r="V66" s="423" t="s">
        <v>302</v>
      </c>
      <c r="W66" s="423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10" customFormat="1" ht="15" thickBot="1" x14ac:dyDescent="0.35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9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4" t="s">
        <v>295</v>
      </c>
      <c r="U67" s="314"/>
      <c r="V67" s="301" t="s">
        <v>294</v>
      </c>
      <c r="W67" s="30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" thickBot="1" x14ac:dyDescent="0.35">
      <c r="A68" s="23"/>
      <c r="B68" s="24"/>
      <c r="C68" s="14" t="s">
        <v>23</v>
      </c>
      <c r="D68" s="295">
        <f>SUM(D57:D67)</f>
        <v>13</v>
      </c>
      <c r="E68" s="29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2"/>
      <c r="S68" s="9" t="e">
        <f>SUM(S58:S67)</f>
        <v>#REF!</v>
      </c>
      <c r="T68" s="302"/>
      <c r="U68" s="302"/>
      <c r="V68" s="302"/>
      <c r="W68" s="302"/>
      <c r="X68" s="302">
        <f t="shared" ref="X68:AJ68" si="19">SUM(X57:X67)</f>
        <v>34</v>
      </c>
      <c r="Y68" s="302">
        <f t="shared" si="19"/>
        <v>0</v>
      </c>
      <c r="Z68" s="302">
        <f t="shared" si="19"/>
        <v>0</v>
      </c>
      <c r="AA68" s="302">
        <f t="shared" si="19"/>
        <v>0</v>
      </c>
      <c r="AB68" s="302">
        <f t="shared" si="19"/>
        <v>14</v>
      </c>
      <c r="AC68" s="302">
        <f t="shared" si="19"/>
        <v>6</v>
      </c>
      <c r="AD68" s="302">
        <f t="shared" si="19"/>
        <v>48</v>
      </c>
      <c r="AE68" s="302">
        <f t="shared" si="19"/>
        <v>6</v>
      </c>
      <c r="AF68" s="302">
        <f t="shared" si="19"/>
        <v>54</v>
      </c>
      <c r="AG68" s="302">
        <f t="shared" si="19"/>
        <v>34</v>
      </c>
      <c r="AH68" s="302">
        <f t="shared" si="19"/>
        <v>0</v>
      </c>
      <c r="AI68" s="302">
        <f t="shared" si="19"/>
        <v>20</v>
      </c>
      <c r="AJ68" s="302">
        <f t="shared" si="19"/>
        <v>54</v>
      </c>
    </row>
    <row r="69" spans="1:57" x14ac:dyDescent="0.3">
      <c r="A69" s="290"/>
      <c r="B69" s="290"/>
      <c r="C69" s="2"/>
      <c r="D69" s="291"/>
      <c r="E69" s="4"/>
      <c r="F69" s="3"/>
      <c r="G69" s="3"/>
      <c r="H69" s="3"/>
      <c r="I69" s="3"/>
      <c r="J69" s="3"/>
      <c r="K69" s="3"/>
      <c r="L69" s="3"/>
      <c r="M69" s="3"/>
      <c r="N69" s="292"/>
      <c r="O69" s="292"/>
      <c r="S69" s="9"/>
      <c r="T69" s="423"/>
      <c r="U69" s="423"/>
      <c r="V69" s="423"/>
      <c r="W69" s="423"/>
      <c r="X69" s="9"/>
    </row>
    <row r="70" spans="1:57" x14ac:dyDescent="0.3">
      <c r="A70" s="290"/>
      <c r="B70" s="290"/>
      <c r="C70" s="2"/>
      <c r="D70" s="291"/>
      <c r="E70" s="4"/>
      <c r="F70" s="3"/>
      <c r="G70" s="3"/>
      <c r="H70" s="3"/>
      <c r="I70" s="3"/>
      <c r="J70" s="3"/>
      <c r="K70" s="3"/>
      <c r="L70" s="3"/>
      <c r="M70" s="3"/>
      <c r="N70" s="292"/>
      <c r="O70" s="292"/>
      <c r="S70" s="9"/>
      <c r="T70" s="9"/>
      <c r="U70" s="9"/>
      <c r="V70" s="9"/>
      <c r="W70" s="9"/>
      <c r="X70" s="9"/>
    </row>
    <row r="71" spans="1:57" x14ac:dyDescent="0.3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3">
      <c r="C72" s="1528" t="s">
        <v>0</v>
      </c>
      <c r="D72" s="1531" t="s">
        <v>74</v>
      </c>
      <c r="E72" s="1522" t="s">
        <v>75</v>
      </c>
      <c r="F72" s="1526" t="s">
        <v>2</v>
      </c>
      <c r="G72" s="1526"/>
      <c r="H72" s="1526"/>
      <c r="I72" s="1526"/>
      <c r="J72" s="1526"/>
      <c r="K72" s="1523"/>
      <c r="L72" s="1522" t="s">
        <v>3</v>
      </c>
      <c r="M72" s="1522" t="s">
        <v>4</v>
      </c>
      <c r="N72" s="1522" t="s">
        <v>5</v>
      </c>
      <c r="O72" s="355"/>
      <c r="S72" s="9"/>
      <c r="T72" s="9"/>
      <c r="U72" s="9"/>
      <c r="V72" s="9"/>
      <c r="W72" s="9"/>
      <c r="X72" s="9"/>
    </row>
    <row r="73" spans="1:57" x14ac:dyDescent="0.3">
      <c r="C73" s="1529"/>
      <c r="D73" s="1532"/>
      <c r="E73" s="1522"/>
      <c r="F73" s="1522" t="s">
        <v>6</v>
      </c>
      <c r="G73" s="1524" t="s">
        <v>7</v>
      </c>
      <c r="H73" s="1524"/>
      <c r="I73" s="1524"/>
      <c r="J73" s="1524"/>
      <c r="K73" s="1522" t="s">
        <v>8</v>
      </c>
      <c r="L73" s="1522"/>
      <c r="M73" s="1522"/>
      <c r="N73" s="1522"/>
      <c r="O73" s="355"/>
      <c r="S73" s="9"/>
      <c r="T73" s="9"/>
      <c r="U73" s="9"/>
      <c r="V73" s="9"/>
      <c r="W73" s="9"/>
      <c r="X73" s="9"/>
    </row>
    <row r="74" spans="1:57" x14ac:dyDescent="0.3">
      <c r="C74" s="1529"/>
      <c r="D74" s="1532"/>
      <c r="E74" s="1522"/>
      <c r="F74" s="1523"/>
      <c r="G74" s="1522" t="s">
        <v>9</v>
      </c>
      <c r="H74" s="1526" t="s">
        <v>10</v>
      </c>
      <c r="I74" s="1523"/>
      <c r="J74" s="1523"/>
      <c r="K74" s="1523"/>
      <c r="L74" s="1522"/>
      <c r="M74" s="1522"/>
      <c r="N74" s="1522"/>
      <c r="O74" s="355"/>
      <c r="S74" s="9"/>
      <c r="T74" s="9"/>
      <c r="U74" s="9"/>
      <c r="V74" s="9"/>
      <c r="W74" s="9"/>
      <c r="X74" s="9"/>
    </row>
    <row r="75" spans="1:57" x14ac:dyDescent="0.3">
      <c r="C75" s="1529"/>
      <c r="D75" s="1532"/>
      <c r="E75" s="1522"/>
      <c r="F75" s="1523"/>
      <c r="G75" s="1525"/>
      <c r="H75" s="1522" t="s">
        <v>11</v>
      </c>
      <c r="I75" s="1522" t="s">
        <v>12</v>
      </c>
      <c r="J75" s="1522" t="s">
        <v>13</v>
      </c>
      <c r="K75" s="1523"/>
      <c r="L75" s="1522"/>
      <c r="M75" s="1522"/>
      <c r="N75" s="1522"/>
      <c r="O75" s="355"/>
      <c r="S75" s="9"/>
      <c r="T75" s="1522" t="s">
        <v>11</v>
      </c>
      <c r="U75" s="1522" t="s">
        <v>12</v>
      </c>
      <c r="V75" s="1522" t="s">
        <v>13</v>
      </c>
      <c r="W75" s="1536" t="s">
        <v>9</v>
      </c>
      <c r="X75" s="1541" t="s">
        <v>311</v>
      </c>
      <c r="Y75" s="1536"/>
      <c r="Z75" s="1536"/>
      <c r="AA75" s="1536"/>
      <c r="AB75" s="1536"/>
      <c r="AC75" s="1536"/>
      <c r="AD75" s="1536"/>
      <c r="AE75" s="1536"/>
      <c r="AF75" s="1536"/>
      <c r="AG75" s="300" t="s">
        <v>309</v>
      </c>
      <c r="AH75" s="300"/>
      <c r="AI75" s="300"/>
      <c r="AJ75" s="300"/>
    </row>
    <row r="76" spans="1:57" x14ac:dyDescent="0.3">
      <c r="C76" s="1529"/>
      <c r="D76" s="1532"/>
      <c r="E76" s="1522"/>
      <c r="F76" s="1523"/>
      <c r="G76" s="1525"/>
      <c r="H76" s="1522"/>
      <c r="I76" s="1522"/>
      <c r="J76" s="1522"/>
      <c r="K76" s="1523"/>
      <c r="L76" s="1522"/>
      <c r="M76" s="1522"/>
      <c r="N76" s="1522"/>
      <c r="O76" s="355"/>
      <c r="S76" s="9"/>
      <c r="T76" s="1522"/>
      <c r="U76" s="1522"/>
      <c r="V76" s="1522"/>
      <c r="W76" s="1536"/>
      <c r="X76" s="1536"/>
      <c r="Y76" s="1536"/>
      <c r="Z76" s="1536"/>
      <c r="AA76" s="1536"/>
      <c r="AB76" s="1536"/>
      <c r="AC76" s="1536"/>
      <c r="AD76" s="1536"/>
      <c r="AE76" s="1536"/>
      <c r="AF76" s="1536"/>
      <c r="AG76" s="26"/>
      <c r="AH76" s="26"/>
      <c r="AI76" s="26"/>
      <c r="AJ76" s="26"/>
      <c r="AP76" s="9" t="s">
        <v>315</v>
      </c>
      <c r="AS76" s="1542" t="s">
        <v>289</v>
      </c>
      <c r="AT76" s="1542"/>
      <c r="AU76" s="1542" t="s">
        <v>290</v>
      </c>
      <c r="AV76" s="1542"/>
      <c r="AW76" s="1542" t="s">
        <v>291</v>
      </c>
      <c r="AX76" s="1542"/>
      <c r="AY76" s="1542" t="s">
        <v>310</v>
      </c>
      <c r="AZ76" s="1542"/>
      <c r="BA76" s="1542"/>
      <c r="BB76" s="293"/>
      <c r="BC76" s="293"/>
      <c r="BD76" s="293"/>
      <c r="BE76" s="293"/>
    </row>
    <row r="77" spans="1:57" x14ac:dyDescent="0.3">
      <c r="C77" s="1529"/>
      <c r="D77" s="1532"/>
      <c r="E77" s="1522"/>
      <c r="F77" s="1523"/>
      <c r="G77" s="1525"/>
      <c r="H77" s="1522"/>
      <c r="I77" s="1522"/>
      <c r="J77" s="1522"/>
      <c r="K77" s="1523"/>
      <c r="L77" s="1522"/>
      <c r="M77" s="1522"/>
      <c r="N77" s="1522"/>
      <c r="O77" s="355"/>
      <c r="S77" s="9"/>
      <c r="T77" s="1522"/>
      <c r="U77" s="1522"/>
      <c r="V77" s="1522"/>
      <c r="W77" s="1536"/>
      <c r="X77" s="1536" t="s">
        <v>289</v>
      </c>
      <c r="Y77" s="1536"/>
      <c r="Z77" s="1536" t="s">
        <v>290</v>
      </c>
      <c r="AA77" s="1536"/>
      <c r="AB77" s="1536" t="s">
        <v>291</v>
      </c>
      <c r="AC77" s="1536"/>
      <c r="AD77" s="1536" t="s">
        <v>310</v>
      </c>
      <c r="AE77" s="1536"/>
      <c r="AF77" s="1536"/>
      <c r="AG77" s="26"/>
      <c r="AH77" s="26"/>
      <c r="AI77" s="26"/>
      <c r="AJ77" s="26"/>
      <c r="AM77" s="304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5" t="s">
        <v>293</v>
      </c>
      <c r="AT77" s="285" t="s">
        <v>113</v>
      </c>
      <c r="AU77" s="285" t="s">
        <v>293</v>
      </c>
      <c r="AV77" s="285" t="s">
        <v>113</v>
      </c>
      <c r="AW77" s="285" t="s">
        <v>293</v>
      </c>
      <c r="AX77" s="28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3">
      <c r="C78" s="1530"/>
      <c r="D78" s="1533"/>
      <c r="E78" s="1522"/>
      <c r="F78" s="1523"/>
      <c r="G78" s="1525"/>
      <c r="H78" s="1522"/>
      <c r="I78" s="1522"/>
      <c r="J78" s="1522"/>
      <c r="K78" s="1523"/>
      <c r="L78" s="1522"/>
      <c r="M78" s="1522"/>
      <c r="N78" s="1522"/>
      <c r="O78" s="355"/>
      <c r="S78" s="9"/>
      <c r="T78" s="1522"/>
      <c r="U78" s="1522"/>
      <c r="V78" s="1522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4" customFormat="1" x14ac:dyDescent="0.3">
      <c r="A79" s="46" t="s">
        <v>13</v>
      </c>
      <c r="B79" s="46" t="s">
        <v>31</v>
      </c>
      <c r="C79" s="453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3" t="s">
        <v>295</v>
      </c>
      <c r="U79" s="423"/>
      <c r="V79" s="423" t="s">
        <v>302</v>
      </c>
      <c r="W79" s="423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4" customFormat="1" ht="27" x14ac:dyDescent="0.3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3" t="s">
        <v>301</v>
      </c>
      <c r="U80" s="423"/>
      <c r="V80" s="423" t="s">
        <v>302</v>
      </c>
      <c r="W80" s="423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8" customFormat="1" x14ac:dyDescent="0.3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9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10" customFormat="1" ht="27" x14ac:dyDescent="0.3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9"/>
      <c r="P82" s="9"/>
      <c r="Q82" s="122"/>
      <c r="R82" s="122"/>
      <c r="S82" s="122"/>
      <c r="T82" s="423" t="s">
        <v>301</v>
      </c>
      <c r="U82" s="423"/>
      <c r="V82" s="423" t="s">
        <v>302</v>
      </c>
      <c r="W82" s="423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8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8" customFormat="1" x14ac:dyDescent="0.3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9"/>
      <c r="P83" s="9"/>
      <c r="Q83" s="122"/>
      <c r="R83" s="122"/>
      <c r="S83" s="9"/>
      <c r="T83" s="423" t="s">
        <v>301</v>
      </c>
      <c r="U83" s="423"/>
      <c r="V83" s="423" t="s">
        <v>302</v>
      </c>
      <c r="W83" s="423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7"/>
      <c r="AO83" s="347"/>
      <c r="AP83" s="347"/>
      <c r="AQ83" s="347"/>
      <c r="AR83" s="347"/>
      <c r="AS83" s="347"/>
      <c r="AT83" s="347"/>
      <c r="AU83" s="347"/>
      <c r="AV83" s="347"/>
      <c r="AW83" s="347"/>
      <c r="AX83" s="347"/>
      <c r="AY83" s="347"/>
      <c r="AZ83" s="347"/>
      <c r="BA83" s="347"/>
      <c r="BB83" s="347"/>
      <c r="BC83" s="347"/>
      <c r="BD83" s="347"/>
      <c r="BE83" s="347"/>
    </row>
    <row r="84" spans="1:57" s="350" customFormat="1" ht="30.75" customHeight="1" x14ac:dyDescent="0.3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9"/>
      <c r="P84" s="9"/>
      <c r="Q84" s="122"/>
      <c r="R84" s="122"/>
      <c r="S84" s="122"/>
      <c r="T84" s="423" t="s">
        <v>301</v>
      </c>
      <c r="U84" s="423"/>
      <c r="V84" s="423" t="s">
        <v>302</v>
      </c>
      <c r="W84" s="423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10" customFormat="1" x14ac:dyDescent="0.3">
      <c r="A85" s="46"/>
      <c r="B85" s="46"/>
      <c r="C85" s="47"/>
      <c r="D85" s="340"/>
      <c r="E85" s="7"/>
      <c r="F85" s="8"/>
      <c r="G85" s="8"/>
      <c r="H85" s="8"/>
      <c r="I85" s="8"/>
      <c r="J85" s="8"/>
      <c r="K85" s="8"/>
      <c r="L85" s="7"/>
      <c r="M85" s="8"/>
      <c r="N85" s="7"/>
      <c r="O85" s="339"/>
      <c r="P85" s="9"/>
      <c r="Q85" s="122"/>
      <c r="R85" s="122"/>
      <c r="S85" s="9"/>
      <c r="T85" s="314"/>
      <c r="U85" s="314"/>
      <c r="V85" s="314"/>
      <c r="W85" s="314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7" customFormat="1" ht="13.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3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9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3">
      <c r="C88" s="47"/>
      <c r="D88" s="29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9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3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9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" thickBot="1" x14ac:dyDescent="0.35">
      <c r="C90" s="47"/>
      <c r="D90" s="294"/>
      <c r="E90" s="7"/>
      <c r="F90" s="8"/>
      <c r="G90" s="8"/>
      <c r="H90" s="8"/>
      <c r="I90" s="8"/>
      <c r="J90" s="8"/>
      <c r="K90" s="8"/>
      <c r="L90" s="7"/>
      <c r="M90" s="8"/>
      <c r="N90" s="7"/>
      <c r="O90" s="339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" thickBot="1" x14ac:dyDescent="0.35">
      <c r="A91" s="23"/>
      <c r="B91" s="24"/>
      <c r="C91" s="14" t="s">
        <v>23</v>
      </c>
      <c r="D91" s="295">
        <f>SUM(D79:D90)</f>
        <v>1</v>
      </c>
      <c r="E91" s="29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3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3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3">
      <c r="C94" s="1528" t="s">
        <v>0</v>
      </c>
      <c r="D94" s="1531" t="s">
        <v>74</v>
      </c>
      <c r="E94" s="1522" t="s">
        <v>1</v>
      </c>
      <c r="F94" s="1526" t="s">
        <v>2</v>
      </c>
      <c r="G94" s="1526"/>
      <c r="H94" s="1526"/>
      <c r="I94" s="1526"/>
      <c r="J94" s="1526"/>
      <c r="K94" s="1523"/>
      <c r="L94" s="1522" t="s">
        <v>3</v>
      </c>
      <c r="M94" s="1522" t="s">
        <v>4</v>
      </c>
      <c r="N94" s="1522" t="s">
        <v>5</v>
      </c>
      <c r="O94" s="355"/>
      <c r="S94" s="9"/>
      <c r="T94" s="9"/>
      <c r="U94" s="9"/>
      <c r="V94" s="9"/>
      <c r="W94" s="9"/>
      <c r="X94" s="9"/>
    </row>
    <row r="95" spans="1:57" x14ac:dyDescent="0.3">
      <c r="C95" s="1529"/>
      <c r="D95" s="1532"/>
      <c r="E95" s="1522"/>
      <c r="F95" s="1522" t="s">
        <v>6</v>
      </c>
      <c r="G95" s="1524" t="s">
        <v>7</v>
      </c>
      <c r="H95" s="1524"/>
      <c r="I95" s="1524"/>
      <c r="J95" s="1524"/>
      <c r="K95" s="1522" t="s">
        <v>25</v>
      </c>
      <c r="L95" s="1522"/>
      <c r="M95" s="1522"/>
      <c r="N95" s="1522"/>
      <c r="O95" s="355"/>
      <c r="S95" s="9"/>
      <c r="T95" s="9"/>
      <c r="U95" s="9"/>
      <c r="V95" s="9"/>
      <c r="W95" s="9"/>
      <c r="X95" s="9"/>
    </row>
    <row r="96" spans="1:57" x14ac:dyDescent="0.3">
      <c r="C96" s="1529"/>
      <c r="D96" s="1532"/>
      <c r="E96" s="1522"/>
      <c r="F96" s="1523"/>
      <c r="G96" s="1522" t="s">
        <v>9</v>
      </c>
      <c r="H96" s="1526" t="s">
        <v>10</v>
      </c>
      <c r="I96" s="1523"/>
      <c r="J96" s="1523"/>
      <c r="K96" s="1523"/>
      <c r="L96" s="1522"/>
      <c r="M96" s="1522"/>
      <c r="N96" s="1522"/>
      <c r="O96" s="355"/>
      <c r="S96" s="9"/>
      <c r="T96" s="9"/>
      <c r="U96" s="9"/>
      <c r="V96" s="9"/>
      <c r="W96" s="9"/>
      <c r="X96" s="9"/>
    </row>
    <row r="97" spans="1:57" x14ac:dyDescent="0.3">
      <c r="C97" s="1529"/>
      <c r="D97" s="1532"/>
      <c r="E97" s="1522"/>
      <c r="F97" s="1523"/>
      <c r="G97" s="1525"/>
      <c r="H97" s="1527" t="s">
        <v>26</v>
      </c>
      <c r="I97" s="1527" t="s">
        <v>27</v>
      </c>
      <c r="J97" s="1527" t="s">
        <v>28</v>
      </c>
      <c r="K97" s="1523"/>
      <c r="L97" s="1522"/>
      <c r="M97" s="1522"/>
      <c r="N97" s="1522"/>
      <c r="O97" s="355"/>
      <c r="S97" s="9"/>
      <c r="T97" s="1522" t="s">
        <v>11</v>
      </c>
      <c r="U97" s="1522" t="s">
        <v>12</v>
      </c>
      <c r="V97" s="1522" t="s">
        <v>13</v>
      </c>
      <c r="W97" s="1536" t="s">
        <v>9</v>
      </c>
      <c r="X97" s="1541" t="s">
        <v>311</v>
      </c>
      <c r="Y97" s="1536"/>
      <c r="Z97" s="1536"/>
      <c r="AA97" s="1536"/>
      <c r="AB97" s="1536"/>
      <c r="AC97" s="1536"/>
      <c r="AD97" s="1536"/>
      <c r="AE97" s="1536"/>
      <c r="AF97" s="1536"/>
      <c r="AG97" s="300" t="s">
        <v>309</v>
      </c>
      <c r="AH97" s="300"/>
      <c r="AI97" s="300"/>
      <c r="AJ97" s="300"/>
      <c r="AP97" s="9" t="s">
        <v>315</v>
      </c>
      <c r="AS97" s="1542" t="s">
        <v>289</v>
      </c>
      <c r="AT97" s="1542"/>
      <c r="AU97" s="1542" t="s">
        <v>290</v>
      </c>
      <c r="AV97" s="1542"/>
      <c r="AW97" s="1542" t="s">
        <v>291</v>
      </c>
      <c r="AX97" s="1542"/>
      <c r="AY97" s="1542" t="s">
        <v>310</v>
      </c>
      <c r="AZ97" s="1542"/>
      <c r="BA97" s="1542"/>
      <c r="BB97" s="293"/>
      <c r="BC97" s="293"/>
      <c r="BD97" s="293"/>
      <c r="BE97" s="293"/>
    </row>
    <row r="98" spans="1:57" x14ac:dyDescent="0.3">
      <c r="C98" s="1529"/>
      <c r="D98" s="1532"/>
      <c r="E98" s="1522"/>
      <c r="F98" s="1523"/>
      <c r="G98" s="1525"/>
      <c r="H98" s="1527"/>
      <c r="I98" s="1527"/>
      <c r="J98" s="1527"/>
      <c r="K98" s="1523"/>
      <c r="L98" s="1522"/>
      <c r="M98" s="1522"/>
      <c r="N98" s="1522"/>
      <c r="O98" s="355"/>
      <c r="S98" s="9"/>
      <c r="T98" s="1522"/>
      <c r="U98" s="1522"/>
      <c r="V98" s="1522"/>
      <c r="W98" s="1536"/>
      <c r="X98" s="1536"/>
      <c r="Y98" s="1536"/>
      <c r="Z98" s="1536"/>
      <c r="AA98" s="1536"/>
      <c r="AB98" s="1536"/>
      <c r="AC98" s="1536"/>
      <c r="AD98" s="1536"/>
      <c r="AE98" s="1536"/>
      <c r="AF98" s="1536"/>
      <c r="AG98" s="26"/>
      <c r="AH98" s="26"/>
      <c r="AI98" s="26"/>
      <c r="AJ98" s="26"/>
      <c r="AM98" s="304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5" t="s">
        <v>293</v>
      </c>
      <c r="AT98" s="285" t="s">
        <v>113</v>
      </c>
      <c r="AU98" s="285" t="s">
        <v>293</v>
      </c>
      <c r="AV98" s="285" t="s">
        <v>113</v>
      </c>
      <c r="AW98" s="285" t="s">
        <v>293</v>
      </c>
      <c r="AX98" s="28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3">
      <c r="C99" s="1529"/>
      <c r="D99" s="1532"/>
      <c r="E99" s="1522"/>
      <c r="F99" s="1523"/>
      <c r="G99" s="1525"/>
      <c r="H99" s="1527"/>
      <c r="I99" s="1527"/>
      <c r="J99" s="1527"/>
      <c r="K99" s="1523"/>
      <c r="L99" s="1522"/>
      <c r="M99" s="1522"/>
      <c r="N99" s="1522"/>
      <c r="O99" s="355"/>
      <c r="S99" s="9"/>
      <c r="T99" s="1522"/>
      <c r="U99" s="1522"/>
      <c r="V99" s="1522"/>
      <c r="W99" s="1536"/>
      <c r="X99" s="1536" t="s">
        <v>289</v>
      </c>
      <c r="Y99" s="1536"/>
      <c r="Z99" s="1536" t="s">
        <v>290</v>
      </c>
      <c r="AA99" s="1536"/>
      <c r="AB99" s="1536" t="s">
        <v>291</v>
      </c>
      <c r="AC99" s="1536"/>
      <c r="AD99" s="1536" t="s">
        <v>310</v>
      </c>
      <c r="AE99" s="1536"/>
      <c r="AF99" s="1536"/>
      <c r="AG99" s="26"/>
      <c r="AH99" s="26"/>
      <c r="AI99" s="26"/>
      <c r="AJ99" s="26"/>
      <c r="AM99" s="30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3">
      <c r="C100" s="1530"/>
      <c r="D100" s="1533"/>
      <c r="E100" s="1522"/>
      <c r="F100" s="1523"/>
      <c r="G100" s="1525"/>
      <c r="H100" s="1527"/>
      <c r="I100" s="1527"/>
      <c r="J100" s="1527"/>
      <c r="K100" s="1523"/>
      <c r="L100" s="1522"/>
      <c r="M100" s="1522"/>
      <c r="N100" s="1522"/>
      <c r="O100" s="355"/>
      <c r="S100" s="9"/>
      <c r="T100" s="1522"/>
      <c r="U100" s="1522"/>
      <c r="V100" s="1522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3">
      <c r="C101" s="298"/>
      <c r="D101" s="296"/>
      <c r="E101" s="296"/>
      <c r="F101" s="8"/>
      <c r="G101" s="8"/>
      <c r="H101" s="8"/>
      <c r="I101" s="8"/>
      <c r="J101" s="8"/>
      <c r="K101" s="8"/>
      <c r="L101" s="7"/>
      <c r="M101" s="8"/>
      <c r="N101" s="7"/>
      <c r="O101" s="339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10" customFormat="1" ht="27" x14ac:dyDescent="0.3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9"/>
      <c r="P102" s="9" t="s">
        <v>83</v>
      </c>
      <c r="Q102" s="122"/>
      <c r="R102" s="122" t="e">
        <f>#REF!</f>
        <v>#REF!</v>
      </c>
      <c r="S102" s="122"/>
      <c r="T102" s="314"/>
      <c r="U102" s="314"/>
      <c r="V102" s="314" t="s">
        <v>294</v>
      </c>
      <c r="W102" s="314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1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10" customFormat="1" x14ac:dyDescent="0.3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9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4" t="s">
        <v>294</v>
      </c>
      <c r="U103" s="314"/>
      <c r="V103" s="314"/>
      <c r="W103" s="314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1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10" customFormat="1" x14ac:dyDescent="0.3">
      <c r="A104" s="46" t="s">
        <v>16</v>
      </c>
      <c r="B104" s="46" t="s">
        <v>14</v>
      </c>
      <c r="C104" s="47" t="s">
        <v>39</v>
      </c>
      <c r="D104" s="47"/>
      <c r="E104" s="29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9"/>
      <c r="P104" s="9" t="s">
        <v>71</v>
      </c>
      <c r="Q104" s="122" t="s">
        <v>65</v>
      </c>
      <c r="R104" s="122" t="e">
        <f>#REF!</f>
        <v>#REF!</v>
      </c>
      <c r="S104" s="9"/>
      <c r="T104" s="314" t="s">
        <v>297</v>
      </c>
      <c r="U104" s="314"/>
      <c r="V104" s="314"/>
      <c r="W104" s="314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1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8" customFormat="1" ht="30" customHeight="1" x14ac:dyDescent="0.3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9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3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9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3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9"/>
      <c r="S107" s="9"/>
      <c r="T107" s="423"/>
      <c r="U107" s="423"/>
      <c r="V107" s="423"/>
      <c r="W107" s="423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4" customFormat="1" ht="40.200000000000003" x14ac:dyDescent="0.3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9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4" customFormat="1" x14ac:dyDescent="0.3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9"/>
      <c r="P109" s="9"/>
      <c r="Q109" s="122"/>
      <c r="R109" s="122"/>
      <c r="S109" s="122"/>
      <c r="T109" s="314"/>
      <c r="U109" s="314"/>
      <c r="V109" s="314"/>
      <c r="W109" s="314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" thickBot="1" x14ac:dyDescent="0.35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9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" thickBot="1" x14ac:dyDescent="0.35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2"/>
      <c r="P111" s="122"/>
      <c r="S111" s="9"/>
      <c r="T111" s="302"/>
      <c r="U111" s="302"/>
      <c r="V111" s="302"/>
      <c r="W111" s="302"/>
      <c r="X111" s="302">
        <f>SUM(X102:X110)</f>
        <v>26</v>
      </c>
      <c r="Y111" s="302">
        <f t="shared" ref="Y111:AJ111" si="34">SUM(Y102:Y110)</f>
        <v>4</v>
      </c>
      <c r="Z111" s="302">
        <f t="shared" si="34"/>
        <v>0</v>
      </c>
      <c r="AA111" s="302">
        <f t="shared" si="34"/>
        <v>0</v>
      </c>
      <c r="AB111" s="302">
        <f t="shared" si="34"/>
        <v>10</v>
      </c>
      <c r="AC111" s="302">
        <f t="shared" si="34"/>
        <v>0</v>
      </c>
      <c r="AD111" s="302">
        <f t="shared" si="34"/>
        <v>36</v>
      </c>
      <c r="AE111" s="302">
        <f t="shared" si="34"/>
        <v>4</v>
      </c>
      <c r="AF111" s="302">
        <f>SUM(AF102:AF110)</f>
        <v>40</v>
      </c>
      <c r="AG111" s="302">
        <f t="shared" si="34"/>
        <v>30</v>
      </c>
      <c r="AH111" s="302">
        <f t="shared" si="34"/>
        <v>0</v>
      </c>
      <c r="AI111" s="302">
        <f t="shared" si="34"/>
        <v>10</v>
      </c>
      <c r="AJ111" s="302">
        <f t="shared" si="34"/>
        <v>40</v>
      </c>
    </row>
    <row r="112" spans="1:57" x14ac:dyDescent="0.3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3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3">
      <c r="C114" s="1528" t="s">
        <v>0</v>
      </c>
      <c r="D114" s="1531" t="s">
        <v>74</v>
      </c>
      <c r="E114" s="1522" t="s">
        <v>1</v>
      </c>
      <c r="F114" s="1526" t="s">
        <v>2</v>
      </c>
      <c r="G114" s="1526"/>
      <c r="H114" s="1526"/>
      <c r="I114" s="1526"/>
      <c r="J114" s="1526"/>
      <c r="K114" s="1523"/>
      <c r="L114" s="1522" t="s">
        <v>3</v>
      </c>
      <c r="M114" s="1522" t="s">
        <v>4</v>
      </c>
      <c r="N114" s="1522" t="s">
        <v>5</v>
      </c>
      <c r="O114" s="355"/>
      <c r="S114" s="9"/>
      <c r="T114" s="9"/>
      <c r="U114" s="9"/>
      <c r="V114" s="9"/>
      <c r="W114" s="9"/>
      <c r="X114" s="9"/>
    </row>
    <row r="115" spans="1:57" x14ac:dyDescent="0.3">
      <c r="C115" s="1529"/>
      <c r="D115" s="1532"/>
      <c r="E115" s="1522"/>
      <c r="F115" s="1522" t="s">
        <v>6</v>
      </c>
      <c r="G115" s="1524" t="s">
        <v>7</v>
      </c>
      <c r="H115" s="1524"/>
      <c r="I115" s="1524"/>
      <c r="J115" s="1524"/>
      <c r="K115" s="1522" t="s">
        <v>25</v>
      </c>
      <c r="L115" s="1522"/>
      <c r="M115" s="1522"/>
      <c r="N115" s="1522"/>
      <c r="O115" s="355"/>
      <c r="S115" s="9"/>
      <c r="T115" s="9"/>
      <c r="U115" s="9"/>
      <c r="V115" s="9"/>
      <c r="W115" s="9"/>
      <c r="X115" s="9"/>
    </row>
    <row r="116" spans="1:57" x14ac:dyDescent="0.3">
      <c r="C116" s="1529"/>
      <c r="D116" s="1532"/>
      <c r="E116" s="1522"/>
      <c r="F116" s="1523"/>
      <c r="G116" s="1522" t="s">
        <v>9</v>
      </c>
      <c r="H116" s="1526" t="s">
        <v>10</v>
      </c>
      <c r="I116" s="1523"/>
      <c r="J116" s="1523"/>
      <c r="K116" s="1523"/>
      <c r="L116" s="1522"/>
      <c r="M116" s="1522"/>
      <c r="N116" s="1522"/>
      <c r="O116" s="355"/>
      <c r="S116" s="9"/>
      <c r="T116" s="9"/>
      <c r="U116" s="9"/>
      <c r="V116" s="9"/>
      <c r="W116" s="9"/>
      <c r="X116" s="9"/>
    </row>
    <row r="117" spans="1:57" x14ac:dyDescent="0.3">
      <c r="C117" s="1529"/>
      <c r="D117" s="1532"/>
      <c r="E117" s="1522"/>
      <c r="F117" s="1523"/>
      <c r="G117" s="1525"/>
      <c r="H117" s="1527" t="s">
        <v>26</v>
      </c>
      <c r="I117" s="1527" t="s">
        <v>27</v>
      </c>
      <c r="J117" s="1527" t="s">
        <v>28</v>
      </c>
      <c r="K117" s="1523"/>
      <c r="L117" s="1522"/>
      <c r="M117" s="1522"/>
      <c r="N117" s="1522"/>
      <c r="O117" s="355"/>
      <c r="S117" s="9"/>
      <c r="T117" s="1522" t="s">
        <v>11</v>
      </c>
      <c r="U117" s="1522" t="s">
        <v>12</v>
      </c>
      <c r="V117" s="1522" t="s">
        <v>13</v>
      </c>
      <c r="W117" s="1536" t="s">
        <v>9</v>
      </c>
      <c r="X117" s="1541" t="s">
        <v>311</v>
      </c>
      <c r="Y117" s="1536"/>
      <c r="Z117" s="1536"/>
      <c r="AA117" s="1536"/>
      <c r="AB117" s="1536"/>
      <c r="AC117" s="1536"/>
      <c r="AD117" s="1536"/>
      <c r="AE117" s="1536"/>
      <c r="AF117" s="1536"/>
      <c r="AG117" s="300" t="s">
        <v>309</v>
      </c>
      <c r="AH117" s="300"/>
      <c r="AI117" s="300"/>
      <c r="AJ117" s="300"/>
      <c r="AP117" s="9" t="s">
        <v>315</v>
      </c>
      <c r="AS117" s="1542" t="s">
        <v>289</v>
      </c>
      <c r="AT117" s="1542"/>
      <c r="AU117" s="1542" t="s">
        <v>290</v>
      </c>
      <c r="AV117" s="1542"/>
      <c r="AW117" s="1542" t="s">
        <v>291</v>
      </c>
      <c r="AX117" s="1542"/>
      <c r="AY117" s="1542" t="s">
        <v>310</v>
      </c>
      <c r="AZ117" s="1542"/>
      <c r="BA117" s="1542"/>
      <c r="BB117" s="293"/>
      <c r="BC117" s="293"/>
      <c r="BD117" s="293"/>
      <c r="BE117" s="293"/>
    </row>
    <row r="118" spans="1:57" x14ac:dyDescent="0.3">
      <c r="C118" s="1529"/>
      <c r="D118" s="1532"/>
      <c r="E118" s="1522"/>
      <c r="F118" s="1523"/>
      <c r="G118" s="1525"/>
      <c r="H118" s="1527"/>
      <c r="I118" s="1527"/>
      <c r="J118" s="1527"/>
      <c r="K118" s="1523"/>
      <c r="L118" s="1522"/>
      <c r="M118" s="1522"/>
      <c r="N118" s="1522"/>
      <c r="O118" s="355"/>
      <c r="S118" s="9"/>
      <c r="T118" s="1522"/>
      <c r="U118" s="1522"/>
      <c r="V118" s="1522"/>
      <c r="W118" s="1536"/>
      <c r="X118" s="1536"/>
      <c r="Y118" s="1536"/>
      <c r="Z118" s="1536"/>
      <c r="AA118" s="1536"/>
      <c r="AB118" s="1536"/>
      <c r="AC118" s="1536"/>
      <c r="AD118" s="1536"/>
      <c r="AE118" s="1536"/>
      <c r="AF118" s="1536"/>
      <c r="AG118" s="26"/>
      <c r="AH118" s="26"/>
      <c r="AI118" s="26"/>
      <c r="AJ118" s="26"/>
      <c r="AM118" s="304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5" t="s">
        <v>293</v>
      </c>
      <c r="AT118" s="285" t="s">
        <v>113</v>
      </c>
      <c r="AU118" s="285" t="s">
        <v>293</v>
      </c>
      <c r="AV118" s="285" t="s">
        <v>113</v>
      </c>
      <c r="AW118" s="285" t="s">
        <v>293</v>
      </c>
      <c r="AX118" s="28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3">
      <c r="C119" s="1529"/>
      <c r="D119" s="1532"/>
      <c r="E119" s="1522"/>
      <c r="F119" s="1523"/>
      <c r="G119" s="1525"/>
      <c r="H119" s="1527"/>
      <c r="I119" s="1527"/>
      <c r="J119" s="1527"/>
      <c r="K119" s="1523"/>
      <c r="L119" s="1522"/>
      <c r="M119" s="1522"/>
      <c r="N119" s="1522"/>
      <c r="O119" s="355"/>
      <c r="S119" s="9"/>
      <c r="T119" s="1522"/>
      <c r="U119" s="1522"/>
      <c r="V119" s="1522"/>
      <c r="W119" s="1536"/>
      <c r="X119" s="1536" t="s">
        <v>289</v>
      </c>
      <c r="Y119" s="1536"/>
      <c r="Z119" s="1536" t="s">
        <v>290</v>
      </c>
      <c r="AA119" s="1536"/>
      <c r="AB119" s="1536" t="s">
        <v>291</v>
      </c>
      <c r="AC119" s="1536"/>
      <c r="AD119" s="1536" t="s">
        <v>310</v>
      </c>
      <c r="AE119" s="1536"/>
      <c r="AF119" s="1536"/>
      <c r="AG119" s="26"/>
      <c r="AH119" s="26"/>
      <c r="AI119" s="26"/>
      <c r="AJ119" s="26"/>
      <c r="AM119" s="30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3">
      <c r="C120" s="1530"/>
      <c r="D120" s="1533"/>
      <c r="E120" s="1522"/>
      <c r="F120" s="1523"/>
      <c r="G120" s="1525"/>
      <c r="H120" s="1527"/>
      <c r="I120" s="1527"/>
      <c r="J120" s="1527"/>
      <c r="K120" s="1523"/>
      <c r="L120" s="1522"/>
      <c r="M120" s="1522"/>
      <c r="N120" s="1522"/>
      <c r="O120" s="355"/>
      <c r="S120" s="9"/>
      <c r="T120" s="1522"/>
      <c r="U120" s="1522"/>
      <c r="V120" s="1522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8" customFormat="1" x14ac:dyDescent="0.3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9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9"/>
      <c r="AN121" s="346"/>
      <c r="AO121" s="191" t="s">
        <v>48</v>
      </c>
      <c r="AP121" s="347"/>
      <c r="AQ121" s="347"/>
      <c r="AR121" s="347"/>
      <c r="AS121" s="347"/>
      <c r="AT121" s="347"/>
      <c r="AU121" s="347"/>
      <c r="AV121" s="347"/>
      <c r="AW121" s="347"/>
      <c r="AX121" s="347"/>
      <c r="AY121" s="347"/>
      <c r="AZ121" s="347"/>
      <c r="BA121" s="347"/>
      <c r="BB121" s="347"/>
      <c r="BC121" s="347"/>
      <c r="BD121" s="347"/>
      <c r="BE121" s="347"/>
    </row>
    <row r="122" spans="1:57" s="310" customFormat="1" x14ac:dyDescent="0.3">
      <c r="A122" s="46" t="s">
        <v>13</v>
      </c>
      <c r="B122" s="46" t="s">
        <v>14</v>
      </c>
      <c r="C122" s="36" t="s">
        <v>45</v>
      </c>
      <c r="D122" s="340"/>
      <c r="E122" s="28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9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50" customFormat="1" ht="53.25" customHeight="1" x14ac:dyDescent="0.3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9"/>
      <c r="P123" s="9"/>
      <c r="Q123" s="122"/>
      <c r="R123" s="122"/>
      <c r="S123" s="9"/>
      <c r="T123" s="314" t="s">
        <v>301</v>
      </c>
      <c r="U123" s="314"/>
      <c r="V123" s="314" t="s">
        <v>302</v>
      </c>
      <c r="W123" s="314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9"/>
      <c r="AN123" s="400"/>
      <c r="AO123" s="401"/>
      <c r="AP123" s="397"/>
      <c r="AQ123" s="397"/>
      <c r="AR123" s="397"/>
      <c r="AS123" s="397"/>
      <c r="AT123" s="397"/>
      <c r="AU123" s="397"/>
      <c r="AV123" s="397"/>
      <c r="AW123" s="397"/>
      <c r="AX123" s="397"/>
      <c r="AY123" s="397"/>
      <c r="AZ123" s="397"/>
      <c r="BA123" s="397"/>
      <c r="BB123" s="397"/>
      <c r="BC123" s="397"/>
      <c r="BD123" s="397"/>
      <c r="BE123" s="397"/>
    </row>
    <row r="124" spans="1:57" s="350" customFormat="1" x14ac:dyDescent="0.3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9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7"/>
      <c r="AO124" s="397"/>
      <c r="AP124" s="397"/>
      <c r="AQ124" s="397"/>
      <c r="AR124" s="397"/>
      <c r="AS124" s="397"/>
      <c r="AT124" s="397"/>
      <c r="AU124" s="397"/>
      <c r="AV124" s="397"/>
      <c r="AW124" s="397"/>
      <c r="AX124" s="397"/>
      <c r="AY124" s="397"/>
      <c r="AZ124" s="397"/>
      <c r="BA124" s="397"/>
      <c r="BB124" s="397"/>
      <c r="BC124" s="397"/>
      <c r="BD124" s="397"/>
      <c r="BE124" s="397"/>
    </row>
    <row r="125" spans="1:57" s="350" customFormat="1" ht="40.200000000000003" x14ac:dyDescent="0.3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9"/>
      <c r="P125" s="9"/>
      <c r="Q125" s="122"/>
      <c r="R125" s="122"/>
      <c r="S125" s="9"/>
      <c r="T125" s="314" t="s">
        <v>295</v>
      </c>
      <c r="U125" s="314" t="s">
        <v>294</v>
      </c>
      <c r="V125" s="26"/>
      <c r="W125" s="314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7" x14ac:dyDescent="0.3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9"/>
      <c r="P126" s="9"/>
      <c r="Q126" s="122"/>
      <c r="R126" s="122"/>
      <c r="S126" s="9"/>
      <c r="T126" s="314" t="s">
        <v>301</v>
      </c>
      <c r="U126" s="314"/>
      <c r="V126" s="314" t="s">
        <v>302</v>
      </c>
      <c r="W126" s="314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10" customFormat="1" x14ac:dyDescent="0.3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9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10" customFormat="1" ht="15" thickBot="1" x14ac:dyDescent="0.35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9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" thickBot="1" x14ac:dyDescent="0.35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2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3">
      <c r="C130" s="1" t="s">
        <v>22</v>
      </c>
      <c r="D130" s="309">
        <f>D24+D47+D111+D129+D91+D68</f>
        <v>60</v>
      </c>
      <c r="E130" s="309">
        <f>E24+E47+E111+E129+E91+E68</f>
        <v>180</v>
      </c>
      <c r="R130" s="343" t="e">
        <f>SUM(R10:R129)</f>
        <v>#REF!</v>
      </c>
      <c r="AP130" s="9" t="s">
        <v>315</v>
      </c>
      <c r="AS130" s="1542" t="s">
        <v>289</v>
      </c>
      <c r="AT130" s="1542"/>
      <c r="AU130" s="1542" t="s">
        <v>290</v>
      </c>
      <c r="AV130" s="1542"/>
      <c r="AW130" s="1542" t="s">
        <v>291</v>
      </c>
      <c r="AX130" s="1542"/>
      <c r="AY130" s="1542" t="s">
        <v>310</v>
      </c>
      <c r="AZ130" s="1542"/>
      <c r="BA130" s="1542"/>
      <c r="BB130" s="293"/>
      <c r="BC130" s="293"/>
      <c r="BD130" s="293"/>
      <c r="BE130" s="293"/>
    </row>
    <row r="131" spans="1:57" x14ac:dyDescent="0.3">
      <c r="AM131" s="304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5" t="s">
        <v>293</v>
      </c>
      <c r="AT131" s="285" t="s">
        <v>113</v>
      </c>
      <c r="AU131" s="285" t="s">
        <v>293</v>
      </c>
      <c r="AV131" s="285" t="s">
        <v>113</v>
      </c>
      <c r="AW131" s="285" t="s">
        <v>293</v>
      </c>
      <c r="AX131" s="28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3">
      <c r="C132" s="1" t="s">
        <v>306</v>
      </c>
      <c r="D132" s="1">
        <f>D14+D66+D39+D64+D12+D10+D44</f>
        <v>32.5</v>
      </c>
      <c r="AM132" s="30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3">
      <c r="C133" s="1" t="s">
        <v>307</v>
      </c>
      <c r="D133" s="1">
        <f>60-D132</f>
        <v>27.5</v>
      </c>
      <c r="AM133" s="30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3">
      <c r="C134" s="2"/>
      <c r="D134" s="2"/>
      <c r="E134" s="4"/>
      <c r="S134" s="9"/>
      <c r="T134" s="9"/>
      <c r="U134" s="9"/>
      <c r="V134" s="9"/>
      <c r="W134" s="9"/>
      <c r="X134" s="9"/>
      <c r="AM134" s="30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3">
      <c r="S135" s="9"/>
      <c r="T135" s="9"/>
      <c r="U135" s="9"/>
      <c r="V135" s="9"/>
      <c r="W135" s="9"/>
      <c r="X135" s="9"/>
      <c r="AM135" s="30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3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3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3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3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3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3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3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3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3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3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3">
      <c r="B150" s="46" t="s">
        <v>252</v>
      </c>
    </row>
    <row r="151" spans="1:24" x14ac:dyDescent="0.3">
      <c r="A151" s="9"/>
      <c r="B151" s="9"/>
      <c r="C151" s="9"/>
      <c r="D151" s="9" t="s">
        <v>315</v>
      </c>
      <c r="F151" s="26"/>
      <c r="G151" s="1536" t="s">
        <v>289</v>
      </c>
      <c r="H151" s="1536"/>
      <c r="I151" s="1536" t="s">
        <v>290</v>
      </c>
      <c r="J151" s="1536"/>
      <c r="K151" s="1536" t="s">
        <v>291</v>
      </c>
      <c r="L151" s="1536"/>
      <c r="M151" s="1536" t="s">
        <v>310</v>
      </c>
      <c r="N151" s="1536"/>
      <c r="O151" s="1536"/>
      <c r="P151" s="1536"/>
      <c r="Q151" s="26"/>
      <c r="R151" s="26"/>
      <c r="S151" s="26"/>
      <c r="T151" s="26"/>
    </row>
    <row r="152" spans="1:24" x14ac:dyDescent="0.3">
      <c r="A152" s="8"/>
      <c r="B152" s="8"/>
      <c r="C152" s="299" t="s">
        <v>47</v>
      </c>
      <c r="D152" s="126" t="s">
        <v>212</v>
      </c>
      <c r="E152" s="303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3">
      <c r="A153" s="8" t="s">
        <v>16</v>
      </c>
      <c r="B153" s="8" t="s">
        <v>14</v>
      </c>
      <c r="C153" s="29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3">
      <c r="A154" s="8" t="s">
        <v>16</v>
      </c>
      <c r="B154" s="8" t="s">
        <v>31</v>
      </c>
      <c r="C154" s="29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3">
      <c r="A155" s="8"/>
      <c r="B155" s="8"/>
      <c r="C155" s="29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3">
      <c r="A156" s="8" t="s">
        <v>13</v>
      </c>
      <c r="B156" s="8" t="s">
        <v>14</v>
      </c>
      <c r="C156" s="29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3">
      <c r="A157" s="334" t="s">
        <v>13</v>
      </c>
      <c r="B157" s="334" t="s">
        <v>31</v>
      </c>
      <c r="C157" s="29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3">
      <c r="A158" s="9"/>
      <c r="B158" s="9"/>
      <c r="C158" s="9"/>
      <c r="D158" s="26">
        <f>SUM(D153:D157)</f>
        <v>34</v>
      </c>
      <c r="E158" s="315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3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3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3">
      <c r="B161" s="46" t="s">
        <v>329</v>
      </c>
    </row>
    <row r="162" spans="1:20" x14ac:dyDescent="0.3">
      <c r="A162" s="9"/>
      <c r="B162" s="9"/>
      <c r="C162" s="9"/>
      <c r="D162" s="9" t="s">
        <v>315</v>
      </c>
      <c r="F162" s="26"/>
      <c r="G162" s="1536" t="s">
        <v>289</v>
      </c>
      <c r="H162" s="1536"/>
      <c r="I162" s="1536" t="s">
        <v>290</v>
      </c>
      <c r="J162" s="1536"/>
      <c r="K162" s="1536" t="s">
        <v>291</v>
      </c>
      <c r="L162" s="1536"/>
      <c r="M162" s="1536" t="s">
        <v>310</v>
      </c>
      <c r="N162" s="1536"/>
      <c r="O162" s="1536"/>
      <c r="P162" s="1536"/>
      <c r="Q162" s="26"/>
      <c r="R162" s="26"/>
      <c r="S162" s="26"/>
      <c r="T162" s="26"/>
    </row>
    <row r="163" spans="1:20" x14ac:dyDescent="0.3">
      <c r="A163" s="8"/>
      <c r="B163" s="8"/>
      <c r="C163" s="299" t="s">
        <v>47</v>
      </c>
      <c r="D163" s="126" t="s">
        <v>212</v>
      </c>
      <c r="E163" s="303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3">
      <c r="A164" s="8" t="s">
        <v>16</v>
      </c>
      <c r="B164" s="8" t="s">
        <v>14</v>
      </c>
      <c r="C164" s="29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3">
      <c r="A165" s="8" t="s">
        <v>16</v>
      </c>
      <c r="B165" s="8" t="s">
        <v>31</v>
      </c>
      <c r="C165" s="29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3">
      <c r="A166" s="8"/>
      <c r="B166" s="8"/>
      <c r="C166" s="29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3">
      <c r="A167" s="8" t="s">
        <v>13</v>
      </c>
      <c r="B167" s="8" t="s">
        <v>14</v>
      </c>
      <c r="C167" s="29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3">
      <c r="A168" s="334" t="s">
        <v>13</v>
      </c>
      <c r="B168" s="334" t="s">
        <v>31</v>
      </c>
      <c r="C168" s="29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3">
      <c r="A169" s="9"/>
      <c r="B169" s="9"/>
      <c r="C169" s="9"/>
      <c r="D169" s="26">
        <f>SUM(D164:D168)</f>
        <v>12</v>
      </c>
      <c r="E169" s="315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3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3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3">
      <c r="B173" s="46" t="s">
        <v>330</v>
      </c>
    </row>
    <row r="174" spans="1:20" x14ac:dyDescent="0.3">
      <c r="A174" s="9"/>
      <c r="B174" s="9"/>
      <c r="C174" s="9"/>
      <c r="D174" s="9" t="s">
        <v>315</v>
      </c>
      <c r="F174" s="26"/>
      <c r="G174" s="1536" t="s">
        <v>289</v>
      </c>
      <c r="H174" s="1536"/>
      <c r="I174" s="1536" t="s">
        <v>290</v>
      </c>
      <c r="J174" s="1536"/>
      <c r="K174" s="1536" t="s">
        <v>291</v>
      </c>
      <c r="L174" s="1536"/>
      <c r="M174" s="1536" t="s">
        <v>310</v>
      </c>
      <c r="N174" s="1536"/>
      <c r="O174" s="1536"/>
      <c r="P174" s="1536"/>
      <c r="Q174" s="26"/>
      <c r="R174" s="26"/>
      <c r="S174" s="26"/>
      <c r="T174" s="26"/>
    </row>
    <row r="175" spans="1:20" x14ac:dyDescent="0.3">
      <c r="A175" s="8"/>
      <c r="B175" s="8"/>
      <c r="C175" s="299" t="s">
        <v>47</v>
      </c>
      <c r="D175" s="126" t="s">
        <v>212</v>
      </c>
      <c r="E175" s="303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3">
      <c r="A176" s="8" t="s">
        <v>16</v>
      </c>
      <c r="B176" s="8" t="s">
        <v>14</v>
      </c>
      <c r="C176" s="29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3">
      <c r="A177" s="8" t="s">
        <v>16</v>
      </c>
      <c r="B177" s="8" t="s">
        <v>31</v>
      </c>
      <c r="C177" s="29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3">
      <c r="A178" s="8"/>
      <c r="B178" s="8"/>
      <c r="C178" s="29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3">
      <c r="A179" s="8" t="s">
        <v>13</v>
      </c>
      <c r="B179" s="8" t="s">
        <v>14</v>
      </c>
      <c r="C179" s="29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3">
      <c r="A180" s="334" t="s">
        <v>13</v>
      </c>
      <c r="B180" s="334" t="s">
        <v>31</v>
      </c>
      <c r="C180" s="29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3">
      <c r="A181" s="9"/>
      <c r="B181" s="9"/>
      <c r="C181" s="9"/>
      <c r="D181" s="26">
        <f>SUM(D176:D180)</f>
        <v>13</v>
      </c>
      <c r="E181" s="315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3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3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3">
      <c r="B184" s="46" t="s">
        <v>331</v>
      </c>
    </row>
    <row r="185" spans="1:20" x14ac:dyDescent="0.3">
      <c r="A185" s="9"/>
      <c r="B185" s="9"/>
      <c r="C185" s="9"/>
      <c r="D185" s="9" t="s">
        <v>315</v>
      </c>
      <c r="F185" s="26"/>
      <c r="G185" s="1536" t="s">
        <v>289</v>
      </c>
      <c r="H185" s="1536"/>
      <c r="I185" s="1536" t="s">
        <v>290</v>
      </c>
      <c r="J185" s="1536"/>
      <c r="K185" s="1536" t="s">
        <v>291</v>
      </c>
      <c r="L185" s="1536"/>
      <c r="M185" s="1536" t="s">
        <v>310</v>
      </c>
      <c r="N185" s="1536"/>
      <c r="O185" s="1536"/>
      <c r="P185" s="1536"/>
      <c r="Q185" s="26"/>
      <c r="R185" s="26"/>
      <c r="S185" s="26"/>
      <c r="T185" s="26"/>
    </row>
    <row r="186" spans="1:20" x14ac:dyDescent="0.3">
      <c r="A186" s="8"/>
      <c r="B186" s="8"/>
      <c r="C186" s="299" t="s">
        <v>47</v>
      </c>
      <c r="D186" s="126" t="s">
        <v>212</v>
      </c>
      <c r="E186" s="303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3">
      <c r="A187" s="8" t="s">
        <v>16</v>
      </c>
      <c r="B187" s="8" t="s">
        <v>14</v>
      </c>
      <c r="C187" s="29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3">
      <c r="A188" s="8" t="s">
        <v>16</v>
      </c>
      <c r="B188" s="8" t="s">
        <v>31</v>
      </c>
      <c r="C188" s="29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3">
      <c r="A189" s="8"/>
      <c r="B189" s="8"/>
      <c r="C189" s="29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3">
      <c r="A190" s="8" t="s">
        <v>13</v>
      </c>
      <c r="B190" s="8" t="s">
        <v>14</v>
      </c>
      <c r="C190" s="29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3">
      <c r="A191" s="334" t="s">
        <v>13</v>
      </c>
      <c r="B191" s="334" t="s">
        <v>31</v>
      </c>
      <c r="C191" s="29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3">
      <c r="A192" s="9"/>
      <c r="B192" s="9"/>
      <c r="C192" s="9"/>
      <c r="D192" s="26">
        <f>SUM(D187:D191)</f>
        <v>1</v>
      </c>
      <c r="E192" s="315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3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3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3">
      <c r="B195" s="46" t="s">
        <v>332</v>
      </c>
    </row>
    <row r="196" spans="1:20" x14ac:dyDescent="0.3">
      <c r="A196" s="9"/>
      <c r="B196" s="9"/>
      <c r="C196" s="9"/>
      <c r="D196" s="9" t="s">
        <v>315</v>
      </c>
      <c r="F196" s="26"/>
      <c r="G196" s="1536" t="s">
        <v>289</v>
      </c>
      <c r="H196" s="1536"/>
      <c r="I196" s="1536" t="s">
        <v>290</v>
      </c>
      <c r="J196" s="1536"/>
      <c r="K196" s="1536" t="s">
        <v>291</v>
      </c>
      <c r="L196" s="1536"/>
      <c r="M196" s="1536" t="s">
        <v>310</v>
      </c>
      <c r="N196" s="1536"/>
      <c r="O196" s="1536"/>
      <c r="P196" s="1536"/>
      <c r="Q196" s="26"/>
      <c r="R196" s="26"/>
      <c r="S196" s="26"/>
      <c r="T196" s="26"/>
    </row>
    <row r="197" spans="1:20" x14ac:dyDescent="0.3">
      <c r="A197" s="8"/>
      <c r="B197" s="8"/>
      <c r="C197" s="299" t="s">
        <v>47</v>
      </c>
      <c r="D197" s="126" t="s">
        <v>212</v>
      </c>
      <c r="E197" s="303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3">
      <c r="A198" s="8" t="s">
        <v>16</v>
      </c>
      <c r="B198" s="8" t="s">
        <v>14</v>
      </c>
      <c r="C198" s="29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3">
      <c r="A199" s="8" t="s">
        <v>16</v>
      </c>
      <c r="B199" s="8" t="s">
        <v>31</v>
      </c>
      <c r="C199" s="29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3">
      <c r="A200" s="8"/>
      <c r="B200" s="8"/>
      <c r="C200" s="29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3">
      <c r="A201" s="8" t="s">
        <v>13</v>
      </c>
      <c r="B201" s="8" t="s">
        <v>14</v>
      </c>
      <c r="C201" s="29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3">
      <c r="A202" s="334" t="s">
        <v>13</v>
      </c>
      <c r="B202" s="334" t="s">
        <v>31</v>
      </c>
      <c r="C202" s="29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3">
      <c r="A203" s="9"/>
      <c r="B203" s="9"/>
      <c r="C203" s="9"/>
      <c r="D203" s="26">
        <f>SUM(D198:D202)</f>
        <v>0</v>
      </c>
      <c r="E203" s="315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3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3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3">
      <c r="B207" s="46" t="s">
        <v>333</v>
      </c>
    </row>
    <row r="208" spans="1:20" x14ac:dyDescent="0.3">
      <c r="A208" s="9"/>
      <c r="B208" s="9"/>
      <c r="C208" s="9"/>
      <c r="D208" s="9" t="s">
        <v>315</v>
      </c>
      <c r="F208" s="26"/>
      <c r="G208" s="1536" t="s">
        <v>289</v>
      </c>
      <c r="H208" s="1536"/>
      <c r="I208" s="1536" t="s">
        <v>290</v>
      </c>
      <c r="J208" s="1536"/>
      <c r="K208" s="1536" t="s">
        <v>291</v>
      </c>
      <c r="L208" s="1536"/>
      <c r="M208" s="1536" t="s">
        <v>310</v>
      </c>
      <c r="N208" s="1536"/>
      <c r="O208" s="1536"/>
      <c r="P208" s="1536"/>
      <c r="Q208" s="26"/>
      <c r="R208" s="26"/>
      <c r="S208" s="26"/>
      <c r="T208" s="26"/>
    </row>
    <row r="209" spans="1:20" x14ac:dyDescent="0.3">
      <c r="A209" s="8"/>
      <c r="B209" s="8"/>
      <c r="C209" s="299" t="s">
        <v>47</v>
      </c>
      <c r="D209" s="126" t="s">
        <v>212</v>
      </c>
      <c r="E209" s="303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3">
      <c r="A210" s="8" t="s">
        <v>16</v>
      </c>
      <c r="B210" s="8" t="s">
        <v>14</v>
      </c>
      <c r="C210" s="29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3">
      <c r="A211" s="8" t="s">
        <v>16</v>
      </c>
      <c r="B211" s="8" t="s">
        <v>31</v>
      </c>
      <c r="C211" s="29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3">
      <c r="A212" s="8"/>
      <c r="B212" s="8"/>
      <c r="C212" s="29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3">
      <c r="A213" s="8" t="s">
        <v>13</v>
      </c>
      <c r="B213" s="8" t="s">
        <v>14</v>
      </c>
      <c r="C213" s="29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3">
      <c r="A214" s="334" t="s">
        <v>13</v>
      </c>
      <c r="B214" s="334" t="s">
        <v>31</v>
      </c>
      <c r="C214" s="29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3">
      <c r="A215" s="9"/>
      <c r="B215" s="9"/>
      <c r="C215" s="9"/>
      <c r="D215" s="26">
        <f>SUM(D210:D214)</f>
        <v>0</v>
      </c>
      <c r="E215" s="315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3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3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3">
      <c r="C219" s="1" t="s">
        <v>334</v>
      </c>
    </row>
    <row r="220" spans="1:20" x14ac:dyDescent="0.3">
      <c r="A220" s="9"/>
      <c r="B220" s="9"/>
      <c r="C220" s="9"/>
      <c r="D220" s="9" t="s">
        <v>315</v>
      </c>
      <c r="F220" s="26"/>
      <c r="G220" s="1536" t="s">
        <v>289</v>
      </c>
      <c r="H220" s="1536"/>
      <c r="I220" s="1536" t="s">
        <v>290</v>
      </c>
      <c r="J220" s="1536"/>
      <c r="K220" s="1536" t="s">
        <v>291</v>
      </c>
      <c r="L220" s="1536"/>
      <c r="M220" s="1536" t="s">
        <v>310</v>
      </c>
      <c r="N220" s="1536"/>
      <c r="O220" s="1536"/>
      <c r="P220" s="1536"/>
      <c r="Q220" s="26"/>
      <c r="R220" s="26"/>
      <c r="S220" s="26"/>
      <c r="T220" s="26"/>
    </row>
    <row r="221" spans="1:20" x14ac:dyDescent="0.3">
      <c r="A221" s="8"/>
      <c r="B221" s="8"/>
      <c r="C221" s="299" t="s">
        <v>47</v>
      </c>
      <c r="D221" s="126" t="s">
        <v>212</v>
      </c>
      <c r="E221" s="303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3">
      <c r="A222" s="8" t="s">
        <v>16</v>
      </c>
      <c r="B222" s="8" t="s">
        <v>14</v>
      </c>
      <c r="C222" s="29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3">
      <c r="A223" s="8" t="s">
        <v>16</v>
      </c>
      <c r="B223" s="8" t="s">
        <v>31</v>
      </c>
      <c r="C223" s="29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3">
      <c r="A224" s="8"/>
      <c r="B224" s="8"/>
      <c r="C224" s="29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3">
      <c r="A225" s="8" t="s">
        <v>13</v>
      </c>
      <c r="B225" s="8" t="s">
        <v>14</v>
      </c>
      <c r="C225" s="29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3">
      <c r="A226" s="334" t="s">
        <v>13</v>
      </c>
      <c r="B226" s="334" t="s">
        <v>31</v>
      </c>
      <c r="C226" s="29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3">
      <c r="A227" s="9"/>
      <c r="B227" s="9"/>
      <c r="C227" s="9"/>
      <c r="D227" s="26">
        <f>SUM(D222:D226)</f>
        <v>60</v>
      </c>
      <c r="E227" s="315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3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3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3">
      <c r="A232" s="8" t="s">
        <v>13</v>
      </c>
      <c r="B232" s="8" t="s">
        <v>14</v>
      </c>
      <c r="C232" s="299" t="s">
        <v>335</v>
      </c>
      <c r="E232" s="37">
        <f>E225-E128-E127-E122</f>
        <v>77.5</v>
      </c>
    </row>
    <row r="234" spans="1:20" x14ac:dyDescent="0.3">
      <c r="C234" s="299" t="s">
        <v>41</v>
      </c>
      <c r="D234" s="1">
        <f>D222+D225</f>
        <v>55</v>
      </c>
      <c r="E234" s="1">
        <f>E222+E225</f>
        <v>116.5</v>
      </c>
    </row>
    <row r="235" spans="1:20" x14ac:dyDescent="0.3">
      <c r="C235" s="299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09375" defaultRowHeight="13.2" x14ac:dyDescent="0.25"/>
  <cols>
    <col min="1" max="1" width="27" style="455" customWidth="1"/>
    <col min="2" max="2" width="6.33203125" style="455" customWidth="1"/>
    <col min="3" max="8" width="6.33203125" style="470" customWidth="1"/>
    <col min="9" max="9" width="2.44140625" style="455" customWidth="1"/>
    <col min="10" max="10" width="2.5546875" style="455" customWidth="1"/>
    <col min="11" max="11" width="14" style="455" customWidth="1"/>
    <col min="12" max="12" width="6.33203125" style="455" customWidth="1"/>
    <col min="13" max="13" width="7.44140625" style="470" customWidth="1"/>
    <col min="14" max="15" width="9.109375" style="470"/>
    <col min="16" max="16" width="2.88671875" style="455" customWidth="1"/>
    <col min="17" max="17" width="1.5546875" style="455" customWidth="1"/>
    <col min="18" max="18" width="9.5546875" style="455" customWidth="1"/>
    <col min="19" max="19" width="8.33203125" style="456" customWidth="1"/>
    <col min="20" max="20" width="4.6640625" style="455" customWidth="1"/>
    <col min="21" max="22" width="5.109375" style="468" bestFit="1" customWidth="1"/>
    <col min="23" max="24" width="4" style="468" bestFit="1" customWidth="1"/>
    <col min="25" max="16384" width="9.109375" style="455"/>
  </cols>
  <sheetData>
    <row r="2" spans="1:19" ht="15.6" x14ac:dyDescent="0.3">
      <c r="A2" s="454" t="s">
        <v>462</v>
      </c>
      <c r="C2" s="1546" t="s">
        <v>455</v>
      </c>
      <c r="D2" s="1546"/>
      <c r="E2" s="1546"/>
      <c r="F2" s="1546"/>
      <c r="G2" s="1546"/>
      <c r="H2" s="1546"/>
      <c r="I2" s="1546"/>
      <c r="J2" s="1546"/>
      <c r="K2" s="1546"/>
      <c r="L2" s="472"/>
      <c r="M2" s="1547" t="s">
        <v>456</v>
      </c>
      <c r="N2" s="1547"/>
      <c r="O2" s="1547"/>
    </row>
    <row r="3" spans="1:19" ht="27.6" x14ac:dyDescent="0.35">
      <c r="A3" s="1166"/>
      <c r="B3" s="1166"/>
      <c r="C3" s="1548" t="s">
        <v>457</v>
      </c>
      <c r="D3" s="1548"/>
      <c r="E3" s="1548"/>
      <c r="F3" s="1548" t="s">
        <v>458</v>
      </c>
      <c r="G3" s="1548"/>
      <c r="H3" s="1548"/>
      <c r="I3" s="457"/>
      <c r="J3" s="457"/>
      <c r="K3" s="458" t="s">
        <v>459</v>
      </c>
      <c r="L3" s="458"/>
      <c r="M3" s="459" t="s">
        <v>245</v>
      </c>
      <c r="N3" s="459" t="s">
        <v>290</v>
      </c>
      <c r="O3" s="459" t="s">
        <v>291</v>
      </c>
      <c r="S3" s="456" t="s">
        <v>460</v>
      </c>
    </row>
    <row r="4" spans="1:19" ht="15.6" x14ac:dyDescent="0.3">
      <c r="A4" s="471"/>
      <c r="B4" s="471"/>
      <c r="C4" s="460" t="s">
        <v>461</v>
      </c>
      <c r="D4" s="460" t="s">
        <v>290</v>
      </c>
      <c r="E4" s="460" t="s">
        <v>291</v>
      </c>
      <c r="F4" s="460" t="s">
        <v>461</v>
      </c>
      <c r="G4" s="460" t="s">
        <v>290</v>
      </c>
      <c r="H4" s="460" t="s">
        <v>291</v>
      </c>
      <c r="I4" s="461"/>
      <c r="J4" s="461"/>
      <c r="K4" s="462"/>
      <c r="L4" s="462"/>
      <c r="M4" s="459"/>
      <c r="N4" s="459"/>
      <c r="O4" s="459"/>
      <c r="R4" s="463"/>
    </row>
    <row r="5" spans="1:19" ht="18" x14ac:dyDescent="0.35">
      <c r="A5" s="1549" t="str">
        <f>'[2]Семестровка -ввод данных'!C13</f>
        <v>Історія української культури</v>
      </c>
      <c r="B5" s="1549"/>
      <c r="C5" s="1549"/>
      <c r="D5" s="1549"/>
      <c r="E5" s="1549"/>
      <c r="F5" s="1549"/>
      <c r="G5" s="1549"/>
      <c r="H5" s="1549"/>
      <c r="I5" s="1549"/>
      <c r="J5" s="1549"/>
      <c r="K5" s="1549"/>
      <c r="L5" s="464"/>
      <c r="M5" s="465"/>
      <c r="N5" s="465"/>
      <c r="O5" s="465"/>
      <c r="P5" s="464"/>
      <c r="Q5" s="464"/>
      <c r="R5" s="464"/>
      <c r="S5" s="466"/>
    </row>
    <row r="6" spans="1:19" ht="17.399999999999999" x14ac:dyDescent="0.3">
      <c r="A6" s="467" t="s">
        <v>252</v>
      </c>
      <c r="B6" s="467"/>
      <c r="C6" s="473">
        <v>4</v>
      </c>
      <c r="D6" s="473"/>
      <c r="E6" s="473"/>
      <c r="F6" s="473"/>
      <c r="G6" s="473"/>
      <c r="H6" s="473"/>
      <c r="I6" s="1545" t="str">
        <f>'[2]Семестровка -ввод данных'!M13</f>
        <v>залік</v>
      </c>
      <c r="J6" s="1545"/>
      <c r="K6" s="1545"/>
      <c r="L6" s="468"/>
      <c r="M6" s="469" t="str">
        <f>'[2]Семестровка -ввод данных'!T13</f>
        <v>4/0</v>
      </c>
      <c r="N6" s="469">
        <f>'[2]Семестровка -ввод данных'!U13</f>
        <v>0</v>
      </c>
      <c r="O6" s="469">
        <f>'[2]Семестровка -ввод данных'!V13</f>
        <v>0</v>
      </c>
      <c r="P6" s="467"/>
      <c r="Q6" s="467"/>
      <c r="R6" s="468"/>
      <c r="S6" s="466" t="str">
        <f>'[2]Семестровка -ввод данных'!AL13</f>
        <v>філ</v>
      </c>
    </row>
    <row r="7" spans="1:19" ht="17.399999999999999" x14ac:dyDescent="0.3">
      <c r="A7" s="454" t="s">
        <v>462</v>
      </c>
      <c r="B7" s="467"/>
      <c r="C7" s="473"/>
      <c r="D7" s="473"/>
      <c r="E7" s="473"/>
      <c r="F7" s="473"/>
      <c r="G7" s="473"/>
      <c r="H7" s="473"/>
      <c r="I7" s="474"/>
      <c r="J7" s="474"/>
      <c r="K7" s="474"/>
      <c r="L7" s="468"/>
      <c r="M7" s="469"/>
      <c r="N7" s="469"/>
      <c r="O7" s="469"/>
      <c r="P7" s="467"/>
      <c r="Q7" s="467"/>
      <c r="R7" s="468"/>
      <c r="S7" s="466"/>
    </row>
    <row r="8" spans="1:19" ht="18" x14ac:dyDescent="0.35">
      <c r="A8" s="1544" t="str">
        <f>'[2]Семестровка -ввод данных'!C15</f>
        <v>Гроші та кредит</v>
      </c>
      <c r="B8" s="1544"/>
      <c r="C8" s="1544"/>
      <c r="D8" s="1544"/>
      <c r="E8" s="1544"/>
      <c r="F8" s="1544"/>
      <c r="G8" s="1544"/>
      <c r="H8" s="1544"/>
      <c r="I8" s="1544"/>
      <c r="J8" s="1544"/>
      <c r="K8" s="1544"/>
      <c r="L8" s="464"/>
      <c r="M8" s="465"/>
      <c r="N8" s="465"/>
      <c r="O8" s="465"/>
      <c r="P8" s="464"/>
      <c r="Q8" s="464"/>
      <c r="R8" s="464"/>
      <c r="S8" s="466"/>
    </row>
    <row r="9" spans="1:19" ht="17.399999999999999" x14ac:dyDescent="0.3">
      <c r="A9" s="475" t="s">
        <v>252</v>
      </c>
      <c r="B9" s="467"/>
      <c r="C9" s="473">
        <v>4</v>
      </c>
      <c r="D9" s="473">
        <v>0</v>
      </c>
      <c r="E9" s="473">
        <v>0</v>
      </c>
      <c r="F9" s="473">
        <v>4</v>
      </c>
      <c r="G9" s="473">
        <v>0</v>
      </c>
      <c r="H9" s="473">
        <v>0</v>
      </c>
      <c r="I9" s="1545" t="str">
        <f>'[2]Семестровка -ввод данных'!M15</f>
        <v>іспит</v>
      </c>
      <c r="J9" s="1545"/>
      <c r="K9" s="1545"/>
      <c r="L9" s="468"/>
      <c r="M9" s="469" t="str">
        <f>'[2]Семестровка -ввод данных'!T15</f>
        <v>4/4</v>
      </c>
      <c r="N9" s="469">
        <f>'[2]Семестровка -ввод данных'!U15</f>
        <v>0</v>
      </c>
      <c r="O9" s="469">
        <f>'[2]Семестровка -ввод данных'!V15</f>
        <v>0</v>
      </c>
      <c r="P9" s="467"/>
      <c r="Q9" s="467"/>
      <c r="R9" s="468"/>
      <c r="S9" s="466" t="str">
        <f>'[2]Семестровка -ввод данных'!AL15</f>
        <v>ф</v>
      </c>
    </row>
    <row r="10" spans="1:19" ht="17.399999999999999" x14ac:dyDescent="0.3">
      <c r="A10" s="476" t="s">
        <v>463</v>
      </c>
      <c r="B10" s="467"/>
      <c r="C10" s="473"/>
      <c r="D10" s="473"/>
      <c r="E10" s="473"/>
      <c r="F10" s="473"/>
      <c r="G10" s="473"/>
      <c r="H10" s="473"/>
      <c r="I10" s="474"/>
      <c r="J10" s="474"/>
      <c r="K10" s="474"/>
      <c r="L10" s="468"/>
      <c r="M10" s="469"/>
      <c r="N10" s="469"/>
      <c r="O10" s="469"/>
      <c r="P10" s="467"/>
      <c r="Q10" s="467"/>
      <c r="R10" s="468"/>
      <c r="S10" s="466"/>
    </row>
    <row r="11" spans="1:19" ht="18" x14ac:dyDescent="0.35">
      <c r="A11" s="1549" t="str">
        <f>'[2]Семестровка -ввод данных'!C17</f>
        <v>Вища математика</v>
      </c>
      <c r="B11" s="1549"/>
      <c r="C11" s="1549"/>
      <c r="D11" s="1549"/>
      <c r="E11" s="1549"/>
      <c r="F11" s="1549"/>
      <c r="G11" s="1549"/>
      <c r="H11" s="1549"/>
      <c r="I11" s="1549"/>
      <c r="J11" s="1549"/>
      <c r="K11" s="1549"/>
      <c r="L11" s="464"/>
      <c r="M11" s="465"/>
      <c r="N11" s="465"/>
      <c r="O11" s="465"/>
      <c r="P11" s="464"/>
      <c r="Q11" s="464"/>
      <c r="R11" s="464"/>
      <c r="S11" s="466"/>
    </row>
    <row r="12" spans="1:19" ht="17.399999999999999" x14ac:dyDescent="0.3">
      <c r="A12" s="467" t="s">
        <v>252</v>
      </c>
      <c r="B12" s="467"/>
      <c r="C12" s="473">
        <v>8</v>
      </c>
      <c r="D12" s="473"/>
      <c r="E12" s="473"/>
      <c r="F12" s="473">
        <v>4</v>
      </c>
      <c r="G12" s="473"/>
      <c r="H12" s="473">
        <v>4</v>
      </c>
      <c r="I12" s="1545" t="str">
        <f>'[2]Семестровка -ввод данных'!M17</f>
        <v>залік</v>
      </c>
      <c r="J12" s="1545"/>
      <c r="K12" s="1545"/>
      <c r="L12" s="468"/>
      <c r="M12" s="469" t="str">
        <f>'[2]Семестровка -ввод данных'!T17</f>
        <v>8/4</v>
      </c>
      <c r="N12" s="469">
        <f>'[2]Семестровка -ввод данных'!U17</f>
        <v>0</v>
      </c>
      <c r="O12" s="469" t="str">
        <f>'[2]Семестровка -ввод данных'!V17</f>
        <v>0/4</v>
      </c>
      <c r="P12" s="467"/>
      <c r="Q12" s="467"/>
      <c r="R12" s="468"/>
      <c r="S12" s="466" t="str">
        <f>'[2]Семестровка -ввод данных'!AL17</f>
        <v>вм</v>
      </c>
    </row>
    <row r="13" spans="1:19" ht="17.399999999999999" x14ac:dyDescent="0.3">
      <c r="A13" s="454" t="s">
        <v>462</v>
      </c>
      <c r="B13" s="467"/>
      <c r="C13" s="473"/>
      <c r="D13" s="473"/>
      <c r="E13" s="473"/>
      <c r="F13" s="473"/>
      <c r="G13" s="473"/>
      <c r="H13" s="473"/>
      <c r="I13" s="474"/>
      <c r="J13" s="474"/>
      <c r="K13" s="474"/>
      <c r="L13" s="468"/>
      <c r="M13" s="469"/>
      <c r="N13" s="469"/>
      <c r="O13" s="469"/>
      <c r="P13" s="467"/>
      <c r="Q13" s="467"/>
      <c r="R13" s="468"/>
      <c r="S13" s="466"/>
    </row>
    <row r="14" spans="1:19" ht="18" x14ac:dyDescent="0.35">
      <c r="A14" s="1549" t="str">
        <f>'[2]Семестровка -ввод данных'!C19</f>
        <v>Інформатика</v>
      </c>
      <c r="B14" s="1549"/>
      <c r="C14" s="1549"/>
      <c r="D14" s="1549"/>
      <c r="E14" s="1549"/>
      <c r="F14" s="1549"/>
      <c r="G14" s="1549"/>
      <c r="H14" s="1549"/>
      <c r="I14" s="1549"/>
      <c r="J14" s="1549"/>
      <c r="K14" s="1549"/>
      <c r="L14" s="464"/>
      <c r="M14" s="465"/>
      <c r="N14" s="465"/>
      <c r="O14" s="465"/>
      <c r="P14" s="464"/>
      <c r="Q14" s="464"/>
      <c r="R14" s="464"/>
      <c r="S14" s="466"/>
    </row>
    <row r="15" spans="1:19" ht="17.399999999999999" x14ac:dyDescent="0.3">
      <c r="A15" s="467" t="s">
        <v>252</v>
      </c>
      <c r="B15" s="467"/>
      <c r="C15" s="473">
        <v>4</v>
      </c>
      <c r="D15" s="473">
        <v>4</v>
      </c>
      <c r="E15" s="473"/>
      <c r="F15" s="473"/>
      <c r="G15" s="473">
        <v>4</v>
      </c>
      <c r="H15" s="473"/>
      <c r="I15" s="1545" t="str">
        <f>'[2]Семестровка -ввод данных'!M19</f>
        <v>залік</v>
      </c>
      <c r="J15" s="1545"/>
      <c r="K15" s="1545"/>
      <c r="L15" s="468"/>
      <c r="M15" s="469" t="str">
        <f>'[2]Семестровка -ввод данных'!T19</f>
        <v>4/0</v>
      </c>
      <c r="N15" s="469" t="str">
        <f>'[2]Семестровка -ввод данных'!U19</f>
        <v>4/4</v>
      </c>
      <c r="O15" s="469">
        <f>'[2]Семестровка -ввод данных'!V19</f>
        <v>0</v>
      </c>
      <c r="P15" s="467"/>
      <c r="Q15" s="467"/>
      <c r="R15" s="468"/>
      <c r="S15" s="466" t="str">
        <f>'[2]Семестровка -ввод данных'!AL19</f>
        <v>ііг</v>
      </c>
    </row>
    <row r="16" spans="1:19" ht="17.399999999999999" x14ac:dyDescent="0.3">
      <c r="A16" s="454" t="s">
        <v>462</v>
      </c>
      <c r="B16" s="467"/>
      <c r="C16" s="473"/>
      <c r="D16" s="473"/>
      <c r="E16" s="473"/>
      <c r="F16" s="473"/>
      <c r="G16" s="473"/>
      <c r="H16" s="473"/>
      <c r="I16" s="474"/>
      <c r="J16" s="474"/>
      <c r="K16" s="474"/>
      <c r="L16" s="468"/>
      <c r="M16" s="469"/>
      <c r="N16" s="469"/>
      <c r="O16" s="469"/>
      <c r="P16" s="467"/>
      <c r="Q16" s="467"/>
      <c r="R16" s="468"/>
      <c r="S16" s="466"/>
    </row>
    <row r="17" spans="1:19" ht="18" x14ac:dyDescent="0.35">
      <c r="A17" s="1544" t="str">
        <f>'[2]Семестровка -ввод данных'!C21</f>
        <v>Основи економічної теорії</v>
      </c>
      <c r="B17" s="1544"/>
      <c r="C17" s="1544"/>
      <c r="D17" s="1544"/>
      <c r="E17" s="1544"/>
      <c r="F17" s="1544"/>
      <c r="G17" s="1544"/>
      <c r="H17" s="1544"/>
      <c r="I17" s="1544"/>
      <c r="J17" s="1544"/>
      <c r="K17" s="1544"/>
      <c r="L17" s="464"/>
      <c r="M17" s="465"/>
      <c r="N17" s="465"/>
      <c r="O17" s="465"/>
      <c r="P17" s="464"/>
      <c r="Q17" s="464"/>
      <c r="R17" s="464"/>
      <c r="S17" s="466"/>
    </row>
    <row r="18" spans="1:19" ht="17.399999999999999" x14ac:dyDescent="0.3">
      <c r="A18" s="467" t="s">
        <v>252</v>
      </c>
      <c r="B18" s="467"/>
      <c r="C18" s="473">
        <v>4</v>
      </c>
      <c r="D18" s="473">
        <v>0</v>
      </c>
      <c r="E18" s="473">
        <v>0</v>
      </c>
      <c r="F18" s="473">
        <v>0</v>
      </c>
      <c r="G18" s="473">
        <v>0</v>
      </c>
      <c r="H18" s="473">
        <v>2</v>
      </c>
      <c r="I18" s="1545" t="str">
        <f>'[2]Семестровка -ввод данных'!M21</f>
        <v>залік</v>
      </c>
      <c r="J18" s="1545"/>
      <c r="K18" s="1545"/>
      <c r="L18" s="468"/>
      <c r="M18" s="469" t="str">
        <f>'[2]Семестровка -ввод данных'!T21</f>
        <v>4/0</v>
      </c>
      <c r="N18" s="469">
        <f>'[2]Семестровка -ввод данных'!U21</f>
        <v>0</v>
      </c>
      <c r="O18" s="469" t="str">
        <f>'[2]Семестровка -ввод данных'!V21</f>
        <v>0/2</v>
      </c>
      <c r="P18" s="467"/>
      <c r="Q18" s="467"/>
      <c r="R18" s="468"/>
      <c r="S18" s="466" t="str">
        <f>'[2]Семестровка -ввод данных'!AL21</f>
        <v>м</v>
      </c>
    </row>
    <row r="19" spans="1:19" ht="17.399999999999999" x14ac:dyDescent="0.3">
      <c r="A19" s="476" t="s">
        <v>464</v>
      </c>
      <c r="B19" s="467"/>
      <c r="C19" s="473"/>
      <c r="D19" s="473"/>
      <c r="E19" s="473"/>
      <c r="F19" s="473"/>
      <c r="G19" s="473"/>
      <c r="H19" s="473"/>
      <c r="I19" s="474"/>
      <c r="J19" s="474"/>
      <c r="K19" s="474"/>
      <c r="L19" s="468"/>
      <c r="M19" s="469"/>
      <c r="N19" s="469"/>
      <c r="O19" s="469"/>
      <c r="P19" s="467"/>
      <c r="Q19" s="467"/>
      <c r="R19" s="468"/>
      <c r="S19" s="466"/>
    </row>
    <row r="20" spans="1:19" ht="18" x14ac:dyDescent="0.35">
      <c r="A20" s="1549" t="str">
        <f>'[2]Семестровка -ввод данных'!C23</f>
        <v>Мікро- та макроекономіка</v>
      </c>
      <c r="B20" s="1549"/>
      <c r="C20" s="1549"/>
      <c r="D20" s="1549"/>
      <c r="E20" s="1549"/>
      <c r="F20" s="1549"/>
      <c r="G20" s="1549"/>
      <c r="H20" s="1549"/>
      <c r="I20" s="1549"/>
      <c r="J20" s="1549"/>
      <c r="K20" s="1549"/>
      <c r="L20" s="464"/>
      <c r="M20" s="465"/>
      <c r="N20" s="465"/>
      <c r="O20" s="465"/>
      <c r="P20" s="464"/>
      <c r="Q20" s="464"/>
      <c r="R20" s="464"/>
      <c r="S20" s="466"/>
    </row>
    <row r="21" spans="1:19" ht="17.399999999999999" x14ac:dyDescent="0.3">
      <c r="A21" s="467" t="s">
        <v>252</v>
      </c>
      <c r="B21" s="467"/>
      <c r="C21" s="473">
        <v>6</v>
      </c>
      <c r="D21" s="473"/>
      <c r="E21" s="473"/>
      <c r="F21" s="473">
        <v>2</v>
      </c>
      <c r="G21" s="473"/>
      <c r="H21" s="473">
        <v>4</v>
      </c>
      <c r="I21" s="1545" t="str">
        <f>'[2]Семестровка -ввод данных'!M23</f>
        <v>ДЗ</v>
      </c>
      <c r="J21" s="1545"/>
      <c r="K21" s="1545"/>
      <c r="L21" s="468"/>
      <c r="M21" s="469" t="str">
        <f>'[2]Семестровка -ввод данных'!T23</f>
        <v>6/2</v>
      </c>
      <c r="N21" s="469">
        <f>'[2]Семестровка -ввод данных'!U23</f>
        <v>0</v>
      </c>
      <c r="O21" s="469" t="str">
        <f>'[2]Семестровка -ввод данных'!V23</f>
        <v>0/4</v>
      </c>
      <c r="P21" s="467"/>
      <c r="Q21" s="467"/>
      <c r="R21" s="468"/>
      <c r="S21" s="466" t="str">
        <f>'[2]Семестровка -ввод данных'!AL23</f>
        <v>м</v>
      </c>
    </row>
    <row r="22" spans="1:19" ht="17.399999999999999" x14ac:dyDescent="0.3">
      <c r="A22" s="454" t="s">
        <v>462</v>
      </c>
      <c r="B22" s="467"/>
      <c r="C22" s="473"/>
      <c r="D22" s="473"/>
      <c r="E22" s="473"/>
      <c r="F22" s="473"/>
      <c r="G22" s="473"/>
      <c r="H22" s="473"/>
      <c r="I22" s="474"/>
      <c r="J22" s="474"/>
      <c r="K22" s="474"/>
      <c r="L22" s="468"/>
      <c r="M22" s="469"/>
      <c r="N22" s="469"/>
      <c r="O22" s="469"/>
      <c r="P22" s="467"/>
      <c r="Q22" s="467"/>
      <c r="R22" s="468"/>
      <c r="S22" s="466"/>
    </row>
    <row r="23" spans="1:19" ht="18" x14ac:dyDescent="0.35">
      <c r="A23" s="1549" t="str">
        <f>'[2]Семестровка -ввод данных'!C25</f>
        <v>Економіка підприємства</v>
      </c>
      <c r="B23" s="1549"/>
      <c r="C23" s="1549"/>
      <c r="D23" s="1549"/>
      <c r="E23" s="1549"/>
      <c r="F23" s="1549"/>
      <c r="G23" s="1549"/>
      <c r="H23" s="1549"/>
      <c r="I23" s="1549"/>
      <c r="J23" s="1549"/>
      <c r="K23" s="1549"/>
      <c r="L23" s="464"/>
      <c r="M23" s="465"/>
      <c r="N23" s="465"/>
      <c r="O23" s="465"/>
      <c r="P23" s="464"/>
      <c r="Q23" s="464"/>
      <c r="R23" s="464"/>
      <c r="S23" s="466"/>
    </row>
    <row r="24" spans="1:19" ht="17.399999999999999" x14ac:dyDescent="0.3">
      <c r="A24" s="467" t="s">
        <v>252</v>
      </c>
      <c r="B24" s="467"/>
      <c r="C24" s="473">
        <v>4</v>
      </c>
      <c r="D24" s="473"/>
      <c r="E24" s="473"/>
      <c r="F24" s="473">
        <v>2</v>
      </c>
      <c r="G24" s="473"/>
      <c r="H24" s="473">
        <v>2</v>
      </c>
      <c r="I24" s="1545" t="str">
        <f>'[2]Семестровка -ввод данных'!M25</f>
        <v>іспит</v>
      </c>
      <c r="J24" s="1545"/>
      <c r="K24" s="1545"/>
      <c r="L24" s="468"/>
      <c r="M24" s="469" t="str">
        <f>'[2]Семестровка -ввод данных'!T25</f>
        <v>4/2</v>
      </c>
      <c r="N24" s="469">
        <f>'[2]Семестровка -ввод данных'!U25</f>
        <v>0</v>
      </c>
      <c r="O24" s="469" t="str">
        <f>'[2]Семестровка -ввод данных'!V25</f>
        <v>0/2</v>
      </c>
      <c r="P24" s="467"/>
      <c r="Q24" s="467"/>
      <c r="R24" s="468"/>
      <c r="S24" s="466" t="str">
        <f>'[2]Семестровка -ввод данных'!AL25</f>
        <v>еп</v>
      </c>
    </row>
    <row r="25" spans="1:19" ht="17.399999999999999" x14ac:dyDescent="0.3">
      <c r="A25" s="454" t="s">
        <v>462</v>
      </c>
      <c r="B25" s="467"/>
      <c r="C25" s="473"/>
      <c r="D25" s="473"/>
      <c r="E25" s="473"/>
      <c r="F25" s="473"/>
      <c r="G25" s="473"/>
      <c r="H25" s="473"/>
      <c r="I25" s="474"/>
      <c r="J25" s="474"/>
      <c r="K25" s="474"/>
      <c r="L25" s="468"/>
      <c r="M25" s="469"/>
      <c r="N25" s="469"/>
      <c r="O25" s="469"/>
      <c r="P25" s="467"/>
      <c r="Q25" s="467"/>
      <c r="R25" s="468"/>
      <c r="S25" s="466"/>
    </row>
    <row r="26" spans="1:19" ht="18" x14ac:dyDescent="0.35">
      <c r="A26" s="1549" t="str">
        <f>'[2]Семестровка -ввод данных'!C27</f>
        <v>Філософія</v>
      </c>
      <c r="B26" s="1549"/>
      <c r="C26" s="1549"/>
      <c r="D26" s="1549"/>
      <c r="E26" s="1549"/>
      <c r="F26" s="1549"/>
      <c r="G26" s="1549"/>
      <c r="H26" s="1549"/>
      <c r="I26" s="1549"/>
      <c r="J26" s="1549"/>
      <c r="K26" s="1549"/>
      <c r="L26" s="464"/>
      <c r="M26" s="465"/>
      <c r="N26" s="465"/>
      <c r="O26" s="465"/>
      <c r="P26" s="464"/>
      <c r="Q26" s="464"/>
      <c r="R26" s="464"/>
      <c r="S26" s="466"/>
    </row>
    <row r="27" spans="1:19" ht="17.399999999999999" x14ac:dyDescent="0.3">
      <c r="A27" s="467" t="s">
        <v>252</v>
      </c>
      <c r="B27" s="467"/>
      <c r="C27" s="473">
        <v>4</v>
      </c>
      <c r="D27" s="473"/>
      <c r="E27" s="473"/>
      <c r="F27" s="473"/>
      <c r="G27" s="473"/>
      <c r="H27" s="473"/>
      <c r="I27" s="1545" t="str">
        <f>'[2]Семестровка -ввод данных'!M27</f>
        <v>залік</v>
      </c>
      <c r="J27" s="1545"/>
      <c r="K27" s="1545"/>
      <c r="L27" s="468"/>
      <c r="M27" s="469" t="str">
        <f>'[2]Семестровка -ввод данных'!T27</f>
        <v>4/0</v>
      </c>
      <c r="N27" s="469">
        <f>'[2]Семестровка -ввод данных'!U27</f>
        <v>0</v>
      </c>
      <c r="O27" s="469">
        <f>'[2]Семестровка -ввод данных'!V27</f>
        <v>0</v>
      </c>
      <c r="P27" s="467"/>
      <c r="Q27" s="467"/>
      <c r="R27" s="468"/>
      <c r="S27" s="466" t="str">
        <f>'[2]Семестровка -ввод данных'!AL27</f>
        <v>філ</v>
      </c>
    </row>
    <row r="28" spans="1:19" ht="17.399999999999999" x14ac:dyDescent="0.3">
      <c r="A28" s="454" t="s">
        <v>462</v>
      </c>
      <c r="B28" s="467"/>
      <c r="C28" s="473"/>
      <c r="D28" s="473"/>
      <c r="E28" s="473"/>
      <c r="F28" s="473"/>
      <c r="G28" s="473"/>
      <c r="H28" s="473"/>
      <c r="I28" s="474"/>
      <c r="J28" s="474"/>
      <c r="K28" s="474"/>
      <c r="L28" s="468"/>
      <c r="M28" s="469"/>
      <c r="N28" s="469"/>
      <c r="O28" s="469"/>
      <c r="P28" s="467"/>
      <c r="Q28" s="467"/>
      <c r="R28" s="468"/>
      <c r="S28" s="466"/>
    </row>
    <row r="29" spans="1:19" ht="18" x14ac:dyDescent="0.35">
      <c r="A29" s="1549" t="str">
        <f>'[2]Семестровка -ввод данных'!C29</f>
        <v>Іноземна мова (за професійним спрямуванням) / Соціологія</v>
      </c>
      <c r="B29" s="1549"/>
      <c r="C29" s="1549"/>
      <c r="D29" s="1549"/>
      <c r="E29" s="1549"/>
      <c r="F29" s="1549"/>
      <c r="G29" s="1549"/>
      <c r="H29" s="1549"/>
      <c r="I29" s="1549"/>
      <c r="J29" s="1549"/>
      <c r="K29" s="1549"/>
      <c r="L29" s="464"/>
      <c r="M29" s="465"/>
      <c r="N29" s="465"/>
      <c r="O29" s="465"/>
      <c r="P29" s="464"/>
      <c r="Q29" s="464"/>
      <c r="R29" s="464"/>
      <c r="S29" s="466"/>
    </row>
    <row r="30" spans="1:19" ht="17.399999999999999" x14ac:dyDescent="0.3">
      <c r="A30" s="467" t="s">
        <v>252</v>
      </c>
      <c r="B30" s="467"/>
      <c r="C30" s="473"/>
      <c r="D30" s="473"/>
      <c r="E30" s="473">
        <v>4</v>
      </c>
      <c r="F30" s="473"/>
      <c r="G30" s="473"/>
      <c r="H30" s="473"/>
      <c r="I30" s="1545" t="str">
        <f>'[2]Семестровка -ввод данных'!M29</f>
        <v>залік</v>
      </c>
      <c r="J30" s="1545"/>
      <c r="K30" s="1545"/>
      <c r="L30" s="468"/>
      <c r="M30" s="469">
        <f>'[2]Семестровка -ввод данных'!T29</f>
        <v>0</v>
      </c>
      <c r="N30" s="469">
        <f>'[2]Семестровка -ввод данных'!U29</f>
        <v>0</v>
      </c>
      <c r="O30" s="469" t="str">
        <f>'[2]Семестровка -ввод данных'!V29</f>
        <v>4/0</v>
      </c>
      <c r="P30" s="467"/>
      <c r="Q30" s="467"/>
      <c r="R30" s="468"/>
      <c r="S30" s="466" t="str">
        <f>'[2]Семестровка -ввод данных'!AL29</f>
        <v>м</v>
      </c>
    </row>
    <row r="31" spans="1:19" ht="17.399999999999999" x14ac:dyDescent="0.3">
      <c r="A31" s="454" t="s">
        <v>462</v>
      </c>
      <c r="B31" s="467"/>
      <c r="C31" s="473"/>
      <c r="D31" s="473"/>
      <c r="E31" s="473"/>
      <c r="F31" s="473"/>
      <c r="G31" s="473"/>
      <c r="H31" s="473"/>
      <c r="I31" s="474"/>
      <c r="J31" s="474"/>
      <c r="K31" s="474"/>
      <c r="L31" s="468"/>
      <c r="M31" s="469"/>
      <c r="N31" s="469"/>
      <c r="O31" s="469"/>
      <c r="P31" s="467"/>
      <c r="Q31" s="467"/>
      <c r="R31" s="468"/>
      <c r="S31" s="466"/>
    </row>
    <row r="32" spans="1:19" ht="18" x14ac:dyDescent="0.35">
      <c r="A32" s="1549" t="str">
        <f>'[2]Семестровка -ввод данных'!C42</f>
        <v>Фінанси</v>
      </c>
      <c r="B32" s="1549"/>
      <c r="C32" s="1549"/>
      <c r="D32" s="1549"/>
      <c r="E32" s="1549"/>
      <c r="F32" s="1549"/>
      <c r="G32" s="1549"/>
      <c r="H32" s="1549"/>
      <c r="I32" s="1549"/>
      <c r="J32" s="1549"/>
      <c r="K32" s="1549"/>
      <c r="L32" s="464"/>
      <c r="M32" s="465"/>
      <c r="N32" s="465"/>
      <c r="O32" s="465"/>
      <c r="P32" s="464"/>
      <c r="Q32" s="464"/>
      <c r="R32" s="464"/>
      <c r="S32" s="466"/>
    </row>
    <row r="33" spans="1:19" ht="17.399999999999999" x14ac:dyDescent="0.3">
      <c r="A33" s="475" t="s">
        <v>329</v>
      </c>
      <c r="B33" s="475"/>
      <c r="C33" s="473">
        <v>8</v>
      </c>
      <c r="D33" s="473"/>
      <c r="E33" s="473"/>
      <c r="F33" s="473"/>
      <c r="G33" s="473"/>
      <c r="H33" s="473"/>
      <c r="I33" s="1545" t="str">
        <f>'[2]Семестровка -ввод данных'!M42</f>
        <v>залік</v>
      </c>
      <c r="J33" s="1545"/>
      <c r="K33" s="1545"/>
      <c r="L33" s="468"/>
      <c r="M33" s="469" t="str">
        <f>'[2]Семестровка -ввод данных'!T42</f>
        <v>8/0</v>
      </c>
      <c r="N33" s="469">
        <f>'[2]Семестровка -ввод данных'!U42</f>
        <v>0</v>
      </c>
      <c r="O33" s="469">
        <f>'[2]Семестровка -ввод данных'!V42</f>
        <v>0</v>
      </c>
      <c r="P33" s="467"/>
      <c r="Q33" s="467"/>
      <c r="R33" s="468"/>
      <c r="S33" s="466" t="str">
        <f>'[2]Семестровка -ввод данных'!AL42</f>
        <v>ф</v>
      </c>
    </row>
    <row r="34" spans="1:19" ht="17.399999999999999" x14ac:dyDescent="0.3">
      <c r="A34" s="454" t="s">
        <v>462</v>
      </c>
      <c r="B34" s="475"/>
      <c r="C34" s="473"/>
      <c r="D34" s="473"/>
      <c r="E34" s="473"/>
      <c r="F34" s="473"/>
      <c r="G34" s="473"/>
      <c r="H34" s="473"/>
      <c r="I34" s="474"/>
      <c r="J34" s="474"/>
      <c r="K34" s="474"/>
      <c r="L34" s="468"/>
      <c r="M34" s="469"/>
      <c r="N34" s="469"/>
      <c r="O34" s="469"/>
      <c r="P34" s="467"/>
      <c r="Q34" s="467"/>
      <c r="R34" s="468"/>
      <c r="S34" s="466"/>
    </row>
    <row r="35" spans="1:19" ht="18" x14ac:dyDescent="0.35">
      <c r="A35" s="1549" t="str">
        <f>'[2]Семестровка -ввод данных'!C44</f>
        <v>Бухгалтерський облік</v>
      </c>
      <c r="B35" s="1549"/>
      <c r="C35" s="1549"/>
      <c r="D35" s="1549"/>
      <c r="E35" s="1549"/>
      <c r="F35" s="1549"/>
      <c r="G35" s="1549"/>
      <c r="H35" s="1549"/>
      <c r="I35" s="1549"/>
      <c r="J35" s="1549"/>
      <c r="K35" s="1549"/>
      <c r="L35" s="464"/>
      <c r="M35" s="465"/>
      <c r="N35" s="465"/>
      <c r="O35" s="465"/>
      <c r="P35" s="464"/>
      <c r="Q35" s="464"/>
      <c r="R35" s="464"/>
      <c r="S35" s="466"/>
    </row>
    <row r="36" spans="1:19" ht="17.399999999999999" x14ac:dyDescent="0.3">
      <c r="A36" s="475" t="s">
        <v>329</v>
      </c>
      <c r="B36" s="475"/>
      <c r="C36" s="473">
        <v>8</v>
      </c>
      <c r="D36" s="473"/>
      <c r="E36" s="473">
        <v>4</v>
      </c>
      <c r="F36" s="473"/>
      <c r="G36" s="473"/>
      <c r="H36" s="473"/>
      <c r="I36" s="1545" t="str">
        <f>'[2]Семестровка -ввод данных'!M44</f>
        <v>залік</v>
      </c>
      <c r="J36" s="1545"/>
      <c r="K36" s="1545"/>
      <c r="L36" s="468"/>
      <c r="M36" s="469" t="str">
        <f>'[2]Семестровка -ввод данных'!T44</f>
        <v>8/0</v>
      </c>
      <c r="N36" s="469">
        <f>'[2]Семестровка -ввод данных'!U44</f>
        <v>0</v>
      </c>
      <c r="O36" s="469" t="str">
        <f>'[2]Семестровка -ввод данных'!V44</f>
        <v>4/0</v>
      </c>
      <c r="P36" s="467"/>
      <c r="Q36" s="467"/>
      <c r="R36" s="468"/>
      <c r="S36" s="466" t="str">
        <f>'[2]Семестровка -ввод данных'!AL44</f>
        <v>оа</v>
      </c>
    </row>
    <row r="37" spans="1:19" ht="17.399999999999999" x14ac:dyDescent="0.3">
      <c r="A37" s="454" t="s">
        <v>462</v>
      </c>
      <c r="B37" s="475"/>
      <c r="C37" s="473"/>
      <c r="D37" s="473"/>
      <c r="E37" s="473"/>
      <c r="F37" s="473"/>
      <c r="G37" s="473"/>
      <c r="H37" s="473"/>
      <c r="I37" s="474"/>
      <c r="J37" s="474"/>
      <c r="K37" s="474"/>
      <c r="L37" s="468"/>
      <c r="M37" s="469"/>
      <c r="N37" s="469"/>
      <c r="O37" s="469"/>
      <c r="P37" s="467"/>
      <c r="Q37" s="467"/>
      <c r="R37" s="468"/>
      <c r="S37" s="466"/>
    </row>
    <row r="38" spans="1:19" ht="18" x14ac:dyDescent="0.35">
      <c r="A38" s="1544" t="str">
        <f>'[2]Семестровка -ввод данных'!C46</f>
        <v>Менеджмент</v>
      </c>
      <c r="B38" s="1544"/>
      <c r="C38" s="1544"/>
      <c r="D38" s="1544"/>
      <c r="E38" s="1544"/>
      <c r="F38" s="1544"/>
      <c r="G38" s="1544"/>
      <c r="H38" s="1544"/>
      <c r="I38" s="1544"/>
      <c r="J38" s="1544"/>
      <c r="K38" s="1544"/>
      <c r="L38" s="464"/>
      <c r="M38" s="465"/>
      <c r="N38" s="465"/>
      <c r="O38" s="465"/>
      <c r="P38" s="464"/>
      <c r="Q38" s="464"/>
      <c r="R38" s="464"/>
      <c r="S38" s="466"/>
    </row>
    <row r="39" spans="1:19" ht="17.399999999999999" x14ac:dyDescent="0.3">
      <c r="A39" s="475" t="s">
        <v>329</v>
      </c>
      <c r="B39" s="475"/>
      <c r="C39" s="473">
        <v>4</v>
      </c>
      <c r="D39" s="473"/>
      <c r="E39" s="473"/>
      <c r="F39" s="473">
        <v>2</v>
      </c>
      <c r="G39" s="473"/>
      <c r="H39" s="473">
        <v>2</v>
      </c>
      <c r="I39" s="1545" t="str">
        <f>'[2]Семестровка -ввод данных'!M46</f>
        <v>іспит</v>
      </c>
      <c r="J39" s="1545"/>
      <c r="K39" s="1545"/>
      <c r="L39" s="468"/>
      <c r="M39" s="469" t="str">
        <f>'[2]Семестровка -ввод данных'!T46</f>
        <v>4/2</v>
      </c>
      <c r="N39" s="469">
        <f>'[2]Семестровка -ввод данных'!U46</f>
        <v>0</v>
      </c>
      <c r="O39" s="469" t="str">
        <f>'[2]Семестровка -ввод данных'!V46</f>
        <v>0/2</v>
      </c>
      <c r="P39" s="467"/>
      <c r="Q39" s="467"/>
      <c r="R39" s="468"/>
      <c r="S39" s="466" t="str">
        <f>'[2]Семестровка -ввод данных'!AL46</f>
        <v>м</v>
      </c>
    </row>
    <row r="40" spans="1:19" ht="17.399999999999999" x14ac:dyDescent="0.3">
      <c r="A40" s="476" t="s">
        <v>464</v>
      </c>
      <c r="B40" s="475"/>
      <c r="C40" s="473"/>
      <c r="D40" s="473"/>
      <c r="E40" s="473"/>
      <c r="F40" s="473"/>
      <c r="G40" s="473"/>
      <c r="H40" s="473"/>
      <c r="I40" s="474"/>
      <c r="J40" s="474"/>
      <c r="K40" s="474"/>
      <c r="L40" s="468"/>
      <c r="M40" s="469"/>
      <c r="N40" s="469"/>
      <c r="O40" s="469"/>
      <c r="P40" s="467"/>
      <c r="Q40" s="467"/>
      <c r="R40" s="468"/>
      <c r="S40" s="466"/>
    </row>
    <row r="41" spans="1:19" ht="18" x14ac:dyDescent="0.35">
      <c r="A41" s="1549" t="str">
        <f>'[2]Семестровка -ввод данных'!C50</f>
        <v>Бюджетна система</v>
      </c>
      <c r="B41" s="1549"/>
      <c r="C41" s="1549"/>
      <c r="D41" s="1549"/>
      <c r="E41" s="1549"/>
      <c r="F41" s="1549"/>
      <c r="G41" s="1549"/>
      <c r="H41" s="1549"/>
      <c r="I41" s="1549"/>
      <c r="J41" s="1549"/>
      <c r="K41" s="1549"/>
      <c r="L41" s="464"/>
      <c r="M41" s="465"/>
      <c r="N41" s="465"/>
      <c r="O41" s="465"/>
      <c r="P41" s="464"/>
      <c r="Q41" s="464"/>
      <c r="R41" s="464"/>
      <c r="S41" s="466"/>
    </row>
    <row r="42" spans="1:19" ht="17.399999999999999" x14ac:dyDescent="0.3">
      <c r="A42" s="475" t="s">
        <v>329</v>
      </c>
      <c r="B42" s="475"/>
      <c r="C42" s="473">
        <v>8</v>
      </c>
      <c r="D42" s="473">
        <v>0</v>
      </c>
      <c r="E42" s="473">
        <v>0</v>
      </c>
      <c r="F42" s="473">
        <v>0</v>
      </c>
      <c r="G42" s="473">
        <v>0</v>
      </c>
      <c r="H42" s="473">
        <v>2</v>
      </c>
      <c r="I42" s="1545" t="str">
        <f>'[2]Семестровка -ввод данных'!M50</f>
        <v>іспит</v>
      </c>
      <c r="J42" s="1545"/>
      <c r="K42" s="1545"/>
      <c r="L42" s="468"/>
      <c r="M42" s="469" t="str">
        <f>'[2]Семестровка -ввод данных'!T50</f>
        <v>8/0</v>
      </c>
      <c r="N42" s="469">
        <f>'[2]Семестровка -ввод данных'!U50</f>
        <v>0</v>
      </c>
      <c r="O42" s="469" t="str">
        <f>'[2]Семестровка -ввод данных'!V50</f>
        <v>0/2</v>
      </c>
      <c r="P42" s="467"/>
      <c r="Q42" s="467"/>
      <c r="R42" s="468"/>
      <c r="S42" s="466" t="str">
        <f>'[2]Семестровка -ввод данных'!AL50</f>
        <v>ф</v>
      </c>
    </row>
    <row r="43" spans="1:19" ht="17.399999999999999" x14ac:dyDescent="0.3">
      <c r="A43" s="477" t="s">
        <v>462</v>
      </c>
      <c r="B43" s="475"/>
      <c r="C43" s="473"/>
      <c r="D43" s="473"/>
      <c r="E43" s="473"/>
      <c r="F43" s="473"/>
      <c r="G43" s="473"/>
      <c r="H43" s="473"/>
      <c r="I43" s="474"/>
      <c r="J43" s="474"/>
      <c r="K43" s="474"/>
      <c r="L43" s="468"/>
      <c r="M43" s="469"/>
      <c r="N43" s="469"/>
      <c r="O43" s="469"/>
      <c r="P43" s="467"/>
      <c r="Q43" s="467"/>
      <c r="R43" s="468"/>
      <c r="S43" s="466"/>
    </row>
    <row r="44" spans="1:19" ht="18" x14ac:dyDescent="0.35">
      <c r="A44" s="1549" t="str">
        <f>'[2]Семестровка -ввод данных'!C52</f>
        <v>Банківська система</v>
      </c>
      <c r="B44" s="1549"/>
      <c r="C44" s="1549"/>
      <c r="D44" s="1549"/>
      <c r="E44" s="1549"/>
      <c r="F44" s="1549"/>
      <c r="G44" s="1549"/>
      <c r="H44" s="1549"/>
      <c r="I44" s="1549"/>
      <c r="J44" s="1549"/>
      <c r="K44" s="1549"/>
      <c r="L44" s="464"/>
      <c r="M44" s="465"/>
      <c r="N44" s="465"/>
      <c r="O44" s="465"/>
      <c r="P44" s="464"/>
      <c r="Q44" s="464"/>
      <c r="R44" s="464"/>
      <c r="S44" s="466"/>
    </row>
    <row r="45" spans="1:19" ht="17.399999999999999" x14ac:dyDescent="0.3">
      <c r="A45" s="475" t="s">
        <v>329</v>
      </c>
      <c r="B45" s="475"/>
      <c r="C45" s="473">
        <v>6</v>
      </c>
      <c r="D45" s="473">
        <v>0</v>
      </c>
      <c r="E45" s="473">
        <v>0</v>
      </c>
      <c r="F45" s="473">
        <v>2</v>
      </c>
      <c r="G45" s="473">
        <v>0</v>
      </c>
      <c r="H45" s="473">
        <v>0</v>
      </c>
      <c r="I45" s="1545" t="str">
        <f>'[2]Семестровка -ввод данных'!M52</f>
        <v>іспит</v>
      </c>
      <c r="J45" s="1545"/>
      <c r="K45" s="1545"/>
      <c r="L45" s="468"/>
      <c r="M45" s="469" t="str">
        <f>'[2]Семестровка -ввод данных'!T52</f>
        <v>6/0</v>
      </c>
      <c r="N45" s="469">
        <f>'[2]Семестровка -ввод данных'!U52</f>
        <v>0</v>
      </c>
      <c r="O45" s="469" t="str">
        <f>'[2]Семестровка -ввод данных'!V52</f>
        <v>2/0</v>
      </c>
      <c r="P45" s="467"/>
      <c r="Q45" s="467"/>
      <c r="R45" s="468"/>
      <c r="S45" s="466" t="str">
        <f>'[2]Семестровка -ввод данных'!AL52</f>
        <v>ф</v>
      </c>
    </row>
    <row r="46" spans="1:19" ht="17.399999999999999" x14ac:dyDescent="0.3">
      <c r="A46" s="454" t="s">
        <v>462</v>
      </c>
      <c r="B46" s="475"/>
      <c r="C46" s="473"/>
      <c r="D46" s="473"/>
      <c r="E46" s="473"/>
      <c r="F46" s="473"/>
      <c r="G46" s="473"/>
      <c r="H46" s="473"/>
      <c r="I46" s="474"/>
      <c r="J46" s="474"/>
      <c r="K46" s="474"/>
      <c r="L46" s="468"/>
      <c r="M46" s="469"/>
      <c r="N46" s="469"/>
      <c r="O46" s="469"/>
      <c r="P46" s="467"/>
      <c r="Q46" s="467"/>
      <c r="R46" s="468"/>
      <c r="S46" s="466"/>
    </row>
    <row r="47" spans="1:19" ht="18" x14ac:dyDescent="0.35">
      <c r="A47" s="1549" t="str">
        <f>'[2]Семестровка -ввод данных'!C54</f>
        <v>Курсова робота "Фінанси"</v>
      </c>
      <c r="B47" s="1549"/>
      <c r="C47" s="1549"/>
      <c r="D47" s="1549"/>
      <c r="E47" s="1549"/>
      <c r="F47" s="1549"/>
      <c r="G47" s="1549"/>
      <c r="H47" s="1549"/>
      <c r="I47" s="1549"/>
      <c r="J47" s="1549"/>
      <c r="K47" s="1549"/>
      <c r="L47" s="464"/>
      <c r="M47" s="465"/>
      <c r="N47" s="465"/>
      <c r="O47" s="465"/>
      <c r="P47" s="464"/>
      <c r="Q47" s="464"/>
      <c r="R47" s="464"/>
      <c r="S47" s="466"/>
    </row>
    <row r="48" spans="1:19" ht="17.399999999999999" x14ac:dyDescent="0.3">
      <c r="A48" s="475" t="s">
        <v>329</v>
      </c>
      <c r="B48" s="475"/>
      <c r="C48" s="473">
        <v>0</v>
      </c>
      <c r="D48" s="473">
        <v>0</v>
      </c>
      <c r="E48" s="473">
        <v>4</v>
      </c>
      <c r="F48" s="473">
        <v>0</v>
      </c>
      <c r="G48" s="473">
        <v>0</v>
      </c>
      <c r="H48" s="473">
        <v>0</v>
      </c>
      <c r="I48" s="1545">
        <f>'[2]Семестровка -ввод данных'!M54</f>
        <v>0</v>
      </c>
      <c r="J48" s="1545"/>
      <c r="K48" s="1545"/>
      <c r="L48" s="468"/>
      <c r="M48" s="469">
        <f>'[2]Семестровка -ввод данных'!T54</f>
        <v>0</v>
      </c>
      <c r="N48" s="469">
        <f>'[2]Семестровка -ввод данных'!U54</f>
        <v>0</v>
      </c>
      <c r="O48" s="469" t="str">
        <f>'[2]Семестровка -ввод данных'!V54</f>
        <v>4/0</v>
      </c>
      <c r="P48" s="467"/>
      <c r="Q48" s="467"/>
      <c r="R48" s="468"/>
      <c r="S48" s="466" t="str">
        <f>'[2]Семестровка -ввод данных'!AL54</f>
        <v>ф</v>
      </c>
    </row>
    <row r="49" spans="1:1" ht="21.75" customHeight="1" x14ac:dyDescent="0.25">
      <c r="A49" s="454" t="s">
        <v>462</v>
      </c>
    </row>
    <row r="50" spans="1:1" ht="23.25" customHeight="1" x14ac:dyDescent="0.25"/>
  </sheetData>
  <mergeCells count="35">
    <mergeCell ref="I42:K42"/>
    <mergeCell ref="A44:K44"/>
    <mergeCell ref="I36:K36"/>
    <mergeCell ref="I9:K9"/>
    <mergeCell ref="I18:K18"/>
    <mergeCell ref="A11:K11"/>
    <mergeCell ref="A23:K2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C2:K2"/>
    <mergeCell ref="M2:O2"/>
    <mergeCell ref="A3:B3"/>
    <mergeCell ref="C3:E3"/>
    <mergeCell ref="F3:H3"/>
    <mergeCell ref="A20:K20"/>
    <mergeCell ref="I21:K21"/>
    <mergeCell ref="A5:K5"/>
    <mergeCell ref="I12:K12"/>
    <mergeCell ref="A14:K14"/>
    <mergeCell ref="I15:K15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09375" defaultRowHeight="14.4" x14ac:dyDescent="0.25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hidden="1" customWidth="1"/>
    <col min="5" max="5" width="0" style="9" hidden="1" customWidth="1"/>
    <col min="6" max="6" width="7.109375" style="9" hidden="1" customWidth="1"/>
    <col min="7" max="7" width="7.33203125" style="9" hidden="1" customWidth="1"/>
    <col min="8" max="10" width="4.44140625" style="9" hidden="1" customWidth="1"/>
    <col min="11" max="11" width="5.5546875" style="9" hidden="1" customWidth="1"/>
    <col min="12" max="12" width="7" style="9" hidden="1" customWidth="1"/>
    <col min="13" max="13" width="7.6640625" style="46" customWidth="1"/>
    <col min="14" max="15" width="9.109375" style="46" hidden="1" customWidth="1"/>
    <col min="16" max="16" width="6.6640625" style="46" hidden="1" customWidth="1"/>
    <col min="17" max="17" width="3.88671875" style="479" hidden="1" customWidth="1"/>
    <col min="18" max="18" width="10.44140625" style="479" hidden="1" customWidth="1"/>
    <col min="19" max="19" width="6.88671875" style="479" hidden="1" customWidth="1"/>
    <col min="20" max="20" width="4.44140625" style="479" customWidth="1"/>
    <col min="21" max="21" width="5.5546875" style="479" customWidth="1"/>
    <col min="22" max="22" width="7" style="479" customWidth="1"/>
    <col min="23" max="23" width="9.109375" style="479"/>
    <col min="24" max="24" width="6" style="479" customWidth="1"/>
    <col min="25" max="25" width="4.88671875" style="46" customWidth="1"/>
    <col min="26" max="26" width="4.109375" style="46" customWidth="1"/>
    <col min="27" max="27" width="4.88671875" style="46" customWidth="1"/>
    <col min="28" max="28" width="5" style="46" customWidth="1"/>
    <col min="29" max="29" width="4.88671875" style="46" customWidth="1"/>
    <col min="30" max="30" width="5" style="46" customWidth="1"/>
    <col min="31" max="31" width="4" style="46" customWidth="1"/>
    <col min="32" max="32" width="8.33203125" style="46" customWidth="1"/>
    <col min="33" max="36" width="0" style="9" hidden="1" customWidth="1"/>
    <col min="37" max="37" width="29.44140625" style="9" customWidth="1"/>
    <col min="38" max="38" width="9.109375" style="9"/>
    <col min="39" max="39" width="6.109375" style="9" customWidth="1"/>
    <col min="40" max="40" width="5.5546875" style="9" customWidth="1"/>
    <col min="41" max="41" width="18.33203125" style="9" customWidth="1"/>
    <col min="42" max="16384" width="9.109375" style="9"/>
  </cols>
  <sheetData>
    <row r="1" spans="1:57" x14ac:dyDescent="0.25">
      <c r="C1" s="1550" t="s">
        <v>462</v>
      </c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0"/>
      <c r="O1" s="478"/>
      <c r="S1" s="46"/>
      <c r="T1" s="46"/>
      <c r="U1" s="46"/>
      <c r="V1" s="46"/>
      <c r="W1" s="46"/>
      <c r="X1" s="46"/>
    </row>
    <row r="2" spans="1:57" x14ac:dyDescent="0.25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5">
      <c r="C3" s="1528" t="s">
        <v>0</v>
      </c>
      <c r="D3" s="1531" t="s">
        <v>74</v>
      </c>
      <c r="E3" s="1522" t="s">
        <v>75</v>
      </c>
      <c r="F3" s="1526" t="s">
        <v>2</v>
      </c>
      <c r="G3" s="1526"/>
      <c r="H3" s="1526"/>
      <c r="I3" s="1526"/>
      <c r="J3" s="1526"/>
      <c r="K3" s="1523"/>
      <c r="L3" s="1522" t="s">
        <v>3</v>
      </c>
      <c r="M3" s="1522" t="s">
        <v>4</v>
      </c>
      <c r="N3" s="1522" t="s">
        <v>5</v>
      </c>
      <c r="O3" s="355"/>
      <c r="R3" s="1551" t="s">
        <v>308</v>
      </c>
      <c r="S3" s="46"/>
      <c r="T3" s="46"/>
      <c r="U3" s="46"/>
      <c r="V3" s="46"/>
      <c r="W3" s="46"/>
      <c r="X3" s="46"/>
    </row>
    <row r="4" spans="1:57" x14ac:dyDescent="0.25">
      <c r="C4" s="1529"/>
      <c r="D4" s="1532"/>
      <c r="E4" s="1522"/>
      <c r="F4" s="1522" t="s">
        <v>6</v>
      </c>
      <c r="G4" s="1524" t="s">
        <v>7</v>
      </c>
      <c r="H4" s="1524"/>
      <c r="I4" s="1524"/>
      <c r="J4" s="1524"/>
      <c r="K4" s="1522" t="s">
        <v>8</v>
      </c>
      <c r="L4" s="1522"/>
      <c r="M4" s="1522"/>
      <c r="N4" s="1522"/>
      <c r="O4" s="355"/>
      <c r="R4" s="1552"/>
      <c r="S4" s="46"/>
      <c r="T4" s="46"/>
      <c r="U4" s="46"/>
      <c r="V4" s="46"/>
      <c r="W4" s="46"/>
      <c r="X4" s="46"/>
    </row>
    <row r="5" spans="1:57" ht="15" customHeight="1" x14ac:dyDescent="0.25">
      <c r="C5" s="1529"/>
      <c r="D5" s="1532"/>
      <c r="E5" s="1522"/>
      <c r="F5" s="1523"/>
      <c r="G5" s="1522" t="s">
        <v>9</v>
      </c>
      <c r="H5" s="1526" t="s">
        <v>10</v>
      </c>
      <c r="I5" s="1523"/>
      <c r="J5" s="1523"/>
      <c r="K5" s="1523"/>
      <c r="L5" s="1522"/>
      <c r="M5" s="1522"/>
      <c r="N5" s="1522"/>
      <c r="O5" s="355"/>
      <c r="R5" s="1552"/>
      <c r="S5" s="46"/>
      <c r="T5" s="46"/>
      <c r="U5" s="46"/>
      <c r="V5" s="46"/>
      <c r="W5" s="46"/>
      <c r="X5" s="46"/>
    </row>
    <row r="6" spans="1:57" x14ac:dyDescent="0.25">
      <c r="C6" s="1529"/>
      <c r="D6" s="1532"/>
      <c r="E6" s="1522"/>
      <c r="F6" s="1523"/>
      <c r="G6" s="1525"/>
      <c r="H6" s="1522" t="s">
        <v>11</v>
      </c>
      <c r="I6" s="1522" t="s">
        <v>12</v>
      </c>
      <c r="J6" s="1522" t="s">
        <v>13</v>
      </c>
      <c r="K6" s="1523"/>
      <c r="L6" s="1522"/>
      <c r="M6" s="1522"/>
      <c r="N6" s="1522"/>
      <c r="O6" s="355"/>
      <c r="R6" s="1552"/>
      <c r="S6" s="46"/>
      <c r="T6" s="1522" t="s">
        <v>11</v>
      </c>
      <c r="U6" s="1522" t="s">
        <v>12</v>
      </c>
      <c r="V6" s="1522" t="s">
        <v>13</v>
      </c>
      <c r="W6" s="1554" t="s">
        <v>9</v>
      </c>
      <c r="X6" s="1555" t="s">
        <v>311</v>
      </c>
      <c r="Y6" s="1554"/>
      <c r="Z6" s="1554"/>
      <c r="AA6" s="1554"/>
      <c r="AB6" s="1554"/>
      <c r="AC6" s="1554"/>
      <c r="AD6" s="1554"/>
      <c r="AE6" s="1554"/>
      <c r="AF6" s="1554"/>
      <c r="AG6" s="300" t="s">
        <v>309</v>
      </c>
      <c r="AH6" s="300"/>
      <c r="AI6" s="300"/>
      <c r="AJ6" s="300"/>
      <c r="AK6" s="1556" t="s">
        <v>465</v>
      </c>
    </row>
    <row r="7" spans="1:57" x14ac:dyDescent="0.25">
      <c r="C7" s="1529"/>
      <c r="D7" s="1532"/>
      <c r="E7" s="1522"/>
      <c r="F7" s="1523"/>
      <c r="G7" s="1525"/>
      <c r="H7" s="1522"/>
      <c r="I7" s="1522"/>
      <c r="J7" s="1522"/>
      <c r="K7" s="1523"/>
      <c r="L7" s="1522"/>
      <c r="M7" s="1522"/>
      <c r="N7" s="1522"/>
      <c r="O7" s="355"/>
      <c r="R7" s="1552"/>
      <c r="S7" s="46"/>
      <c r="T7" s="1522"/>
      <c r="U7" s="1522"/>
      <c r="V7" s="1522"/>
      <c r="W7" s="1554"/>
      <c r="X7" s="1554"/>
      <c r="Y7" s="1554"/>
      <c r="Z7" s="1554"/>
      <c r="AA7" s="1554"/>
      <c r="AB7" s="1554"/>
      <c r="AC7" s="1554"/>
      <c r="AD7" s="1554"/>
      <c r="AE7" s="1554"/>
      <c r="AF7" s="1554"/>
      <c r="AG7" s="26"/>
      <c r="AH7" s="26"/>
      <c r="AI7" s="26"/>
      <c r="AJ7" s="26"/>
      <c r="AK7" s="1556"/>
    </row>
    <row r="8" spans="1:57" x14ac:dyDescent="0.3">
      <c r="C8" s="1529"/>
      <c r="D8" s="1532"/>
      <c r="E8" s="1522"/>
      <c r="F8" s="1523"/>
      <c r="G8" s="1525"/>
      <c r="H8" s="1522"/>
      <c r="I8" s="1522"/>
      <c r="J8" s="1522"/>
      <c r="K8" s="1523"/>
      <c r="L8" s="1522"/>
      <c r="M8" s="1522"/>
      <c r="N8" s="1522"/>
      <c r="O8" s="355"/>
      <c r="R8" s="1552"/>
      <c r="S8" s="46"/>
      <c r="T8" s="1522"/>
      <c r="U8" s="1522"/>
      <c r="V8" s="1522"/>
      <c r="W8" s="1554"/>
      <c r="X8" s="1554" t="s">
        <v>289</v>
      </c>
      <c r="Y8" s="1554"/>
      <c r="Z8" s="1554" t="s">
        <v>290</v>
      </c>
      <c r="AA8" s="1554"/>
      <c r="AB8" s="1554" t="s">
        <v>291</v>
      </c>
      <c r="AC8" s="1554"/>
      <c r="AD8" s="1554" t="s">
        <v>310</v>
      </c>
      <c r="AE8" s="1554"/>
      <c r="AF8" s="1554"/>
      <c r="AG8" s="26"/>
      <c r="AH8" s="26"/>
      <c r="AI8" s="26"/>
      <c r="AJ8" s="26"/>
      <c r="AK8" s="1556"/>
      <c r="AP8" s="9" t="s">
        <v>315</v>
      </c>
      <c r="AR8" s="26"/>
      <c r="AS8" s="1543" t="s">
        <v>289</v>
      </c>
      <c r="AT8" s="1543"/>
      <c r="AU8" s="1543" t="s">
        <v>290</v>
      </c>
      <c r="AV8" s="1543"/>
      <c r="AW8" s="1543" t="s">
        <v>291</v>
      </c>
      <c r="AX8" s="1543"/>
      <c r="AY8" s="1543" t="s">
        <v>310</v>
      </c>
      <c r="AZ8" s="1543"/>
      <c r="BA8" s="1543"/>
      <c r="BB8" s="26"/>
      <c r="BC8" s="26"/>
      <c r="BD8" s="26"/>
      <c r="BE8" s="26"/>
    </row>
    <row r="9" spans="1:57" x14ac:dyDescent="0.3">
      <c r="C9" s="1530"/>
      <c r="D9" s="1533"/>
      <c r="E9" s="1522"/>
      <c r="F9" s="1523"/>
      <c r="G9" s="1525"/>
      <c r="H9" s="1522"/>
      <c r="I9" s="1522"/>
      <c r="J9" s="1522"/>
      <c r="K9" s="1523"/>
      <c r="L9" s="1522"/>
      <c r="M9" s="1522"/>
      <c r="N9" s="1522"/>
      <c r="O9" s="355"/>
      <c r="R9" s="1553"/>
      <c r="S9" s="46"/>
      <c r="T9" s="1522"/>
      <c r="U9" s="1522"/>
      <c r="V9" s="1522"/>
      <c r="W9" s="480"/>
      <c r="X9" s="480" t="s">
        <v>293</v>
      </c>
      <c r="Y9" s="480" t="s">
        <v>113</v>
      </c>
      <c r="Z9" s="480" t="s">
        <v>293</v>
      </c>
      <c r="AA9" s="480" t="s">
        <v>113</v>
      </c>
      <c r="AB9" s="480" t="s">
        <v>293</v>
      </c>
      <c r="AC9" s="480" t="s">
        <v>113</v>
      </c>
      <c r="AD9" s="480" t="s">
        <v>293</v>
      </c>
      <c r="AE9" s="480" t="s">
        <v>113</v>
      </c>
      <c r="AF9" s="480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56"/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9"/>
      <c r="P10" s="46" t="s">
        <v>59</v>
      </c>
      <c r="R10" s="480"/>
      <c r="T10" s="481" t="s">
        <v>294</v>
      </c>
      <c r="U10" s="481"/>
      <c r="V10" s="482"/>
      <c r="W10" s="482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9" t="s">
        <v>41</v>
      </c>
      <c r="AP10" s="26">
        <f>SUMIFS(D$10:D$16,$A$10:$A$16,#REF!,$B$10:$B$16,#REF!)</f>
        <v>0</v>
      </c>
      <c r="AQ10" s="315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13" customFormat="1" x14ac:dyDescent="0.25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9"/>
      <c r="P11" s="46" t="s">
        <v>55</v>
      </c>
      <c r="Q11" s="483"/>
      <c r="R11" s="483" t="e">
        <f>#REF!</f>
        <v>#REF!</v>
      </c>
      <c r="S11" s="479"/>
      <c r="T11" s="484" t="s">
        <v>297</v>
      </c>
      <c r="U11" s="481"/>
      <c r="V11" s="481"/>
      <c r="W11" s="481" t="s">
        <v>297</v>
      </c>
      <c r="X11" s="480">
        <v>4</v>
      </c>
      <c r="Y11" s="480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5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9"/>
      <c r="P12" s="46" t="s">
        <v>69</v>
      </c>
      <c r="R12" s="480" t="e">
        <f>#REF!</f>
        <v>#REF!</v>
      </c>
      <c r="S12" s="479" t="e">
        <f>#REF!</f>
        <v>#REF!</v>
      </c>
      <c r="T12" s="485" t="s">
        <v>299</v>
      </c>
      <c r="U12" s="481"/>
      <c r="V12" s="482" t="s">
        <v>298</v>
      </c>
      <c r="W12" s="482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5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5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9"/>
      <c r="P13" s="46" t="s">
        <v>59</v>
      </c>
      <c r="R13" s="480" t="e">
        <f>#REF!</f>
        <v>#REF!</v>
      </c>
      <c r="S13" s="479" t="e">
        <f>#REF!</f>
        <v>#REF!</v>
      </c>
      <c r="T13" s="485" t="s">
        <v>294</v>
      </c>
      <c r="U13" s="481" t="s">
        <v>297</v>
      </c>
      <c r="V13" s="482"/>
      <c r="W13" s="482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5">
      <c r="A14" s="46" t="s">
        <v>16</v>
      </c>
      <c r="B14" s="46" t="s">
        <v>14</v>
      </c>
      <c r="C14" s="47" t="s">
        <v>20</v>
      </c>
      <c r="D14" s="31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9"/>
      <c r="P14" s="46" t="s">
        <v>56</v>
      </c>
      <c r="Q14" s="479" t="s">
        <v>18</v>
      </c>
      <c r="R14" s="480" t="e">
        <f>#REF!</f>
        <v>#REF!</v>
      </c>
      <c r="S14" s="479" t="e">
        <f>#REF!</f>
        <v>#REF!</v>
      </c>
      <c r="T14" s="485" t="s">
        <v>294</v>
      </c>
      <c r="U14" s="481"/>
      <c r="V14" s="482" t="s">
        <v>300</v>
      </c>
      <c r="W14" s="482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5">
      <c r="A15" s="46" t="s">
        <v>16</v>
      </c>
      <c r="B15" s="46" t="s">
        <v>14</v>
      </c>
      <c r="C15" s="47" t="s">
        <v>62</v>
      </c>
      <c r="D15" s="29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9"/>
      <c r="P15" s="46" t="s">
        <v>56</v>
      </c>
      <c r="Q15" s="479" t="s">
        <v>16</v>
      </c>
      <c r="R15" s="480" t="e">
        <f>#REF!</f>
        <v>#REF!</v>
      </c>
      <c r="S15" s="479" t="e">
        <f>#REF!</f>
        <v>#REF!</v>
      </c>
      <c r="T15" s="485" t="s">
        <v>303</v>
      </c>
      <c r="U15" s="481"/>
      <c r="V15" s="482" t="s">
        <v>298</v>
      </c>
      <c r="W15" s="482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5">
      <c r="A16" s="46" t="s">
        <v>13</v>
      </c>
      <c r="B16" s="46" t="s">
        <v>14</v>
      </c>
      <c r="C16" s="47" t="s">
        <v>44</v>
      </c>
      <c r="D16" s="29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9"/>
      <c r="P16" s="46" t="s">
        <v>57</v>
      </c>
      <c r="R16" s="480" t="e">
        <f>#REF!</f>
        <v>#REF!</v>
      </c>
      <c r="S16" s="479" t="e">
        <f>#REF!</f>
        <v>#REF!</v>
      </c>
      <c r="T16" s="485" t="s">
        <v>312</v>
      </c>
      <c r="U16" s="481"/>
      <c r="V16" s="482" t="s">
        <v>300</v>
      </c>
      <c r="W16" s="482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5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9"/>
      <c r="P17" s="46" t="s">
        <v>59</v>
      </c>
      <c r="R17" s="479" t="e">
        <f>#REF!</f>
        <v>#REF!</v>
      </c>
      <c r="S17" s="479" t="e">
        <f>#REF!</f>
        <v>#REF!</v>
      </c>
      <c r="T17" s="485" t="s">
        <v>294</v>
      </c>
      <c r="U17" s="481"/>
      <c r="V17" s="481"/>
      <c r="W17" s="481" t="s">
        <v>294</v>
      </c>
      <c r="X17" s="480">
        <v>4</v>
      </c>
      <c r="Y17" s="480"/>
      <c r="Z17" s="480"/>
      <c r="AA17" s="480"/>
      <c r="AB17" s="480"/>
      <c r="AC17" s="480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3">
      <c r="A18" s="46" t="s">
        <v>16</v>
      </c>
      <c r="B18" s="46" t="s">
        <v>31</v>
      </c>
      <c r="C18" s="47" t="s">
        <v>46</v>
      </c>
      <c r="D18" s="287">
        <v>0</v>
      </c>
      <c r="E18" s="28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9"/>
      <c r="P18" s="46" t="s">
        <v>83</v>
      </c>
      <c r="R18" s="479" t="e">
        <f>#REF!</f>
        <v>#REF!</v>
      </c>
      <c r="S18" s="479" t="e">
        <f>#REF!</f>
        <v>#REF!</v>
      </c>
      <c r="T18" s="486"/>
      <c r="U18" s="480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" thickBot="1" x14ac:dyDescent="0.3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87"/>
      <c r="O19" s="290"/>
      <c r="S19" s="46" t="e">
        <f>SUM(S10:S18)</f>
        <v>#REF!</v>
      </c>
      <c r="T19" s="482"/>
      <c r="U19" s="482"/>
      <c r="V19" s="482"/>
      <c r="W19" s="482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2">
        <f t="shared" si="15"/>
        <v>50</v>
      </c>
      <c r="AH19" s="302">
        <f t="shared" si="15"/>
        <v>8</v>
      </c>
      <c r="AI19" s="302">
        <f t="shared" si="15"/>
        <v>16</v>
      </c>
      <c r="AJ19" s="302">
        <f t="shared" si="15"/>
        <v>74</v>
      </c>
      <c r="AK19" s="26"/>
    </row>
    <row r="20" spans="1:57" x14ac:dyDescent="0.25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5">
      <c r="C21" s="1" t="s">
        <v>24</v>
      </c>
      <c r="S21" s="46"/>
      <c r="T21" s="46"/>
      <c r="U21" s="46"/>
      <c r="V21" s="46"/>
      <c r="W21" s="46"/>
      <c r="X21" s="46"/>
    </row>
    <row r="22" spans="1:57" x14ac:dyDescent="0.25">
      <c r="C22" s="1528" t="s">
        <v>0</v>
      </c>
      <c r="D22" s="1531" t="s">
        <v>74</v>
      </c>
      <c r="E22" s="1522" t="s">
        <v>1</v>
      </c>
      <c r="F22" s="1526" t="s">
        <v>2</v>
      </c>
      <c r="G22" s="1526"/>
      <c r="H22" s="1526"/>
      <c r="I22" s="1526"/>
      <c r="J22" s="1526"/>
      <c r="K22" s="1523"/>
      <c r="L22" s="1522" t="s">
        <v>3</v>
      </c>
      <c r="M22" s="1522" t="s">
        <v>4</v>
      </c>
      <c r="N22" s="1522" t="s">
        <v>5</v>
      </c>
      <c r="O22" s="355"/>
      <c r="S22" s="46"/>
      <c r="T22" s="46"/>
      <c r="U22" s="46"/>
      <c r="V22" s="46"/>
      <c r="W22" s="46"/>
      <c r="X22" s="46"/>
    </row>
    <row r="23" spans="1:57" x14ac:dyDescent="0.25">
      <c r="C23" s="1529"/>
      <c r="D23" s="1532"/>
      <c r="E23" s="1522"/>
      <c r="F23" s="1522" t="s">
        <v>6</v>
      </c>
      <c r="G23" s="1524" t="s">
        <v>7</v>
      </c>
      <c r="H23" s="1524"/>
      <c r="I23" s="1524"/>
      <c r="J23" s="1524"/>
      <c r="K23" s="1522" t="s">
        <v>25</v>
      </c>
      <c r="L23" s="1522"/>
      <c r="M23" s="1522"/>
      <c r="N23" s="1522"/>
      <c r="O23" s="355"/>
      <c r="S23" s="46"/>
      <c r="T23" s="46"/>
      <c r="U23" s="46"/>
      <c r="V23" s="46"/>
      <c r="W23" s="46"/>
      <c r="X23" s="46"/>
    </row>
    <row r="24" spans="1:57" ht="15" customHeight="1" x14ac:dyDescent="0.25">
      <c r="C24" s="1529"/>
      <c r="D24" s="1532"/>
      <c r="E24" s="1522"/>
      <c r="F24" s="1523"/>
      <c r="G24" s="1522" t="s">
        <v>9</v>
      </c>
      <c r="H24" s="1526" t="s">
        <v>10</v>
      </c>
      <c r="I24" s="1523"/>
      <c r="J24" s="1523"/>
      <c r="K24" s="1523"/>
      <c r="L24" s="1522"/>
      <c r="M24" s="1522"/>
      <c r="N24" s="1522"/>
      <c r="O24" s="355"/>
      <c r="S24" s="46"/>
      <c r="T24" s="46"/>
      <c r="U24" s="46"/>
      <c r="V24" s="46"/>
      <c r="W24" s="46"/>
      <c r="X24" s="46"/>
    </row>
    <row r="25" spans="1:57" x14ac:dyDescent="0.25">
      <c r="C25" s="1529"/>
      <c r="D25" s="1532"/>
      <c r="E25" s="1522"/>
      <c r="F25" s="1523"/>
      <c r="G25" s="1525"/>
      <c r="H25" s="1527" t="s">
        <v>26</v>
      </c>
      <c r="I25" s="1527" t="s">
        <v>27</v>
      </c>
      <c r="J25" s="1527" t="s">
        <v>28</v>
      </c>
      <c r="K25" s="1523"/>
      <c r="L25" s="1522"/>
      <c r="M25" s="1522"/>
      <c r="N25" s="1522"/>
      <c r="O25" s="355"/>
      <c r="S25" s="46"/>
      <c r="T25" s="1522" t="s">
        <v>11</v>
      </c>
      <c r="U25" s="1522" t="s">
        <v>12</v>
      </c>
      <c r="V25" s="1522" t="s">
        <v>13</v>
      </c>
      <c r="W25" s="1554" t="s">
        <v>9</v>
      </c>
      <c r="X25" s="1555" t="s">
        <v>311</v>
      </c>
      <c r="Y25" s="1554"/>
      <c r="Z25" s="1554"/>
      <c r="AA25" s="1554"/>
      <c r="AB25" s="1554"/>
      <c r="AC25" s="1554"/>
      <c r="AD25" s="1554"/>
      <c r="AE25" s="1554"/>
      <c r="AF25" s="1554"/>
      <c r="AG25" s="300" t="s">
        <v>309</v>
      </c>
      <c r="AH25" s="300"/>
      <c r="AI25" s="300"/>
      <c r="AJ25" s="300"/>
      <c r="AK25" s="1556" t="s">
        <v>465</v>
      </c>
    </row>
    <row r="26" spans="1:57" x14ac:dyDescent="0.3">
      <c r="C26" s="1529"/>
      <c r="D26" s="1532"/>
      <c r="E26" s="1522"/>
      <c r="F26" s="1523"/>
      <c r="G26" s="1525"/>
      <c r="H26" s="1527"/>
      <c r="I26" s="1527"/>
      <c r="J26" s="1527"/>
      <c r="K26" s="1523"/>
      <c r="L26" s="1522"/>
      <c r="M26" s="1522"/>
      <c r="N26" s="1522"/>
      <c r="O26" s="355"/>
      <c r="S26" s="46"/>
      <c r="T26" s="1522"/>
      <c r="U26" s="1522"/>
      <c r="V26" s="1522"/>
      <c r="W26" s="1554"/>
      <c r="X26" s="1554"/>
      <c r="Y26" s="1554"/>
      <c r="Z26" s="1554"/>
      <c r="AA26" s="1554"/>
      <c r="AB26" s="1554"/>
      <c r="AC26" s="1554"/>
      <c r="AD26" s="1554"/>
      <c r="AE26" s="1554"/>
      <c r="AF26" s="1554"/>
      <c r="AG26" s="26"/>
      <c r="AH26" s="26"/>
      <c r="AI26" s="26"/>
      <c r="AJ26" s="26"/>
      <c r="AK26" s="1556"/>
      <c r="AP26" s="9" t="s">
        <v>315</v>
      </c>
      <c r="AS26" s="1542" t="s">
        <v>289</v>
      </c>
      <c r="AT26" s="1542"/>
      <c r="AU26" s="1542" t="s">
        <v>290</v>
      </c>
      <c r="AV26" s="1542"/>
      <c r="AW26" s="1542" t="s">
        <v>291</v>
      </c>
      <c r="AX26" s="1542"/>
      <c r="AY26" s="1542" t="s">
        <v>310</v>
      </c>
      <c r="AZ26" s="1542"/>
      <c r="BA26" s="1542"/>
      <c r="BB26" s="293"/>
      <c r="BC26" s="293"/>
      <c r="BD26" s="293"/>
      <c r="BE26" s="293"/>
    </row>
    <row r="27" spans="1:57" x14ac:dyDescent="0.3">
      <c r="C27" s="1529"/>
      <c r="D27" s="1532"/>
      <c r="E27" s="1522"/>
      <c r="F27" s="1523"/>
      <c r="G27" s="1525"/>
      <c r="H27" s="1527"/>
      <c r="I27" s="1527"/>
      <c r="J27" s="1527"/>
      <c r="K27" s="1523"/>
      <c r="L27" s="1522"/>
      <c r="M27" s="1522"/>
      <c r="N27" s="1522"/>
      <c r="O27" s="355"/>
      <c r="S27" s="46"/>
      <c r="T27" s="1522"/>
      <c r="U27" s="1522"/>
      <c r="V27" s="1522"/>
      <c r="W27" s="1554"/>
      <c r="X27" s="1554" t="s">
        <v>289</v>
      </c>
      <c r="Y27" s="1554"/>
      <c r="Z27" s="1554" t="s">
        <v>290</v>
      </c>
      <c r="AA27" s="1554"/>
      <c r="AB27" s="1554" t="s">
        <v>291</v>
      </c>
      <c r="AC27" s="1554"/>
      <c r="AD27" s="1554" t="s">
        <v>310</v>
      </c>
      <c r="AE27" s="1554"/>
      <c r="AF27" s="1554"/>
      <c r="AG27" s="26"/>
      <c r="AH27" s="26"/>
      <c r="AI27" s="26"/>
      <c r="AJ27" s="26"/>
      <c r="AK27" s="1556"/>
      <c r="AM27" s="304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5" t="s">
        <v>293</v>
      </c>
      <c r="AT27" s="285" t="s">
        <v>113</v>
      </c>
      <c r="AU27" s="285" t="s">
        <v>293</v>
      </c>
      <c r="AV27" s="285" t="s">
        <v>113</v>
      </c>
      <c r="AW27" s="285" t="s">
        <v>293</v>
      </c>
      <c r="AX27" s="28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5">
      <c r="C28" s="1530"/>
      <c r="D28" s="1533"/>
      <c r="E28" s="1522"/>
      <c r="F28" s="1523"/>
      <c r="G28" s="1525"/>
      <c r="H28" s="1527"/>
      <c r="I28" s="1527"/>
      <c r="J28" s="1527"/>
      <c r="K28" s="1523"/>
      <c r="L28" s="1522"/>
      <c r="M28" s="1522"/>
      <c r="N28" s="1522"/>
      <c r="O28" s="355"/>
      <c r="S28" s="46"/>
      <c r="T28" s="1522"/>
      <c r="U28" s="1522"/>
      <c r="V28" s="1522"/>
      <c r="W28" s="480"/>
      <c r="X28" s="480" t="s">
        <v>293</v>
      </c>
      <c r="Y28" s="480" t="s">
        <v>113</v>
      </c>
      <c r="Z28" s="480" t="s">
        <v>293</v>
      </c>
      <c r="AA28" s="480" t="s">
        <v>113</v>
      </c>
      <c r="AB28" s="480" t="s">
        <v>293</v>
      </c>
      <c r="AC28" s="480" t="s">
        <v>113</v>
      </c>
      <c r="AD28" s="480" t="s">
        <v>293</v>
      </c>
      <c r="AE28" s="480" t="s">
        <v>113</v>
      </c>
      <c r="AF28" s="480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56"/>
      <c r="AM28" s="30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5">
      <c r="C29" s="36"/>
      <c r="D29" s="26"/>
      <c r="E29" s="287"/>
      <c r="F29" s="8"/>
      <c r="G29" s="8"/>
      <c r="H29" s="8"/>
      <c r="I29" s="8"/>
      <c r="J29" s="8"/>
      <c r="K29" s="8"/>
      <c r="L29" s="7"/>
      <c r="M29" s="8"/>
      <c r="N29" s="7"/>
      <c r="O29" s="339"/>
      <c r="T29" s="480"/>
      <c r="U29" s="48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5"/>
      <c r="AK29" s="26"/>
      <c r="AM29" s="30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5">
      <c r="AK30" s="26"/>
    </row>
    <row r="31" spans="1:57" s="348" customFormat="1" x14ac:dyDescent="0.25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9"/>
      <c r="P31" s="46" t="s">
        <v>78</v>
      </c>
      <c r="Q31" s="479"/>
      <c r="R31" s="479" t="e">
        <f>#REF!</f>
        <v>#REF!</v>
      </c>
      <c r="S31" s="479" t="e">
        <f>#REF!</f>
        <v>#REF!</v>
      </c>
      <c r="T31" s="485" t="s">
        <v>295</v>
      </c>
      <c r="U31" s="481"/>
      <c r="V31" s="482"/>
      <c r="W31" s="482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5">
        <f t="shared" ref="AJ31:AJ36" si="23">SUM(AG31:AI31)</f>
        <v>8</v>
      </c>
      <c r="AK31" s="26"/>
      <c r="AL31" s="9"/>
      <c r="AM31" s="349" t="s">
        <v>13</v>
      </c>
      <c r="AN31" s="346" t="s">
        <v>14</v>
      </c>
      <c r="AO31" s="191" t="s">
        <v>41</v>
      </c>
      <c r="AP31" s="347">
        <f>SUMIFS(D$18:D$36,$A$18:$A$36,$AM31,$B$18:$B$36,$AN31)</f>
        <v>4</v>
      </c>
      <c r="AQ31" s="347">
        <f>SUMIFS(E$18:E$36,$A$18:$A$36,$AM31,$B$18:$B$36,$AN31)</f>
        <v>30</v>
      </c>
      <c r="AR31" s="347">
        <f>SUM(AP31:AQ31)</f>
        <v>34</v>
      </c>
      <c r="AS31" s="347">
        <f t="shared" ref="AS31:AX31" si="24">SUMIFS(X$18:X$36,$A$18:$A$36,$AM31,$B$18:$B$36,$AN31)</f>
        <v>34</v>
      </c>
      <c r="AT31" s="347">
        <f t="shared" si="24"/>
        <v>2</v>
      </c>
      <c r="AU31" s="347">
        <f t="shared" si="24"/>
        <v>0</v>
      </c>
      <c r="AV31" s="347">
        <f t="shared" si="24"/>
        <v>0</v>
      </c>
      <c r="AW31" s="347">
        <f t="shared" si="24"/>
        <v>12</v>
      </c>
      <c r="AX31" s="347">
        <f t="shared" si="24"/>
        <v>2</v>
      </c>
      <c r="AY31" s="347">
        <f t="shared" si="17"/>
        <v>46</v>
      </c>
      <c r="AZ31" s="347">
        <f t="shared" si="17"/>
        <v>4</v>
      </c>
      <c r="BA31" s="347">
        <f>SUM(AY31:AZ31)</f>
        <v>50</v>
      </c>
      <c r="BB31" s="347">
        <f>AS31+AT31</f>
        <v>36</v>
      </c>
      <c r="BC31" s="347">
        <f>AU31+AV31</f>
        <v>0</v>
      </c>
      <c r="BD31" s="347">
        <f>AW31+AX31</f>
        <v>14</v>
      </c>
      <c r="BE31" s="347">
        <f>SUM(BB31:BD31)</f>
        <v>50</v>
      </c>
    </row>
    <row r="32" spans="1:57" s="5" customFormat="1" x14ac:dyDescent="0.25">
      <c r="A32" s="46" t="s">
        <v>13</v>
      </c>
      <c r="B32" s="46" t="s">
        <v>14</v>
      </c>
      <c r="C32" s="47" t="s">
        <v>54</v>
      </c>
      <c r="D32" s="31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9"/>
      <c r="P32" s="46" t="s">
        <v>336</v>
      </c>
      <c r="Q32" s="488"/>
      <c r="R32" s="479"/>
      <c r="S32" s="479"/>
      <c r="T32" s="484" t="s">
        <v>295</v>
      </c>
      <c r="U32" s="481"/>
      <c r="V32" s="481" t="s">
        <v>294</v>
      </c>
      <c r="W32" s="480" t="s">
        <v>296</v>
      </c>
      <c r="X32" s="480">
        <v>8</v>
      </c>
      <c r="Y32" s="480"/>
      <c r="Z32" s="480"/>
      <c r="AA32" s="480"/>
      <c r="AB32" s="480">
        <v>4</v>
      </c>
      <c r="AC32" s="480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5">
        <f t="shared" si="23"/>
        <v>12</v>
      </c>
      <c r="AK32" s="26"/>
      <c r="AL32" s="9"/>
    </row>
    <row r="33" spans="1:57" s="310" customFormat="1" x14ac:dyDescent="0.25">
      <c r="A33" s="46" t="s">
        <v>13</v>
      </c>
      <c r="B33" s="46" t="s">
        <v>14</v>
      </c>
      <c r="C33" s="29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9"/>
      <c r="P33" s="46" t="s">
        <v>56</v>
      </c>
      <c r="Q33" s="479" t="s">
        <v>63</v>
      </c>
      <c r="R33" s="479" t="e">
        <f>#REF!</f>
        <v>#REF!</v>
      </c>
      <c r="S33" s="479" t="e">
        <f>#REF!</f>
        <v>#REF!</v>
      </c>
      <c r="T33" s="485" t="s">
        <v>312</v>
      </c>
      <c r="U33" s="481"/>
      <c r="V33" s="482" t="s">
        <v>300</v>
      </c>
      <c r="W33" s="482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5">
        <f t="shared" si="23"/>
        <v>8</v>
      </c>
      <c r="AK33" s="26"/>
      <c r="AL33" s="9"/>
    </row>
    <row r="34" spans="1:57" x14ac:dyDescent="0.25">
      <c r="A34" s="46" t="s">
        <v>13</v>
      </c>
      <c r="B34" s="46" t="s">
        <v>14</v>
      </c>
      <c r="C34" s="47" t="s">
        <v>346</v>
      </c>
      <c r="D34" s="7"/>
      <c r="E34" s="288">
        <v>6</v>
      </c>
      <c r="M34" s="8" t="s">
        <v>253</v>
      </c>
      <c r="T34" s="484" t="s">
        <v>295</v>
      </c>
      <c r="U34" s="481"/>
      <c r="V34" s="481" t="s">
        <v>300</v>
      </c>
      <c r="W34" s="481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5">
        <f t="shared" si="23"/>
        <v>10</v>
      </c>
      <c r="AK34" s="26"/>
    </row>
    <row r="35" spans="1:57" s="310" customFormat="1" x14ac:dyDescent="0.25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9"/>
      <c r="P35" s="46"/>
      <c r="Q35" s="479"/>
      <c r="R35" s="479"/>
      <c r="S35" s="479"/>
      <c r="T35" s="484" t="s">
        <v>301</v>
      </c>
      <c r="U35" s="481"/>
      <c r="V35" s="481" t="s">
        <v>302</v>
      </c>
      <c r="W35" s="481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5">
        <f t="shared" si="23"/>
        <v>8</v>
      </c>
      <c r="AK35" s="26"/>
      <c r="AL35" s="9"/>
    </row>
    <row r="36" spans="1:57" s="350" customFormat="1" ht="15" thickBot="1" x14ac:dyDescent="0.3">
      <c r="A36" s="46" t="s">
        <v>13</v>
      </c>
      <c r="B36" s="46" t="s">
        <v>14</v>
      </c>
      <c r="C36" s="47" t="s">
        <v>350</v>
      </c>
      <c r="D36" s="7"/>
      <c r="E36" s="424">
        <v>1</v>
      </c>
      <c r="F36" s="8"/>
      <c r="G36" s="8"/>
      <c r="H36" s="8"/>
      <c r="I36" s="8"/>
      <c r="J36" s="8"/>
      <c r="K36" s="8"/>
      <c r="L36" s="7"/>
      <c r="M36" s="8"/>
      <c r="N36" s="7"/>
      <c r="O36" s="339"/>
      <c r="P36" s="46"/>
      <c r="Q36" s="479"/>
      <c r="R36" s="479"/>
      <c r="S36" s="479"/>
      <c r="T36" s="485"/>
      <c r="U36" s="481"/>
      <c r="V36" s="481" t="s">
        <v>294</v>
      </c>
      <c r="W36" s="481" t="s">
        <v>294</v>
      </c>
      <c r="X36" s="480"/>
      <c r="Y36" s="480"/>
      <c r="Z36" s="480"/>
      <c r="AA36" s="480"/>
      <c r="AB36" s="480">
        <v>4</v>
      </c>
      <c r="AC36" s="480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5">
        <f t="shared" si="23"/>
        <v>4</v>
      </c>
      <c r="AK36" s="26"/>
      <c r="AL36" s="9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  <c r="AZ36" s="397"/>
      <c r="BA36" s="397"/>
      <c r="BB36" s="397"/>
      <c r="BC36" s="397"/>
      <c r="BD36" s="397"/>
      <c r="BE36" s="397"/>
    </row>
    <row r="37" spans="1:57" ht="15" thickBot="1" x14ac:dyDescent="0.3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87"/>
      <c r="O37" s="290"/>
      <c r="Q37" s="479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5">
        <f t="shared" si="26"/>
        <v>50</v>
      </c>
      <c r="AK37" s="26"/>
    </row>
    <row r="38" spans="1:57" x14ac:dyDescent="0.25">
      <c r="A38" s="290"/>
      <c r="B38" s="290"/>
      <c r="C38" s="2" t="s">
        <v>117</v>
      </c>
      <c r="D38" s="291"/>
      <c r="E38" s="4"/>
      <c r="F38" s="292"/>
      <c r="G38" s="292"/>
      <c r="H38" s="292"/>
      <c r="I38" s="292"/>
      <c r="J38" s="292"/>
      <c r="K38" s="292"/>
      <c r="L38" s="292"/>
      <c r="M38" s="290"/>
      <c r="N38" s="290"/>
      <c r="O38" s="290"/>
      <c r="S38" s="46"/>
      <c r="T38" s="46"/>
      <c r="U38" s="46"/>
      <c r="V38" s="46"/>
      <c r="W38" s="46"/>
      <c r="X38" s="46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2021-05-21T08:26:26Z</cp:lastPrinted>
  <dcterms:created xsi:type="dcterms:W3CDTF">2018-09-25T13:00:18Z</dcterms:created>
  <dcterms:modified xsi:type="dcterms:W3CDTF">2022-06-09T09:35:45Z</dcterms:modified>
</cp:coreProperties>
</file>