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лани 2022-2023 н.р\ФЕМ\Філософія\"/>
    </mc:Choice>
  </mc:AlternateContent>
  <bookViews>
    <workbookView xWindow="0" yWindow="0" windowWidth="23040" windowHeight="9192"/>
  </bookViews>
  <sheets>
    <sheet name="титульний заочн" sheetId="2" r:id="rId1"/>
    <sheet name=" план 052  (заочн прискор)" sheetId="1" state="hidden" r:id="rId2"/>
    <sheet name=" план 052  (заоч приск) (пр)" sheetId="3" r:id="rId3"/>
  </sheets>
  <externalReferences>
    <externalReference r:id="rId4"/>
  </externalReferences>
  <definedNames>
    <definedName name="_xlnm._FilterDatabase" localSheetId="2" hidden="1">' план 052  (заоч приск) (пр)'!#REF!</definedName>
    <definedName name="_xlnm._FilterDatabase" localSheetId="1" hidden="1">' план 052  (заочн прискор)'!#REF!</definedName>
  </definedNames>
  <calcPr calcId="162913"/>
</workbook>
</file>

<file path=xl/calcChain.xml><?xml version="1.0" encoding="utf-8"?>
<calcChain xmlns="http://schemas.openxmlformats.org/spreadsheetml/2006/main">
  <c r="G65" i="3" l="1"/>
  <c r="G66" i="3"/>
  <c r="M128" i="3"/>
  <c r="L128" i="3"/>
  <c r="K128" i="3"/>
  <c r="J128" i="3"/>
  <c r="I128" i="3"/>
  <c r="R127" i="3"/>
  <c r="Q127" i="3"/>
  <c r="P127" i="3"/>
  <c r="O127" i="3"/>
  <c r="N127" i="3"/>
  <c r="N125" i="3"/>
  <c r="L125" i="3"/>
  <c r="K125" i="3"/>
  <c r="J125" i="3"/>
  <c r="G124" i="3"/>
  <c r="G121" i="3"/>
  <c r="M120" i="3"/>
  <c r="H119" i="3"/>
  <c r="M119" i="3" s="1"/>
  <c r="M118" i="3"/>
  <c r="H117" i="3"/>
  <c r="M117" i="3" s="1"/>
  <c r="M116" i="3"/>
  <c r="H115" i="3"/>
  <c r="M115" i="3" s="1"/>
  <c r="AT114" i="3"/>
  <c r="AS114" i="3"/>
  <c r="AR114" i="3"/>
  <c r="AQ114" i="3"/>
  <c r="AP114" i="3"/>
  <c r="AO114" i="3"/>
  <c r="AN114" i="3"/>
  <c r="AM114" i="3"/>
  <c r="I114" i="3"/>
  <c r="I122" i="3" s="1"/>
  <c r="G114" i="3"/>
  <c r="M113" i="3"/>
  <c r="H112" i="3"/>
  <c r="M112" i="3" s="1"/>
  <c r="M111" i="3"/>
  <c r="H110" i="3"/>
  <c r="M110" i="3" s="1"/>
  <c r="AT109" i="3"/>
  <c r="AS109" i="3"/>
  <c r="AR109" i="3"/>
  <c r="AQ109" i="3"/>
  <c r="AP109" i="3"/>
  <c r="AO109" i="3"/>
  <c r="AN109" i="3"/>
  <c r="AM109" i="3"/>
  <c r="G109" i="3"/>
  <c r="M108" i="3"/>
  <c r="H107" i="3"/>
  <c r="M107" i="3" s="1"/>
  <c r="AT106" i="3"/>
  <c r="AS106" i="3"/>
  <c r="AR106" i="3"/>
  <c r="AQ106" i="3"/>
  <c r="AP106" i="3"/>
  <c r="AO106" i="3"/>
  <c r="AN106" i="3"/>
  <c r="AM106" i="3"/>
  <c r="M106" i="3"/>
  <c r="M105" i="3"/>
  <c r="H104" i="3"/>
  <c r="M104" i="3" s="1"/>
  <c r="M103" i="3"/>
  <c r="H102" i="3"/>
  <c r="M102" i="3" s="1"/>
  <c r="AT101" i="3"/>
  <c r="AS101" i="3"/>
  <c r="AR101" i="3"/>
  <c r="AQ101" i="3"/>
  <c r="AQ122" i="3" s="1"/>
  <c r="AP101" i="3"/>
  <c r="AO101" i="3"/>
  <c r="AN101" i="3"/>
  <c r="AM101" i="3"/>
  <c r="AM122" i="3" s="1"/>
  <c r="K101" i="3"/>
  <c r="G101" i="3"/>
  <c r="H99" i="3"/>
  <c r="I96" i="3"/>
  <c r="G96" i="3"/>
  <c r="G95" i="3"/>
  <c r="M94" i="3"/>
  <c r="M93" i="3"/>
  <c r="AT92" i="3"/>
  <c r="AS92" i="3"/>
  <c r="AR92" i="3"/>
  <c r="AQ92" i="3"/>
  <c r="AP92" i="3"/>
  <c r="AO92" i="3"/>
  <c r="AN92" i="3"/>
  <c r="AM92" i="3"/>
  <c r="H92" i="3"/>
  <c r="M92" i="3" s="1"/>
  <c r="H91" i="3"/>
  <c r="M91" i="3" s="1"/>
  <c r="AT89" i="3"/>
  <c r="AS89" i="3"/>
  <c r="AR89" i="3"/>
  <c r="AQ89" i="3"/>
  <c r="AP89" i="3"/>
  <c r="AO89" i="3"/>
  <c r="AN89" i="3"/>
  <c r="AM89" i="3"/>
  <c r="H89" i="3"/>
  <c r="M89" i="3" s="1"/>
  <c r="AF88" i="3"/>
  <c r="AT87" i="3"/>
  <c r="AS87" i="3"/>
  <c r="AR87" i="3"/>
  <c r="AQ87" i="3"/>
  <c r="AP87" i="3"/>
  <c r="AO87" i="3"/>
  <c r="AN87" i="3"/>
  <c r="AM87" i="3"/>
  <c r="H87" i="3"/>
  <c r="M87" i="3" s="1"/>
  <c r="M86" i="3"/>
  <c r="AT85" i="3"/>
  <c r="AS85" i="3"/>
  <c r="AR85" i="3"/>
  <c r="AQ85" i="3"/>
  <c r="AP85" i="3"/>
  <c r="AO85" i="3"/>
  <c r="AN85" i="3"/>
  <c r="AM85" i="3"/>
  <c r="H85" i="3"/>
  <c r="H96" i="3" s="1"/>
  <c r="AT83" i="3"/>
  <c r="AS83" i="3"/>
  <c r="AR83" i="3"/>
  <c r="AQ83" i="3"/>
  <c r="AQ96" i="3" s="1"/>
  <c r="AP83" i="3"/>
  <c r="AO83" i="3"/>
  <c r="AN83" i="3"/>
  <c r="AM83" i="3"/>
  <c r="AM96" i="3" s="1"/>
  <c r="H83" i="3"/>
  <c r="H95" i="3" s="1"/>
  <c r="AS79" i="3"/>
  <c r="AR79" i="3"/>
  <c r="AQ79" i="3"/>
  <c r="AP79" i="3"/>
  <c r="T77" i="3"/>
  <c r="S77" i="3"/>
  <c r="R77" i="3"/>
  <c r="Q77" i="3"/>
  <c r="P77" i="3"/>
  <c r="O77" i="3"/>
  <c r="N77" i="3"/>
  <c r="L77" i="3"/>
  <c r="L79" i="3" s="1"/>
  <c r="K77" i="3"/>
  <c r="K79" i="3" s="1"/>
  <c r="J77" i="3"/>
  <c r="J79" i="3" s="1"/>
  <c r="G77" i="3"/>
  <c r="AT76" i="3"/>
  <c r="I76" i="3"/>
  <c r="I77" i="3" s="1"/>
  <c r="H76" i="3"/>
  <c r="U74" i="3"/>
  <c r="U79" i="3" s="1"/>
  <c r="T74" i="3"/>
  <c r="S74" i="3"/>
  <c r="R74" i="3"/>
  <c r="Q74" i="3"/>
  <c r="P74" i="3"/>
  <c r="O74" i="3"/>
  <c r="N74" i="3"/>
  <c r="G74" i="3"/>
  <c r="G73" i="3"/>
  <c r="H73" i="3" s="1"/>
  <c r="G72" i="3"/>
  <c r="H72" i="3" s="1"/>
  <c r="AT71" i="3"/>
  <c r="AR71" i="3"/>
  <c r="AP71" i="3"/>
  <c r="H71" i="3"/>
  <c r="M71" i="3" s="1"/>
  <c r="AT70" i="3"/>
  <c r="AR70" i="3"/>
  <c r="AP70" i="3"/>
  <c r="H70" i="3"/>
  <c r="M70" i="3" s="1"/>
  <c r="AT69" i="3"/>
  <c r="AR69" i="3"/>
  <c r="AP69" i="3"/>
  <c r="H69" i="3"/>
  <c r="M69" i="3" s="1"/>
  <c r="I66" i="3"/>
  <c r="AT64" i="3"/>
  <c r="AS64" i="3"/>
  <c r="AR64" i="3"/>
  <c r="AQ64" i="3"/>
  <c r="AP64" i="3"/>
  <c r="AO64" i="3"/>
  <c r="AN64" i="3"/>
  <c r="AM64" i="3"/>
  <c r="H64" i="3"/>
  <c r="M64" i="3" s="1"/>
  <c r="AT63" i="3"/>
  <c r="AS63" i="3"/>
  <c r="AR63" i="3"/>
  <c r="AQ63" i="3"/>
  <c r="AP63" i="3"/>
  <c r="AO63" i="3"/>
  <c r="AN63" i="3"/>
  <c r="AM63" i="3"/>
  <c r="H63" i="3"/>
  <c r="M63" i="3" s="1"/>
  <c r="AT62" i="3"/>
  <c r="AS62" i="3"/>
  <c r="AR62" i="3"/>
  <c r="AQ62" i="3"/>
  <c r="AP62" i="3"/>
  <c r="AO62" i="3"/>
  <c r="AN62" i="3"/>
  <c r="AM62" i="3"/>
  <c r="H62" i="3"/>
  <c r="M62" i="3" s="1"/>
  <c r="H61" i="3"/>
  <c r="H60" i="3"/>
  <c r="G60" i="3"/>
  <c r="AT59" i="3"/>
  <c r="AS59" i="3"/>
  <c r="AR59" i="3"/>
  <c r="AQ59" i="3"/>
  <c r="AP59" i="3"/>
  <c r="AO59" i="3"/>
  <c r="AN59" i="3"/>
  <c r="AM59" i="3"/>
  <c r="H59" i="3"/>
  <c r="M59" i="3" s="1"/>
  <c r="AT58" i="3"/>
  <c r="AS58" i="3"/>
  <c r="AR58" i="3"/>
  <c r="AQ58" i="3"/>
  <c r="AP58" i="3"/>
  <c r="AO58" i="3"/>
  <c r="AN58" i="3"/>
  <c r="AM58" i="3"/>
  <c r="M58" i="3"/>
  <c r="H58" i="3"/>
  <c r="AT57" i="3"/>
  <c r="AS57" i="3"/>
  <c r="AR57" i="3"/>
  <c r="AQ57" i="3"/>
  <c r="AP57" i="3"/>
  <c r="AO57" i="3"/>
  <c r="AN57" i="3"/>
  <c r="AM57" i="3"/>
  <c r="H57" i="3"/>
  <c r="M57" i="3" s="1"/>
  <c r="AT56" i="3"/>
  <c r="AT135" i="3" s="1"/>
  <c r="AS56" i="3"/>
  <c r="AS135" i="3" s="1"/>
  <c r="AR56" i="3"/>
  <c r="AR135" i="3" s="1"/>
  <c r="AQ56" i="3"/>
  <c r="AQ135" i="3" s="1"/>
  <c r="AP56" i="3"/>
  <c r="AP135" i="3" s="1"/>
  <c r="AO56" i="3"/>
  <c r="AO135" i="3" s="1"/>
  <c r="AN56" i="3"/>
  <c r="AN135" i="3" s="1"/>
  <c r="AM56" i="3"/>
  <c r="AM135" i="3" s="1"/>
  <c r="K56" i="3"/>
  <c r="I56" i="3"/>
  <c r="G56" i="3"/>
  <c r="AT55" i="3"/>
  <c r="AS55" i="3"/>
  <c r="AR55" i="3"/>
  <c r="AQ55" i="3"/>
  <c r="AP55" i="3"/>
  <c r="AO55" i="3"/>
  <c r="AN55" i="3"/>
  <c r="AM55" i="3"/>
  <c r="H55" i="3"/>
  <c r="M55" i="3" s="1"/>
  <c r="AT54" i="3"/>
  <c r="AS54" i="3"/>
  <c r="AR54" i="3"/>
  <c r="AQ54" i="3"/>
  <c r="AP54" i="3"/>
  <c r="AO54" i="3"/>
  <c r="AN54" i="3"/>
  <c r="AM54" i="3"/>
  <c r="H54" i="3"/>
  <c r="M54" i="3" s="1"/>
  <c r="H53" i="3"/>
  <c r="G52" i="3"/>
  <c r="H52" i="3" s="1"/>
  <c r="AT51" i="3"/>
  <c r="AS51" i="3"/>
  <c r="AR51" i="3"/>
  <c r="AQ51" i="3"/>
  <c r="AP51" i="3"/>
  <c r="AO51" i="3"/>
  <c r="AN51" i="3"/>
  <c r="AM51" i="3"/>
  <c r="H51" i="3"/>
  <c r="M51" i="3" s="1"/>
  <c r="AT50" i="3"/>
  <c r="AS50" i="3"/>
  <c r="AR50" i="3"/>
  <c r="AQ50" i="3"/>
  <c r="AP50" i="3"/>
  <c r="AO50" i="3"/>
  <c r="AN50" i="3"/>
  <c r="AM50" i="3"/>
  <c r="H50" i="3"/>
  <c r="M50" i="3" s="1"/>
  <c r="AT49" i="3"/>
  <c r="AS49" i="3"/>
  <c r="AR49" i="3"/>
  <c r="AQ49" i="3"/>
  <c r="AP49" i="3"/>
  <c r="AO49" i="3"/>
  <c r="AN49" i="3"/>
  <c r="AM49" i="3"/>
  <c r="H49" i="3"/>
  <c r="M49" i="3" s="1"/>
  <c r="AT48" i="3"/>
  <c r="AS48" i="3"/>
  <c r="AR48" i="3"/>
  <c r="AQ48" i="3"/>
  <c r="AP48" i="3"/>
  <c r="AO48" i="3"/>
  <c r="AN48" i="3"/>
  <c r="AM48" i="3"/>
  <c r="H48" i="3"/>
  <c r="M48" i="3" s="1"/>
  <c r="H47" i="3"/>
  <c r="G46" i="3"/>
  <c r="H46" i="3" s="1"/>
  <c r="AT45" i="3"/>
  <c r="AS45" i="3"/>
  <c r="AR45" i="3"/>
  <c r="AQ45" i="3"/>
  <c r="AP45" i="3"/>
  <c r="AO45" i="3"/>
  <c r="AN45" i="3"/>
  <c r="AM45" i="3"/>
  <c r="H45" i="3"/>
  <c r="M45" i="3" s="1"/>
  <c r="AT44" i="3"/>
  <c r="AS44" i="3"/>
  <c r="AR44" i="3"/>
  <c r="AQ44" i="3"/>
  <c r="AP44" i="3"/>
  <c r="AO44" i="3"/>
  <c r="AN44" i="3"/>
  <c r="AM44" i="3"/>
  <c r="H44" i="3"/>
  <c r="M44" i="3" s="1"/>
  <c r="AT43" i="3"/>
  <c r="AS43" i="3"/>
  <c r="AR43" i="3"/>
  <c r="AQ43" i="3"/>
  <c r="AP43" i="3"/>
  <c r="AO43" i="3"/>
  <c r="AN43" i="3"/>
  <c r="AM43" i="3"/>
  <c r="K43" i="3"/>
  <c r="I43" i="3"/>
  <c r="G43" i="3"/>
  <c r="AT42" i="3"/>
  <c r="AS42" i="3"/>
  <c r="AR42" i="3"/>
  <c r="AQ42" i="3"/>
  <c r="AP42" i="3"/>
  <c r="AO42" i="3"/>
  <c r="AN42" i="3"/>
  <c r="AM42" i="3"/>
  <c r="H42" i="3"/>
  <c r="M42" i="3" s="1"/>
  <c r="AT41" i="3"/>
  <c r="AS41" i="3"/>
  <c r="AR41" i="3"/>
  <c r="AQ41" i="3"/>
  <c r="AP41" i="3"/>
  <c r="AO41" i="3"/>
  <c r="AN41" i="3"/>
  <c r="AM41" i="3"/>
  <c r="H41" i="3"/>
  <c r="AT40" i="3"/>
  <c r="AS40" i="3"/>
  <c r="AR40" i="3"/>
  <c r="AQ40" i="3"/>
  <c r="AP40" i="3"/>
  <c r="AO40" i="3"/>
  <c r="AN40" i="3"/>
  <c r="AM40" i="3"/>
  <c r="H40" i="3"/>
  <c r="M40" i="3" s="1"/>
  <c r="AT39" i="3"/>
  <c r="AS39" i="3"/>
  <c r="AR39" i="3"/>
  <c r="AQ39" i="3"/>
  <c r="AP39" i="3"/>
  <c r="AO39" i="3"/>
  <c r="AN39" i="3"/>
  <c r="AM39" i="3"/>
  <c r="H39" i="3"/>
  <c r="M39" i="3" s="1"/>
  <c r="AT38" i="3"/>
  <c r="AS38" i="3"/>
  <c r="AR38" i="3"/>
  <c r="AQ38" i="3"/>
  <c r="AP38" i="3"/>
  <c r="AO38" i="3"/>
  <c r="AN38" i="3"/>
  <c r="AM38" i="3"/>
  <c r="H38" i="3"/>
  <c r="W37" i="3"/>
  <c r="V37" i="3"/>
  <c r="I35" i="3"/>
  <c r="G34" i="3"/>
  <c r="G78" i="3" s="1"/>
  <c r="AT33" i="3"/>
  <c r="AS33" i="3"/>
  <c r="AR33" i="3"/>
  <c r="AQ33" i="3"/>
  <c r="AP33" i="3"/>
  <c r="AO33" i="3"/>
  <c r="AN33" i="3"/>
  <c r="AM33" i="3"/>
  <c r="H33" i="3"/>
  <c r="M33" i="3" s="1"/>
  <c r="AT32" i="3"/>
  <c r="AS32" i="3"/>
  <c r="AR32" i="3"/>
  <c r="AQ32" i="3"/>
  <c r="AP32" i="3"/>
  <c r="AO32" i="3"/>
  <c r="AN32" i="3"/>
  <c r="AM32" i="3"/>
  <c r="H32" i="3"/>
  <c r="M32" i="3" s="1"/>
  <c r="AT31" i="3"/>
  <c r="AS31" i="3"/>
  <c r="AR31" i="3"/>
  <c r="AQ31" i="3"/>
  <c r="AP31" i="3"/>
  <c r="AO31" i="3"/>
  <c r="AN31" i="3"/>
  <c r="AM31" i="3"/>
  <c r="H31" i="3"/>
  <c r="M31" i="3" s="1"/>
  <c r="H30" i="3"/>
  <c r="G29" i="3"/>
  <c r="H29" i="3" s="1"/>
  <c r="AT28" i="3"/>
  <c r="AS28" i="3"/>
  <c r="AR28" i="3"/>
  <c r="AQ28" i="3"/>
  <c r="AP28" i="3"/>
  <c r="AO28" i="3"/>
  <c r="AN28" i="3"/>
  <c r="AM28" i="3"/>
  <c r="H28" i="3"/>
  <c r="M28" i="3" s="1"/>
  <c r="H27" i="3"/>
  <c r="G26" i="3"/>
  <c r="H26" i="3" s="1"/>
  <c r="AT25" i="3"/>
  <c r="AS25" i="3"/>
  <c r="AR25" i="3"/>
  <c r="AQ25" i="3"/>
  <c r="AP25" i="3"/>
  <c r="AO25" i="3"/>
  <c r="AN25" i="3"/>
  <c r="AM25" i="3"/>
  <c r="H25" i="3"/>
  <c r="M25" i="3" s="1"/>
  <c r="H24" i="3"/>
  <c r="G23" i="3"/>
  <c r="H23" i="3" s="1"/>
  <c r="AT22" i="3"/>
  <c r="AS22" i="3"/>
  <c r="AR22" i="3"/>
  <c r="AQ22" i="3"/>
  <c r="AP22" i="3"/>
  <c r="AO22" i="3"/>
  <c r="AN22" i="3"/>
  <c r="AM22" i="3"/>
  <c r="H22" i="3"/>
  <c r="H21" i="3"/>
  <c r="M21" i="3" s="1"/>
  <c r="H20" i="3"/>
  <c r="AT19" i="3"/>
  <c r="AS19" i="3"/>
  <c r="AR19" i="3"/>
  <c r="AQ19" i="3"/>
  <c r="AP19" i="3"/>
  <c r="AO19" i="3"/>
  <c r="AN19" i="3"/>
  <c r="AM19" i="3"/>
  <c r="G19" i="3"/>
  <c r="H19" i="3" s="1"/>
  <c r="AT18" i="3"/>
  <c r="AS18" i="3"/>
  <c r="AR18" i="3"/>
  <c r="AQ18" i="3"/>
  <c r="AP18" i="3"/>
  <c r="AO18" i="3"/>
  <c r="AN18" i="3"/>
  <c r="AM18" i="3"/>
  <c r="H18" i="3"/>
  <c r="H17" i="3"/>
  <c r="M17" i="3" s="1"/>
  <c r="H16" i="3"/>
  <c r="AT15" i="3"/>
  <c r="AS15" i="3"/>
  <c r="AR15" i="3"/>
  <c r="AQ15" i="3"/>
  <c r="AP15" i="3"/>
  <c r="AO15" i="3"/>
  <c r="AN15" i="3"/>
  <c r="AM15" i="3"/>
  <c r="H15" i="3"/>
  <c r="G15" i="3"/>
  <c r="AT14" i="3"/>
  <c r="AS14" i="3"/>
  <c r="AR14" i="3"/>
  <c r="AQ14" i="3"/>
  <c r="AP14" i="3"/>
  <c r="AO14" i="3"/>
  <c r="AN14" i="3"/>
  <c r="AM14" i="3"/>
  <c r="G14" i="3"/>
  <c r="AT13" i="3"/>
  <c r="AS13" i="3"/>
  <c r="AR13" i="3"/>
  <c r="AQ13" i="3"/>
  <c r="AP13" i="3"/>
  <c r="AO13" i="3"/>
  <c r="AN13" i="3"/>
  <c r="AM13" i="3"/>
  <c r="H13" i="3"/>
  <c r="M13" i="3" s="1"/>
  <c r="AT12" i="3"/>
  <c r="AS12" i="3"/>
  <c r="AR12" i="3"/>
  <c r="AQ12" i="3"/>
  <c r="AP12" i="3"/>
  <c r="AO12" i="3"/>
  <c r="AN12" i="3"/>
  <c r="AM12" i="3"/>
  <c r="H12" i="3"/>
  <c r="H34" i="3" s="1"/>
  <c r="AT11" i="3"/>
  <c r="AS11" i="3"/>
  <c r="AR11" i="3"/>
  <c r="AQ11" i="3"/>
  <c r="AP11" i="3"/>
  <c r="AO11" i="3"/>
  <c r="AN11" i="3"/>
  <c r="AM11" i="3"/>
  <c r="AM36" i="3" s="1"/>
  <c r="I11" i="3"/>
  <c r="G11" i="3"/>
  <c r="AR67" i="3" l="1"/>
  <c r="H11" i="3"/>
  <c r="H65" i="3"/>
  <c r="AU135" i="3"/>
  <c r="M56" i="3"/>
  <c r="AO96" i="3"/>
  <c r="AS96" i="3"/>
  <c r="G97" i="3"/>
  <c r="H101" i="3"/>
  <c r="AS122" i="3"/>
  <c r="H114" i="3"/>
  <c r="AN67" i="3"/>
  <c r="H66" i="3"/>
  <c r="AP67" i="3"/>
  <c r="AT67" i="3"/>
  <c r="M43" i="3"/>
  <c r="AT36" i="3"/>
  <c r="I79" i="3"/>
  <c r="AM67" i="3"/>
  <c r="AO67" i="3"/>
  <c r="AQ67" i="3"/>
  <c r="AS67" i="3"/>
  <c r="AL41" i="3" s="1"/>
  <c r="H56" i="3"/>
  <c r="M76" i="3"/>
  <c r="M77" i="3" s="1"/>
  <c r="AN96" i="3"/>
  <c r="AL83" i="3" s="1"/>
  <c r="AP96" i="3"/>
  <c r="AR96" i="3"/>
  <c r="AL85" i="3" s="1"/>
  <c r="AT96" i="3"/>
  <c r="AL86" i="3" s="1"/>
  <c r="G122" i="3"/>
  <c r="G125" i="3" s="1"/>
  <c r="AT122" i="3"/>
  <c r="AL117" i="3" s="1"/>
  <c r="M109" i="3"/>
  <c r="AN122" i="3"/>
  <c r="AP122" i="3"/>
  <c r="AR122" i="3"/>
  <c r="M101" i="3"/>
  <c r="AO36" i="3"/>
  <c r="AQ36" i="3"/>
  <c r="AS36" i="3"/>
  <c r="AL12" i="3" s="1"/>
  <c r="H43" i="3"/>
  <c r="AL84" i="3"/>
  <c r="AO122" i="3"/>
  <c r="AL116" i="3"/>
  <c r="I125" i="3"/>
  <c r="I129" i="3" s="1"/>
  <c r="M85" i="3"/>
  <c r="M96" i="3" s="1"/>
  <c r="H124" i="3"/>
  <c r="H128" i="3" s="1"/>
  <c r="G67" i="3"/>
  <c r="AL38" i="3"/>
  <c r="AL39" i="3"/>
  <c r="AL40" i="3"/>
  <c r="H78" i="3"/>
  <c r="H14" i="3"/>
  <c r="M14" i="3" s="1"/>
  <c r="M35" i="3" s="1"/>
  <c r="G35" i="3"/>
  <c r="G79" i="3" s="1"/>
  <c r="G80" i="3" s="1"/>
  <c r="P135" i="3" s="1"/>
  <c r="H67" i="3"/>
  <c r="J129" i="3"/>
  <c r="L129" i="3"/>
  <c r="AN36" i="3"/>
  <c r="AL11" i="3" s="1"/>
  <c r="AL13" i="3" s="1"/>
  <c r="AP36" i="3"/>
  <c r="AR36" i="3"/>
  <c r="M11" i="3"/>
  <c r="H97" i="3"/>
  <c r="M114" i="3"/>
  <c r="G128" i="3"/>
  <c r="K129" i="3"/>
  <c r="G36" i="3"/>
  <c r="H74" i="3"/>
  <c r="H77" i="3"/>
  <c r="M38" i="3"/>
  <c r="M66" i="3" s="1"/>
  <c r="H109" i="3"/>
  <c r="H122" i="3" s="1"/>
  <c r="T31" i="2"/>
  <c r="F31" i="2"/>
  <c r="C31" i="2"/>
  <c r="W28" i="2"/>
  <c r="W27" i="2"/>
  <c r="W26" i="2"/>
  <c r="G126" i="3" l="1"/>
  <c r="G129" i="3"/>
  <c r="AL87" i="3"/>
  <c r="AL118" i="3"/>
  <c r="W31" i="2"/>
  <c r="M122" i="3"/>
  <c r="M125" i="3" s="1"/>
  <c r="G123" i="3"/>
  <c r="AL42" i="3"/>
  <c r="H125" i="3"/>
  <c r="H123" i="3"/>
  <c r="P136" i="3"/>
  <c r="G130" i="3"/>
  <c r="H35" i="3"/>
  <c r="M79" i="3"/>
  <c r="M129" i="3" s="1"/>
  <c r="M130" i="1"/>
  <c r="L130" i="1"/>
  <c r="K130" i="1"/>
  <c r="J130" i="1"/>
  <c r="I130" i="1"/>
  <c r="R129" i="1"/>
  <c r="Q129" i="1"/>
  <c r="P129" i="1"/>
  <c r="O129" i="1"/>
  <c r="N129" i="1"/>
  <c r="N127" i="1"/>
  <c r="L127" i="1"/>
  <c r="K127" i="1"/>
  <c r="J127" i="1"/>
  <c r="G126" i="1"/>
  <c r="G123" i="1"/>
  <c r="M122" i="1"/>
  <c r="H121" i="1"/>
  <c r="M121" i="1" s="1"/>
  <c r="M120" i="1"/>
  <c r="H119" i="1"/>
  <c r="M119" i="1" s="1"/>
  <c r="M118" i="1"/>
  <c r="H117" i="1"/>
  <c r="M117" i="1" s="1"/>
  <c r="AT116" i="1"/>
  <c r="AS116" i="1"/>
  <c r="AR116" i="1"/>
  <c r="AQ116" i="1"/>
  <c r="AP116" i="1"/>
  <c r="AO116" i="1"/>
  <c r="AN116" i="1"/>
  <c r="AM116" i="1"/>
  <c r="I116" i="1"/>
  <c r="I124" i="1" s="1"/>
  <c r="G116" i="1"/>
  <c r="M115" i="1"/>
  <c r="H114" i="1"/>
  <c r="M114" i="1" s="1"/>
  <c r="M113" i="1"/>
  <c r="H112" i="1"/>
  <c r="M112" i="1" s="1"/>
  <c r="AT111" i="1"/>
  <c r="AS111" i="1"/>
  <c r="AR111" i="1"/>
  <c r="AQ111" i="1"/>
  <c r="AP111" i="1"/>
  <c r="AO111" i="1"/>
  <c r="AN111" i="1"/>
  <c r="AM111" i="1"/>
  <c r="G111" i="1"/>
  <c r="M110" i="1"/>
  <c r="H109" i="1"/>
  <c r="M109" i="1" s="1"/>
  <c r="AT108" i="1"/>
  <c r="AS108" i="1"/>
  <c r="AR108" i="1"/>
  <c r="AQ108" i="1"/>
  <c r="AP108" i="1"/>
  <c r="AO108" i="1"/>
  <c r="AN108" i="1"/>
  <c r="AM108" i="1"/>
  <c r="M108" i="1"/>
  <c r="M107" i="1"/>
  <c r="H106" i="1"/>
  <c r="M106" i="1" s="1"/>
  <c r="M105" i="1"/>
  <c r="H104" i="1"/>
  <c r="M104" i="1" s="1"/>
  <c r="AT103" i="1"/>
  <c r="AS103" i="1"/>
  <c r="AR103" i="1"/>
  <c r="AQ103" i="1"/>
  <c r="AP103" i="1"/>
  <c r="AO103" i="1"/>
  <c r="AN103" i="1"/>
  <c r="AM103" i="1"/>
  <c r="K103" i="1"/>
  <c r="H103" i="1"/>
  <c r="G103" i="1"/>
  <c r="H101" i="1"/>
  <c r="I98" i="1"/>
  <c r="G98" i="1"/>
  <c r="G97" i="1"/>
  <c r="M96" i="1"/>
  <c r="M95" i="1"/>
  <c r="AT94" i="1"/>
  <c r="AS94" i="1"/>
  <c r="AR94" i="1"/>
  <c r="AQ94" i="1"/>
  <c r="AP94" i="1"/>
  <c r="AO94" i="1"/>
  <c r="AN94" i="1"/>
  <c r="AM94" i="1"/>
  <c r="H94" i="1"/>
  <c r="M94" i="1" s="1"/>
  <c r="H93" i="1"/>
  <c r="M93" i="1" s="1"/>
  <c r="AT91" i="1"/>
  <c r="AS91" i="1"/>
  <c r="AR91" i="1"/>
  <c r="AQ91" i="1"/>
  <c r="AP91" i="1"/>
  <c r="AO91" i="1"/>
  <c r="AN91" i="1"/>
  <c r="AM91" i="1"/>
  <c r="H91" i="1"/>
  <c r="M91" i="1" s="1"/>
  <c r="AF90" i="1"/>
  <c r="AT89" i="1"/>
  <c r="AS89" i="1"/>
  <c r="AR89" i="1"/>
  <c r="AQ89" i="1"/>
  <c r="AP89" i="1"/>
  <c r="AO89" i="1"/>
  <c r="AN89" i="1"/>
  <c r="AM89" i="1"/>
  <c r="H89" i="1"/>
  <c r="M89" i="1" s="1"/>
  <c r="M88" i="1"/>
  <c r="AT87" i="1"/>
  <c r="AS87" i="1"/>
  <c r="AR87" i="1"/>
  <c r="AQ87" i="1"/>
  <c r="AP87" i="1"/>
  <c r="AO87" i="1"/>
  <c r="AN87" i="1"/>
  <c r="AM87" i="1"/>
  <c r="H87" i="1"/>
  <c r="M87" i="1" s="1"/>
  <c r="AT85" i="1"/>
  <c r="AS85" i="1"/>
  <c r="AR85" i="1"/>
  <c r="AQ85" i="1"/>
  <c r="AP85" i="1"/>
  <c r="AO85" i="1"/>
  <c r="AN85" i="1"/>
  <c r="AM85" i="1"/>
  <c r="H85" i="1"/>
  <c r="H97" i="1" s="1"/>
  <c r="AS81" i="1"/>
  <c r="AR81" i="1"/>
  <c r="AQ81" i="1"/>
  <c r="AP81" i="1"/>
  <c r="T79" i="1"/>
  <c r="S79" i="1"/>
  <c r="R79" i="1"/>
  <c r="Q79" i="1"/>
  <c r="P79" i="1"/>
  <c r="O79" i="1"/>
  <c r="N79" i="1"/>
  <c r="L79" i="1"/>
  <c r="L81" i="1" s="1"/>
  <c r="K79" i="1"/>
  <c r="K81" i="1" s="1"/>
  <c r="J79" i="1"/>
  <c r="J81" i="1" s="1"/>
  <c r="G79" i="1"/>
  <c r="AT78" i="1"/>
  <c r="I78" i="1"/>
  <c r="I79" i="1" s="1"/>
  <c r="H78" i="1"/>
  <c r="U76" i="1"/>
  <c r="U81" i="1" s="1"/>
  <c r="T76" i="1"/>
  <c r="S76" i="1"/>
  <c r="R76" i="1"/>
  <c r="Q76" i="1"/>
  <c r="P76" i="1"/>
  <c r="O76" i="1"/>
  <c r="N76" i="1"/>
  <c r="G76" i="1"/>
  <c r="G75" i="1"/>
  <c r="H75" i="1" s="1"/>
  <c r="G74" i="1"/>
  <c r="H74" i="1" s="1"/>
  <c r="AT73" i="1"/>
  <c r="AR73" i="1"/>
  <c r="AP73" i="1"/>
  <c r="H73" i="1"/>
  <c r="M73" i="1" s="1"/>
  <c r="AT72" i="1"/>
  <c r="AR72" i="1"/>
  <c r="AP72" i="1"/>
  <c r="M72" i="1"/>
  <c r="H72" i="1"/>
  <c r="AT71" i="1"/>
  <c r="AR71" i="1"/>
  <c r="AP71" i="1"/>
  <c r="H71" i="1"/>
  <c r="M71" i="1" s="1"/>
  <c r="I68" i="1"/>
  <c r="G68" i="1"/>
  <c r="G67" i="1"/>
  <c r="AT66" i="1"/>
  <c r="AS66" i="1"/>
  <c r="AR66" i="1"/>
  <c r="AQ66" i="1"/>
  <c r="AP66" i="1"/>
  <c r="AO66" i="1"/>
  <c r="AN66" i="1"/>
  <c r="AM66" i="1"/>
  <c r="H66" i="1"/>
  <c r="M66" i="1" s="1"/>
  <c r="AT65" i="1"/>
  <c r="AS65" i="1"/>
  <c r="AR65" i="1"/>
  <c r="AQ65" i="1"/>
  <c r="AP65" i="1"/>
  <c r="AO65" i="1"/>
  <c r="AN65" i="1"/>
  <c r="AM65" i="1"/>
  <c r="H65" i="1"/>
  <c r="M65" i="1" s="1"/>
  <c r="AT64" i="1"/>
  <c r="AS64" i="1"/>
  <c r="AR64" i="1"/>
  <c r="AQ64" i="1"/>
  <c r="AP64" i="1"/>
  <c r="AO64" i="1"/>
  <c r="AN64" i="1"/>
  <c r="AM64" i="1"/>
  <c r="H64" i="1"/>
  <c r="M64" i="1" s="1"/>
  <c r="H63" i="1"/>
  <c r="G62" i="1"/>
  <c r="H62" i="1" s="1"/>
  <c r="AT61" i="1"/>
  <c r="AS61" i="1"/>
  <c r="AR61" i="1"/>
  <c r="AQ61" i="1"/>
  <c r="AP61" i="1"/>
  <c r="AO61" i="1"/>
  <c r="AN61" i="1"/>
  <c r="AM61" i="1"/>
  <c r="H61" i="1"/>
  <c r="M61" i="1" s="1"/>
  <c r="AT60" i="1"/>
  <c r="AS60" i="1"/>
  <c r="AR60" i="1"/>
  <c r="AQ60" i="1"/>
  <c r="AP60" i="1"/>
  <c r="AO60" i="1"/>
  <c r="AN60" i="1"/>
  <c r="AM60" i="1"/>
  <c r="H60" i="1"/>
  <c r="M60" i="1" s="1"/>
  <c r="AT59" i="1"/>
  <c r="AS59" i="1"/>
  <c r="AR59" i="1"/>
  <c r="AQ59" i="1"/>
  <c r="AP59" i="1"/>
  <c r="AO59" i="1"/>
  <c r="AN59" i="1"/>
  <c r="AM59" i="1"/>
  <c r="H59" i="1"/>
  <c r="M59" i="1" s="1"/>
  <c r="AT58" i="1"/>
  <c r="AT137" i="1" s="1"/>
  <c r="AS58" i="1"/>
  <c r="AS137" i="1" s="1"/>
  <c r="AR58" i="1"/>
  <c r="AR137" i="1" s="1"/>
  <c r="AQ58" i="1"/>
  <c r="AQ137" i="1" s="1"/>
  <c r="AP58" i="1"/>
  <c r="AP137" i="1" s="1"/>
  <c r="AO58" i="1"/>
  <c r="AO137" i="1" s="1"/>
  <c r="AN58" i="1"/>
  <c r="AN137" i="1" s="1"/>
  <c r="AM58" i="1"/>
  <c r="AM137" i="1" s="1"/>
  <c r="K58" i="1"/>
  <c r="I58" i="1"/>
  <c r="G58" i="1"/>
  <c r="AT57" i="1"/>
  <c r="AS57" i="1"/>
  <c r="AR57" i="1"/>
  <c r="AQ57" i="1"/>
  <c r="AP57" i="1"/>
  <c r="AO57" i="1"/>
  <c r="AN57" i="1"/>
  <c r="AM57" i="1"/>
  <c r="H57" i="1"/>
  <c r="M57" i="1" s="1"/>
  <c r="AT56" i="1"/>
  <c r="AS56" i="1"/>
  <c r="AR56" i="1"/>
  <c r="AQ56" i="1"/>
  <c r="AP56" i="1"/>
  <c r="AO56" i="1"/>
  <c r="AN56" i="1"/>
  <c r="AM56" i="1"/>
  <c r="H56" i="1"/>
  <c r="M56" i="1" s="1"/>
  <c r="H55" i="1"/>
  <c r="G54" i="1"/>
  <c r="H54" i="1" s="1"/>
  <c r="AT53" i="1"/>
  <c r="AS53" i="1"/>
  <c r="AR53" i="1"/>
  <c r="AQ53" i="1"/>
  <c r="AP53" i="1"/>
  <c r="AO53" i="1"/>
  <c r="AN53" i="1"/>
  <c r="AM53" i="1"/>
  <c r="H53" i="1"/>
  <c r="M53" i="1" s="1"/>
  <c r="AT52" i="1"/>
  <c r="AS52" i="1"/>
  <c r="AR52" i="1"/>
  <c r="AQ52" i="1"/>
  <c r="AP52" i="1"/>
  <c r="AO52" i="1"/>
  <c r="AN52" i="1"/>
  <c r="AM52" i="1"/>
  <c r="H52" i="1"/>
  <c r="M52" i="1" s="1"/>
  <c r="AT51" i="1"/>
  <c r="AS51" i="1"/>
  <c r="AR51" i="1"/>
  <c r="AQ51" i="1"/>
  <c r="AP51" i="1"/>
  <c r="AO51" i="1"/>
  <c r="AN51" i="1"/>
  <c r="AM51" i="1"/>
  <c r="H51" i="1"/>
  <c r="M51" i="1" s="1"/>
  <c r="AT50" i="1"/>
  <c r="AS50" i="1"/>
  <c r="AR50" i="1"/>
  <c r="AQ50" i="1"/>
  <c r="AP50" i="1"/>
  <c r="AO50" i="1"/>
  <c r="AN50" i="1"/>
  <c r="AM50" i="1"/>
  <c r="H50" i="1"/>
  <c r="M50" i="1" s="1"/>
  <c r="H49" i="1"/>
  <c r="G48" i="1"/>
  <c r="H48" i="1" s="1"/>
  <c r="AT47" i="1"/>
  <c r="AS47" i="1"/>
  <c r="AR47" i="1"/>
  <c r="AQ47" i="1"/>
  <c r="AP47" i="1"/>
  <c r="AO47" i="1"/>
  <c r="AN47" i="1"/>
  <c r="AM47" i="1"/>
  <c r="H47" i="1"/>
  <c r="M47" i="1" s="1"/>
  <c r="AT46" i="1"/>
  <c r="AS46" i="1"/>
  <c r="AR46" i="1"/>
  <c r="AQ46" i="1"/>
  <c r="AP46" i="1"/>
  <c r="AO46" i="1"/>
  <c r="AN46" i="1"/>
  <c r="AM46" i="1"/>
  <c r="H46" i="1"/>
  <c r="M46" i="1" s="1"/>
  <c r="M45" i="1" s="1"/>
  <c r="AT45" i="1"/>
  <c r="AS45" i="1"/>
  <c r="AR45" i="1"/>
  <c r="AQ45" i="1"/>
  <c r="AP45" i="1"/>
  <c r="AO45" i="1"/>
  <c r="AN45" i="1"/>
  <c r="AM45" i="1"/>
  <c r="K45" i="1"/>
  <c r="I45" i="1"/>
  <c r="G45" i="1"/>
  <c r="AT44" i="1"/>
  <c r="AS44" i="1"/>
  <c r="AR44" i="1"/>
  <c r="AQ44" i="1"/>
  <c r="AP44" i="1"/>
  <c r="AO44" i="1"/>
  <c r="AN44" i="1"/>
  <c r="AM44" i="1"/>
  <c r="H44" i="1"/>
  <c r="M44" i="1" s="1"/>
  <c r="AT43" i="1"/>
  <c r="AS43" i="1"/>
  <c r="AR43" i="1"/>
  <c r="AQ43" i="1"/>
  <c r="AP43" i="1"/>
  <c r="AO43" i="1"/>
  <c r="AN43" i="1"/>
  <c r="AM43" i="1"/>
  <c r="H43" i="1"/>
  <c r="AT42" i="1"/>
  <c r="AS42" i="1"/>
  <c r="AR42" i="1"/>
  <c r="AQ42" i="1"/>
  <c r="AP42" i="1"/>
  <c r="AO42" i="1"/>
  <c r="AN42" i="1"/>
  <c r="AM42" i="1"/>
  <c r="H42" i="1"/>
  <c r="M42" i="1" s="1"/>
  <c r="H41" i="1"/>
  <c r="G40" i="1"/>
  <c r="H40" i="1" s="1"/>
  <c r="AT39" i="1"/>
  <c r="AS39" i="1"/>
  <c r="AR39" i="1"/>
  <c r="AQ39" i="1"/>
  <c r="AP39" i="1"/>
  <c r="AO39" i="1"/>
  <c r="AN39" i="1"/>
  <c r="AM39" i="1"/>
  <c r="H39" i="1"/>
  <c r="M39" i="1" s="1"/>
  <c r="AT38" i="1"/>
  <c r="AS38" i="1"/>
  <c r="AR38" i="1"/>
  <c r="AQ38" i="1"/>
  <c r="AP38" i="1"/>
  <c r="AO38" i="1"/>
  <c r="AN38" i="1"/>
  <c r="AM38" i="1"/>
  <c r="H38" i="1"/>
  <c r="W37" i="1"/>
  <c r="V37" i="1"/>
  <c r="I35" i="1"/>
  <c r="G34" i="1"/>
  <c r="AT33" i="1"/>
  <c r="AS33" i="1"/>
  <c r="AR33" i="1"/>
  <c r="AQ33" i="1"/>
  <c r="AP33" i="1"/>
  <c r="AO33" i="1"/>
  <c r="AN33" i="1"/>
  <c r="AM33" i="1"/>
  <c r="H33" i="1"/>
  <c r="M33" i="1" s="1"/>
  <c r="AT32" i="1"/>
  <c r="AS32" i="1"/>
  <c r="AR32" i="1"/>
  <c r="AQ32" i="1"/>
  <c r="AP32" i="1"/>
  <c r="AO32" i="1"/>
  <c r="AN32" i="1"/>
  <c r="AM32" i="1"/>
  <c r="H32" i="1"/>
  <c r="M32" i="1" s="1"/>
  <c r="AT31" i="1"/>
  <c r="AS31" i="1"/>
  <c r="AR31" i="1"/>
  <c r="AQ31" i="1"/>
  <c r="AP31" i="1"/>
  <c r="AO31" i="1"/>
  <c r="AN31" i="1"/>
  <c r="AM31" i="1"/>
  <c r="H31" i="1"/>
  <c r="M31" i="1" s="1"/>
  <c r="H30" i="1"/>
  <c r="G29" i="1"/>
  <c r="H29" i="1" s="1"/>
  <c r="AT28" i="1"/>
  <c r="AS28" i="1"/>
  <c r="AR28" i="1"/>
  <c r="AQ28" i="1"/>
  <c r="AP28" i="1"/>
  <c r="AO28" i="1"/>
  <c r="AN28" i="1"/>
  <c r="AM28" i="1"/>
  <c r="H28" i="1"/>
  <c r="M28" i="1" s="1"/>
  <c r="H27" i="1"/>
  <c r="G26" i="1"/>
  <c r="H26" i="1" s="1"/>
  <c r="AT25" i="1"/>
  <c r="AS25" i="1"/>
  <c r="AR25" i="1"/>
  <c r="AQ25" i="1"/>
  <c r="AP25" i="1"/>
  <c r="AO25" i="1"/>
  <c r="AN25" i="1"/>
  <c r="AM25" i="1"/>
  <c r="H25" i="1"/>
  <c r="M25" i="1" s="1"/>
  <c r="H24" i="1"/>
  <c r="G23" i="1"/>
  <c r="H23" i="1" s="1"/>
  <c r="AT22" i="1"/>
  <c r="AS22" i="1"/>
  <c r="AR22" i="1"/>
  <c r="AQ22" i="1"/>
  <c r="AP22" i="1"/>
  <c r="AO22" i="1"/>
  <c r="AN22" i="1"/>
  <c r="AM22" i="1"/>
  <c r="H22" i="1"/>
  <c r="H21" i="1"/>
  <c r="M21" i="1" s="1"/>
  <c r="H20" i="1"/>
  <c r="AT19" i="1"/>
  <c r="AS19" i="1"/>
  <c r="AR19" i="1"/>
  <c r="AQ19" i="1"/>
  <c r="AP19" i="1"/>
  <c r="AO19" i="1"/>
  <c r="AN19" i="1"/>
  <c r="AM19" i="1"/>
  <c r="G19" i="1"/>
  <c r="H19" i="1" s="1"/>
  <c r="AT18" i="1"/>
  <c r="AS18" i="1"/>
  <c r="AR18" i="1"/>
  <c r="AQ18" i="1"/>
  <c r="AP18" i="1"/>
  <c r="AO18" i="1"/>
  <c r="AN18" i="1"/>
  <c r="AM18" i="1"/>
  <c r="H18" i="1"/>
  <c r="H17" i="1"/>
  <c r="M17" i="1" s="1"/>
  <c r="H16" i="1"/>
  <c r="AT15" i="1"/>
  <c r="AS15" i="1"/>
  <c r="AR15" i="1"/>
  <c r="AQ15" i="1"/>
  <c r="AP15" i="1"/>
  <c r="AO15" i="1"/>
  <c r="AN15" i="1"/>
  <c r="AM15" i="1"/>
  <c r="G15" i="1"/>
  <c r="H15" i="1" s="1"/>
  <c r="AT14" i="1"/>
  <c r="AS14" i="1"/>
  <c r="AR14" i="1"/>
  <c r="AQ14" i="1"/>
  <c r="AP14" i="1"/>
  <c r="AO14" i="1"/>
  <c r="AN14" i="1"/>
  <c r="AM14" i="1"/>
  <c r="G14" i="1"/>
  <c r="G35" i="1" s="1"/>
  <c r="AT13" i="1"/>
  <c r="AS13" i="1"/>
  <c r="AR13" i="1"/>
  <c r="AQ13" i="1"/>
  <c r="AP13" i="1"/>
  <c r="AO13" i="1"/>
  <c r="AN13" i="1"/>
  <c r="AM13" i="1"/>
  <c r="H13" i="1"/>
  <c r="M13" i="1" s="1"/>
  <c r="M11" i="1" s="1"/>
  <c r="AT12" i="1"/>
  <c r="AS12" i="1"/>
  <c r="AR12" i="1"/>
  <c r="AQ12" i="1"/>
  <c r="AP12" i="1"/>
  <c r="AO12" i="1"/>
  <c r="AN12" i="1"/>
  <c r="AM12" i="1"/>
  <c r="H12" i="1"/>
  <c r="AT11" i="1"/>
  <c r="AS11" i="1"/>
  <c r="AR11" i="1"/>
  <c r="AQ11" i="1"/>
  <c r="AP11" i="1"/>
  <c r="AO11" i="1"/>
  <c r="AN11" i="1"/>
  <c r="AM11" i="1"/>
  <c r="I11" i="1"/>
  <c r="G11" i="1"/>
  <c r="AO36" i="1" l="1"/>
  <c r="AM98" i="1"/>
  <c r="AQ98" i="1"/>
  <c r="M111" i="1"/>
  <c r="AS36" i="1"/>
  <c r="AL12" i="1" s="1"/>
  <c r="AM36" i="1"/>
  <c r="AQ36" i="1"/>
  <c r="H34" i="1"/>
  <c r="AU137" i="1"/>
  <c r="M58" i="1"/>
  <c r="G69" i="1"/>
  <c r="AO98" i="1"/>
  <c r="AS98" i="1"/>
  <c r="I81" i="1"/>
  <c r="AM69" i="1"/>
  <c r="AO69" i="1"/>
  <c r="AQ69" i="1"/>
  <c r="AS69" i="1"/>
  <c r="H58" i="1"/>
  <c r="G124" i="1"/>
  <c r="G127" i="1" s="1"/>
  <c r="G131" i="1" s="1"/>
  <c r="AT124" i="1"/>
  <c r="H116" i="1"/>
  <c r="H79" i="3"/>
  <c r="H80" i="3" s="1"/>
  <c r="H36" i="3"/>
  <c r="H129" i="3"/>
  <c r="H126" i="3"/>
  <c r="M98" i="1"/>
  <c r="AN124" i="1"/>
  <c r="AP124" i="1"/>
  <c r="AR124" i="1"/>
  <c r="M116" i="1"/>
  <c r="H11" i="1"/>
  <c r="AT36" i="1"/>
  <c r="G81" i="1"/>
  <c r="G80" i="1"/>
  <c r="G82" i="1" s="1"/>
  <c r="P137" i="1" s="1"/>
  <c r="H68" i="1"/>
  <c r="AN69" i="1"/>
  <c r="AP69" i="1"/>
  <c r="AR69" i="1"/>
  <c r="AL42" i="1" s="1"/>
  <c r="AT69" i="1"/>
  <c r="AL43" i="1" s="1"/>
  <c r="H67" i="1"/>
  <c r="H45" i="1"/>
  <c r="M78" i="1"/>
  <c r="M79" i="1" s="1"/>
  <c r="AN98" i="1"/>
  <c r="AL85" i="1" s="1"/>
  <c r="AP98" i="1"/>
  <c r="AR98" i="1"/>
  <c r="AL87" i="1" s="1"/>
  <c r="AT98" i="1"/>
  <c r="AL88" i="1" s="1"/>
  <c r="G99" i="1"/>
  <c r="H126" i="1"/>
  <c r="AM124" i="1"/>
  <c r="AO124" i="1"/>
  <c r="AQ124" i="1"/>
  <c r="AL118" i="1" s="1"/>
  <c r="AS124" i="1"/>
  <c r="AL119" i="1" s="1"/>
  <c r="M103" i="1"/>
  <c r="I127" i="1"/>
  <c r="I131" i="1" s="1"/>
  <c r="AN36" i="1"/>
  <c r="AL11" i="1" s="1"/>
  <c r="AL13" i="1" s="1"/>
  <c r="AP36" i="1"/>
  <c r="AR36" i="1"/>
  <c r="AL38" i="1"/>
  <c r="J131" i="1"/>
  <c r="L131" i="1"/>
  <c r="H14" i="1"/>
  <c r="M14" i="1" s="1"/>
  <c r="M35" i="1" s="1"/>
  <c r="H69" i="1"/>
  <c r="M124" i="1"/>
  <c r="M127" i="1" s="1"/>
  <c r="K131" i="1"/>
  <c r="G36" i="1"/>
  <c r="H76" i="1"/>
  <c r="H79" i="1"/>
  <c r="H98" i="1"/>
  <c r="H99" i="1" s="1"/>
  <c r="M38" i="1"/>
  <c r="M68" i="1" s="1"/>
  <c r="H111" i="1"/>
  <c r="H124" i="1" s="1"/>
  <c r="AL39" i="1" l="1"/>
  <c r="G128" i="1"/>
  <c r="G125" i="1"/>
  <c r="H130" i="1"/>
  <c r="AL86" i="1"/>
  <c r="H80" i="1"/>
  <c r="G130" i="1"/>
  <c r="M81" i="1"/>
  <c r="M131" i="1" s="1"/>
  <c r="H130" i="3"/>
  <c r="AL120" i="1"/>
  <c r="AL44" i="1"/>
  <c r="AL89" i="1"/>
  <c r="H127" i="1"/>
  <c r="H125" i="1"/>
  <c r="P138" i="1"/>
  <c r="G132" i="1"/>
  <c r="H35" i="1"/>
  <c r="H81" i="1" l="1"/>
  <c r="H82" i="1" s="1"/>
  <c r="H36" i="1"/>
  <c r="H128" i="1"/>
  <c r="H131" i="1" l="1"/>
  <c r="H132" i="1"/>
</calcChain>
</file>

<file path=xl/sharedStrings.xml><?xml version="1.0" encoding="utf-8"?>
<sst xmlns="http://schemas.openxmlformats.org/spreadsheetml/2006/main" count="1138" uniqueCount="310">
  <si>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</si>
  <si>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</si>
  <si>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</si>
  <si>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</si>
  <si>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</si>
  <si>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</si>
  <si>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</si>
  <si>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</si>
  <si>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</si>
  <si>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</si>
  <si>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</si>
  <si>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</si>
  <si>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</si>
  <si>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</si>
  <si>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</si>
  <si>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</si>
  <si>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</si>
  <si>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</si>
  <si>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</si>
  <si>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</si>
  <si>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</si>
  <si>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</si>
  <si>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</si>
  <si>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кількість тижнів у семестрі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</si>
  <si>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</si>
  <si>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</si>
  <si>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</si>
  <si>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</si>
  <si>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</si>
  <si>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</si>
  <si>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</si>
  <si>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</si>
  <si>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15</t>
  </si>
  <si>
    <t>16</t>
  </si>
  <si>
    <t>17</t>
  </si>
  <si>
    <t>18</t>
  </si>
  <si>
    <t>19</t>
  </si>
  <si>
    <t>20</t>
  </si>
  <si>
    <t>21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</si>
  <si>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</si>
  <si>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</si>
  <si>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</si>
  <si>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</si>
  <si>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на базі  фахової передвищої освіти</t>
  </si>
  <si>
    <t xml:space="preserve"> на базі академії</t>
  </si>
  <si>
    <t>6</t>
  </si>
  <si>
    <t>4/0</t>
  </si>
  <si>
    <t>1.1.2</t>
  </si>
  <si>
    <t>Вступ до освітнього процесу</t>
  </si>
  <si>
    <t>1</t>
  </si>
  <si>
    <t>1.1.3</t>
  </si>
  <si>
    <t>Історія України та української культури</t>
  </si>
  <si>
    <t>8/0</t>
  </si>
  <si>
    <t>1.1.4</t>
  </si>
  <si>
    <t>Українська мова (за професійним спрямуванням) на базі фахової передвищої освіти</t>
  </si>
  <si>
    <t>1.1.5</t>
  </si>
  <si>
    <t>Філософія</t>
  </si>
  <si>
    <t>1.1.6</t>
  </si>
  <si>
    <t>Правознавство на базі фахової передвищої освіти</t>
  </si>
  <si>
    <t>1.1.7</t>
  </si>
  <si>
    <t>Інформатика</t>
  </si>
  <si>
    <t>4/4</t>
  </si>
  <si>
    <t>12/4</t>
  </si>
  <si>
    <t>1.1.8</t>
  </si>
  <si>
    <t>Всесвітня історія</t>
  </si>
  <si>
    <t>1.1.9</t>
  </si>
  <si>
    <t>Логіка</t>
  </si>
  <si>
    <t>1.1.10</t>
  </si>
  <si>
    <t>Видатні особистості в історії України</t>
  </si>
  <si>
    <t>1.1.11</t>
  </si>
  <si>
    <t xml:space="preserve">Безпека життєдіяльності та основи охорони праці </t>
  </si>
  <si>
    <t>0/4</t>
  </si>
  <si>
    <t>для ПЛ-18-1 БЖД была вычитана на 1 курсе</t>
  </si>
  <si>
    <t>Разом на базі фахової передвищої освіти</t>
  </si>
  <si>
    <t>Разом на базі академії</t>
  </si>
  <si>
    <t>40/8</t>
  </si>
  <si>
    <t>Разом за п. 1.1:</t>
  </si>
  <si>
    <t>1.2 Цикл професійної підготовки</t>
  </si>
  <si>
    <t>1.2.1</t>
  </si>
  <si>
    <t>Історія зарубіжних політичних учень</t>
  </si>
  <si>
    <t>2</t>
  </si>
  <si>
    <t>1.2.2</t>
  </si>
  <si>
    <t>Історія політичної думки України</t>
  </si>
  <si>
    <t>1.2.3</t>
  </si>
  <si>
    <t>Історія та теорія демократії</t>
  </si>
  <si>
    <t>1.2.4</t>
  </si>
  <si>
    <t>Соціологія на базі  фахової передвищої освіти</t>
  </si>
  <si>
    <t>1.2.5</t>
  </si>
  <si>
    <t>Громадські об'єднання і організації</t>
  </si>
  <si>
    <t>1.2.6</t>
  </si>
  <si>
    <t>Загальна теорія політики</t>
  </si>
  <si>
    <t>1.2.6.1</t>
  </si>
  <si>
    <t>1.2.6.2</t>
  </si>
  <si>
    <t>Курсова робота "Загальна теорія політики"</t>
  </si>
  <si>
    <t>3д</t>
  </si>
  <si>
    <t>1.2.7</t>
  </si>
  <si>
    <t>Історія і теорії політичних партій</t>
  </si>
  <si>
    <t>1.2.8</t>
  </si>
  <si>
    <t>Інформаційні війни</t>
  </si>
  <si>
    <t>1.2.9</t>
  </si>
  <si>
    <t>Філософія політики</t>
  </si>
  <si>
    <t>1.2.10</t>
  </si>
  <si>
    <t>Методика і техніка політологічних досліджень</t>
  </si>
  <si>
    <t>1.2.11</t>
  </si>
  <si>
    <t>Політика та економіка</t>
  </si>
  <si>
    <t>1.2.12</t>
  </si>
  <si>
    <t>Політична глобалістика</t>
  </si>
  <si>
    <t>1.2.13</t>
  </si>
  <si>
    <t>Порівняльна політологія</t>
  </si>
  <si>
    <t>1.2.13.1</t>
  </si>
  <si>
    <t>1.2.13.2</t>
  </si>
  <si>
    <t>Курсова робота "Порівняльна політологія"</t>
  </si>
  <si>
    <t>4д</t>
  </si>
  <si>
    <t>1.2.14</t>
  </si>
  <si>
    <t>Політичні еліти і лідерство</t>
  </si>
  <si>
    <t>1.2.15</t>
  </si>
  <si>
    <t>Політична культура</t>
  </si>
  <si>
    <t>1.2.16</t>
  </si>
  <si>
    <t>Теорія міжнародних політичних відносин</t>
  </si>
  <si>
    <t>1.2.17</t>
  </si>
  <si>
    <t>Технології виборчих кампаній</t>
  </si>
  <si>
    <t>8/8</t>
  </si>
  <si>
    <t>32/0</t>
  </si>
  <si>
    <t>24/4</t>
  </si>
  <si>
    <t>36/0</t>
  </si>
  <si>
    <t>20/4</t>
  </si>
  <si>
    <t>Разом за п. 1.2:</t>
  </si>
  <si>
    <t>1.3 та 1.4</t>
  </si>
  <si>
    <t>1.3. Практична підготовка</t>
  </si>
  <si>
    <t>3.1</t>
  </si>
  <si>
    <t>Практика в громадських об'єднаннях і організаціях  на базі фахової передвищої освіти</t>
  </si>
  <si>
    <t>3.2</t>
  </si>
  <si>
    <t>Політологічна практика  на базі фахової передвищої освіти</t>
  </si>
  <si>
    <t>3.3</t>
  </si>
  <si>
    <t>Переддипломна практика</t>
  </si>
  <si>
    <t>Разом за п. 1.3:</t>
  </si>
  <si>
    <t>1.4 Атестація</t>
  </si>
  <si>
    <t>4.1</t>
  </si>
  <si>
    <t>Кваліфікаційна робота бакалавра</t>
  </si>
  <si>
    <t>+</t>
  </si>
  <si>
    <t>Разом п 1.4</t>
  </si>
  <si>
    <t>Разом обов'язкові компоненти освітньої програми на базі фахової передвищої освіти</t>
  </si>
  <si>
    <t>Разом обов'язкові компоненти освітньої програми на базі академії</t>
  </si>
  <si>
    <t>48/16</t>
  </si>
  <si>
    <t>28/8</t>
  </si>
  <si>
    <t>0</t>
  </si>
  <si>
    <t>Разом обов'язкові компоненти освітньої програми</t>
  </si>
  <si>
    <t>2. ДИСЦИПЛІНИ ВІЛЬНОГО ВИБОРУ</t>
  </si>
  <si>
    <t xml:space="preserve">2.1.  Цикл загальної підготовки </t>
  </si>
  <si>
    <t>2.1.1</t>
  </si>
  <si>
    <t>Конституційне право України на базі  фахової передвищої освіти</t>
  </si>
  <si>
    <t>2.1.2</t>
  </si>
  <si>
    <t>Етика та естетика</t>
  </si>
  <si>
    <t>Основи економічної теорії</t>
  </si>
  <si>
    <t>2.1.3</t>
  </si>
  <si>
    <t>Іноземна мова за професійним спрямуванням (розділ 1)</t>
  </si>
  <si>
    <t>мн</t>
  </si>
  <si>
    <t>Психологія спілкування</t>
  </si>
  <si>
    <t xml:space="preserve"> </t>
  </si>
  <si>
    <t>2.1.4</t>
  </si>
  <si>
    <t>Іноземна мова за професійним спрямуванням (розділ 2)</t>
  </si>
  <si>
    <t>Управління конфліктами</t>
  </si>
  <si>
    <t>Вибіркові дисципліни 5 семестру</t>
  </si>
  <si>
    <t>2.1.5.1</t>
  </si>
  <si>
    <t>Іноземна мова за професійним спрямуванням (розділ 3)</t>
  </si>
  <si>
    <t>2.1.5.2</t>
  </si>
  <si>
    <t>Етикет</t>
  </si>
  <si>
    <t>2.1.5.3</t>
  </si>
  <si>
    <t>Психологія управління</t>
  </si>
  <si>
    <t>Разом за п. 2.1:</t>
  </si>
  <si>
    <t xml:space="preserve">2.2.  Цикл професійної підготовки </t>
  </si>
  <si>
    <t>2.2.1</t>
  </si>
  <si>
    <t>Виборче право на базі  фахової передвищої освіти</t>
  </si>
  <si>
    <t>Адміністративне право на базі  фахової передвищої освіти</t>
  </si>
  <si>
    <t>Вибіркові дисципліни 3 семестру</t>
  </si>
  <si>
    <t>3, 3</t>
  </si>
  <si>
    <t>2.2.2</t>
  </si>
  <si>
    <t>Релігієзнавство</t>
  </si>
  <si>
    <t>2.2.3</t>
  </si>
  <si>
    <t>Антикорупційна політика</t>
  </si>
  <si>
    <t>2.2.4</t>
  </si>
  <si>
    <t>Історія філософії України</t>
  </si>
  <si>
    <t>2.2.5</t>
  </si>
  <si>
    <t>Історія філософіської думки</t>
  </si>
  <si>
    <t>Вибіркові дисципліни 4 семестру</t>
  </si>
  <si>
    <t>4</t>
  </si>
  <si>
    <t>2.2.6</t>
  </si>
  <si>
    <t>2.2.7</t>
  </si>
  <si>
    <t>Проблеми соціального управління</t>
  </si>
  <si>
    <t>5, 5</t>
  </si>
  <si>
    <t>16/0</t>
  </si>
  <si>
    <t>2.2.8</t>
  </si>
  <si>
    <t>Політична конфліктологія</t>
  </si>
  <si>
    <t>2.2.9</t>
  </si>
  <si>
    <t>Практична політологія</t>
  </si>
  <si>
    <t>2.2.11</t>
  </si>
  <si>
    <t>2.2.12</t>
  </si>
  <si>
    <t>Місцеве самоврядування</t>
  </si>
  <si>
    <t>Вибіркові дисципліни 6 семестру</t>
  </si>
  <si>
    <t>6,6,6</t>
  </si>
  <si>
    <t>12/0</t>
  </si>
  <si>
    <t>24/0</t>
  </si>
  <si>
    <t>2.2.13</t>
  </si>
  <si>
    <t>Особиста політична тактика</t>
  </si>
  <si>
    <t>2.2.14</t>
  </si>
  <si>
    <t>2.2.15</t>
  </si>
  <si>
    <t>Політичні системи і режими сучасності</t>
  </si>
  <si>
    <t>2.2.16</t>
  </si>
  <si>
    <t>Політичний аналіз та прогнозування</t>
  </si>
  <si>
    <t>2.2.17</t>
  </si>
  <si>
    <t>Мас-медіа та політика</t>
  </si>
  <si>
    <t>2.2.18</t>
  </si>
  <si>
    <t>Разом за п. 2.2:</t>
  </si>
  <si>
    <t>Разом вибіркові компоненти освітньої програми 
на базі фахової передвищої освіти</t>
  </si>
  <si>
    <t>Разом вибіркові компоненти освітньої програми на базі академії</t>
  </si>
  <si>
    <t>Разом вибіркові компоненти освітньої програми</t>
  </si>
  <si>
    <t>Кількість годин на тиждень</t>
  </si>
  <si>
    <t>40/0</t>
  </si>
  <si>
    <t>Загальна кількість на базі фахової передвищої освіти</t>
  </si>
  <si>
    <t>Загальна кількість на базі академії</t>
  </si>
  <si>
    <t>48/0</t>
  </si>
  <si>
    <t>44/4</t>
  </si>
  <si>
    <t>28/0</t>
  </si>
  <si>
    <t>Загальна кількість</t>
  </si>
  <si>
    <t xml:space="preserve"> Кількість екзаменів</t>
  </si>
  <si>
    <t>5</t>
  </si>
  <si>
    <t>Кількість заліків</t>
  </si>
  <si>
    <t>Кількість курсових проектів</t>
  </si>
  <si>
    <t>1 сем</t>
  </si>
  <si>
    <t>2 сем</t>
  </si>
  <si>
    <t>3 сем</t>
  </si>
  <si>
    <t>4 сем</t>
  </si>
  <si>
    <t>5 сем</t>
  </si>
  <si>
    <t>6 сем</t>
  </si>
  <si>
    <t>7 сем</t>
  </si>
  <si>
    <t>8 сем</t>
  </si>
  <si>
    <t xml:space="preserve"> Кількість курсових робіт</t>
  </si>
  <si>
    <t>цикл</t>
  </si>
  <si>
    <t>Частка кредитів, %</t>
  </si>
  <si>
    <t>обов'язкові</t>
  </si>
  <si>
    <t>1.1</t>
  </si>
  <si>
    <t>вибіркові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</si>
  <si>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</si>
  <si>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</si>
  <si>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</si>
  <si>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</si>
  <si>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</si>
  <si>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r>
      <t xml:space="preserve">підготовки: </t>
    </r>
    <r>
      <rPr>
        <b/>
        <sz val="16"/>
        <rFont val="Times New Roman"/>
        <family val="1"/>
        <charset val="204"/>
      </rPr>
      <t>бакалавра</t>
    </r>
  </si>
  <si>
    <t>Ректор ________________________</t>
  </si>
  <si>
    <t>Строк навчання - 2 роки 10 місяців</t>
  </si>
  <si>
    <t>(Ковальов В.Д.)</t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</si>
  <si>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</si>
  <si>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</t>
    </r>
    <r>
      <rPr>
        <b/>
        <sz val="16"/>
        <rFont val="Times New Roman"/>
        <family val="1"/>
        <charset val="204"/>
      </rPr>
      <t>заочна</t>
    </r>
  </si>
  <si>
    <t>I.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</si>
  <si>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</si>
  <si>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</si>
  <si>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</si>
  <si>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</si>
  <si>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</si>
  <si>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</si>
  <si>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</si>
  <si>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</si>
  <si>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</si>
  <si>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</si>
  <si>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</si>
  <si>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</si>
  <si>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</si>
  <si>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</si>
  <si>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Н</t>
  </si>
  <si>
    <t>Т</t>
  </si>
  <si>
    <t>С</t>
  </si>
  <si>
    <t>К</t>
  </si>
  <si>
    <t>ІІ</t>
  </si>
  <si>
    <t>ІІІ</t>
  </si>
  <si>
    <t>Н/</t>
  </si>
  <si>
    <t>С/Н</t>
  </si>
  <si>
    <t>/С</t>
  </si>
  <si>
    <t>П</t>
  </si>
  <si>
    <t>Д</t>
  </si>
  <si>
    <t>А</t>
  </si>
  <si>
    <t>-</t>
  </si>
  <si>
    <t xml:space="preserve">Позначення: Т – теоретичне навчання; Н – настановна сесія; С – екзаменаційна сесія; П – практика; К – канікули; Д– дипломне проектування; А –  атестація </t>
  </si>
  <si>
    <t>II. ЗВЕДЕНІ ДАНІ ПРО БЮДЖЕТ ЧАСУ, тижні                                                                                       III. ПРАКТИКА                                         IV.  АТЕСТАЦІЯ</t>
  </si>
  <si>
    <t>Теоретичне навчання</t>
  </si>
  <si>
    <t>Настановна  сесія</t>
  </si>
  <si>
    <t>Екзамена-ційна сесія</t>
  </si>
  <si>
    <t>практика</t>
  </si>
  <si>
    <t>Виконання дипломн. проекту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</si>
  <si>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</si>
  <si>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</si>
  <si>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</si>
  <si>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</si>
  <si>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</si>
  <si>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</si>
  <si>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</si>
  <si>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Переддипломна</t>
  </si>
  <si>
    <t>Кваліфікаційна робота
 бакалавра</t>
  </si>
  <si>
    <t>Дипломне проектування</t>
  </si>
  <si>
    <r>
      <t>галузь знань:</t>
    </r>
    <r>
      <rPr>
        <b/>
        <sz val="16"/>
        <rFont val="Times New Roman"/>
        <family val="1"/>
        <charset val="204"/>
      </rPr>
      <t xml:space="preserve"> 05 Соціальні та поведінкові науки</t>
    </r>
  </si>
  <si>
    <r>
      <t xml:space="preserve">спеціальність: </t>
    </r>
    <r>
      <rPr>
        <b/>
        <sz val="16"/>
        <rFont val="Times New Roman"/>
        <family val="1"/>
        <charset val="204"/>
      </rPr>
      <t>052 Політологія</t>
    </r>
  </si>
  <si>
    <r>
      <t xml:space="preserve">освітня програма: </t>
    </r>
    <r>
      <rPr>
        <b/>
        <sz val="16"/>
        <rFont val="Times New Roman"/>
        <family val="1"/>
        <charset val="204"/>
      </rPr>
      <t>Політологія</t>
    </r>
  </si>
  <si>
    <t>Форма  атестації 
(екзамен, кваліфікаційна робота)</t>
  </si>
  <si>
    <t>Кваліфікація:  бакалавр з політології</t>
  </si>
  <si>
    <t>Трудове право на базі  фахової передвищої освіти</t>
  </si>
  <si>
    <t>Самоменеджмент</t>
  </si>
  <si>
    <t>Комунікаційний менеджмент</t>
  </si>
  <si>
    <t>Професійна етика</t>
  </si>
  <si>
    <t>Державне та регіональне управління</t>
  </si>
  <si>
    <t>протокол № 9</t>
  </si>
  <si>
    <t>"   25    "       03                  2021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</si>
</sst>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р_._-;\-* #,##0.00_р_._-;_-* &quot;-&quot;??_р_._-;_-@_-"/>
    <numFmt numFmtId="165" formatCode="#,##0_-;\-* #,##0_-;\ &quot;&quot;_-;_-@_-"/>
    <numFmt numFmtId="166" formatCode="#,##0_-;\-* #,##0_-;\ _-;_-@_-"/>
    <numFmt numFmtId="167" formatCode="#,##0;\-* #,##0_-;\ &quot;&quot;_-;_-@_-"/>
    <numFmt numFmtId="168" formatCode="0.0"/>
    <numFmt numFmtId="169" formatCode="#,##0.0;\-* #,##0.0_-;\ &quot;&quot;_-;_-@_-"/>
    <numFmt numFmtId="170" formatCode="#,##0.0_ ;\-#,##0.0\ "/>
    <numFmt numFmtId="171" formatCode="#,##0_ ;\-#,##0\ 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"/>
      <family val="2"/>
    </font>
    <font>
      <b/>
      <sz val="12"/>
      <name val="Arial"/>
      <family val="2"/>
    </font>
    <font>
      <i/>
      <sz val="12"/>
      <name val="Times New Roman"/>
      <family val="1"/>
      <charset val="204"/>
    </font>
    <font>
      <sz val="10"/>
      <name val="Arial"/>
      <family val="2"/>
    </font>
    <font>
      <b/>
      <sz val="12"/>
      <color theme="0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</font>
    <font>
      <b/>
      <sz val="12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2"/>
      <name val="Times New Roman Cyr"/>
      <charset val="204"/>
    </font>
    <font>
      <sz val="10"/>
      <name val="Arial Cyr"/>
      <family val="2"/>
      <charset val="204"/>
    </font>
    <font>
      <sz val="16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4" fillId="0" borderId="0"/>
    <xf numFmtId="0" fontId="34" fillId="0" borderId="0"/>
    <xf numFmtId="164" fontId="1" fillId="0" borderId="0" applyFont="0" applyFill="0" applyBorder="0" applyAlignment="0" applyProtection="0"/>
  </cellStyleXfs>
  <cellXfs count="650">
    <xf numFmtId="0" fontId="0" fillId="0" borderId="0" xfId="0"/>
    <xf numFmtId="165" fontId="5" fillId="0" borderId="0" xfId="1" applyNumberFormat="1" applyFont="1" applyFill="1" applyBorder="1" applyAlignment="1" applyProtection="1">
      <alignment vertical="center"/>
    </xf>
    <xf numFmtId="165" fontId="6" fillId="0" borderId="0" xfId="1" applyNumberFormat="1" applyFont="1" applyFill="1" applyBorder="1" applyAlignment="1" applyProtection="1">
      <alignment vertical="center"/>
    </xf>
    <xf numFmtId="49" fontId="5" fillId="0" borderId="27" xfId="1" applyNumberFormat="1" applyFont="1" applyFill="1" applyBorder="1" applyAlignment="1" applyProtection="1">
      <alignment horizontal="center" vertical="center"/>
    </xf>
    <xf numFmtId="49" fontId="5" fillId="0" borderId="28" xfId="1" applyNumberFormat="1" applyFont="1" applyFill="1" applyBorder="1" applyAlignment="1" applyProtection="1">
      <alignment horizontal="center" vertical="center"/>
    </xf>
    <xf numFmtId="49" fontId="5" fillId="0" borderId="29" xfId="1" applyNumberFormat="1" applyFont="1" applyFill="1" applyBorder="1" applyAlignment="1" applyProtection="1">
      <alignment horizontal="center" vertical="center"/>
    </xf>
    <xf numFmtId="49" fontId="5" fillId="0" borderId="30" xfId="1" applyNumberFormat="1" applyFont="1" applyFill="1" applyBorder="1" applyAlignment="1" applyProtection="1">
      <alignment horizontal="center" vertical="center"/>
    </xf>
    <xf numFmtId="0" fontId="5" fillId="0" borderId="23" xfId="1" applyNumberFormat="1" applyFont="1" applyFill="1" applyBorder="1" applyAlignment="1" applyProtection="1">
      <alignment horizontal="center" vertical="center"/>
    </xf>
    <xf numFmtId="0" fontId="5" fillId="0" borderId="42" xfId="1" applyNumberFormat="1" applyFont="1" applyFill="1" applyBorder="1" applyAlignment="1" applyProtection="1">
      <alignment horizontal="center" vertical="center"/>
    </xf>
    <xf numFmtId="0" fontId="5" fillId="0" borderId="0" xfId="1" applyNumberFormat="1" applyFont="1" applyFill="1" applyBorder="1" applyAlignment="1" applyProtection="1">
      <alignment horizontal="center" vertical="center"/>
    </xf>
    <xf numFmtId="0" fontId="5" fillId="0" borderId="43" xfId="1" applyNumberFormat="1" applyFont="1" applyFill="1" applyBorder="1" applyAlignment="1" applyProtection="1">
      <alignment horizontal="center" vertical="center"/>
    </xf>
    <xf numFmtId="49" fontId="5" fillId="0" borderId="44" xfId="1" applyNumberFormat="1" applyFont="1" applyFill="1" applyBorder="1" applyAlignment="1" applyProtection="1">
      <alignment horizontal="center" vertical="center"/>
    </xf>
    <xf numFmtId="49" fontId="5" fillId="0" borderId="42" xfId="1" applyNumberFormat="1" applyFont="1" applyFill="1" applyBorder="1" applyAlignment="1" applyProtection="1">
      <alignment horizontal="center" vertical="center"/>
    </xf>
    <xf numFmtId="0" fontId="5" fillId="2" borderId="0" xfId="1" applyNumberFormat="1" applyFont="1" applyFill="1" applyBorder="1" applyAlignment="1" applyProtection="1">
      <alignment horizontal="center" vertical="center"/>
    </xf>
    <xf numFmtId="0" fontId="5" fillId="2" borderId="23" xfId="1" applyNumberFormat="1" applyFont="1" applyFill="1" applyBorder="1" applyAlignment="1" applyProtection="1">
      <alignment horizontal="center" vertical="center"/>
    </xf>
    <xf numFmtId="49" fontId="7" fillId="0" borderId="8" xfId="0" applyNumberFormat="1" applyFont="1" applyFill="1" applyBorder="1" applyAlignment="1" applyProtection="1">
      <alignment horizontal="center" vertical="center"/>
    </xf>
    <xf numFmtId="49" fontId="7" fillId="0" borderId="49" xfId="1" applyNumberFormat="1" applyFont="1" applyFill="1" applyBorder="1" applyAlignment="1">
      <alignment vertical="center" wrapText="1"/>
    </xf>
    <xf numFmtId="0" fontId="7" fillId="0" borderId="5" xfId="1" applyFont="1" applyFill="1" applyBorder="1" applyAlignment="1">
      <alignment horizontal="center" vertical="center" wrapText="1"/>
    </xf>
    <xf numFmtId="49" fontId="7" fillId="0" borderId="6" xfId="1" applyNumberFormat="1" applyFont="1" applyFill="1" applyBorder="1" applyAlignment="1">
      <alignment horizontal="center" vertical="center" wrapText="1"/>
    </xf>
    <xf numFmtId="49" fontId="7" fillId="0" borderId="50" xfId="1" applyNumberFormat="1" applyFont="1" applyFill="1" applyBorder="1" applyAlignment="1">
      <alignment horizontal="center" vertical="center" wrapText="1"/>
    </xf>
    <xf numFmtId="165" fontId="7" fillId="0" borderId="7" xfId="1" applyNumberFormat="1" applyFont="1" applyFill="1" applyBorder="1" applyAlignment="1" applyProtection="1">
      <alignment horizontal="center" vertical="center" wrapText="1"/>
    </xf>
    <xf numFmtId="168" fontId="7" fillId="0" borderId="10" xfId="1" applyNumberFormat="1" applyFont="1" applyFill="1" applyBorder="1" applyAlignment="1" applyProtection="1">
      <alignment horizontal="center" vertical="center"/>
    </xf>
    <xf numFmtId="1" fontId="7" fillId="0" borderId="8" xfId="1" applyNumberFormat="1" applyFont="1" applyFill="1" applyBorder="1" applyAlignment="1" applyProtection="1">
      <alignment horizontal="center" vertical="center"/>
    </xf>
    <xf numFmtId="1" fontId="7" fillId="0" borderId="5" xfId="1" applyNumberFormat="1" applyFont="1" applyFill="1" applyBorder="1" applyAlignment="1" applyProtection="1">
      <alignment horizontal="center" vertical="center"/>
    </xf>
    <xf numFmtId="1" fontId="7" fillId="0" borderId="6" xfId="1" applyNumberFormat="1" applyFont="1" applyFill="1" applyBorder="1" applyAlignment="1" applyProtection="1">
      <alignment horizontal="center" vertical="center"/>
    </xf>
    <xf numFmtId="1" fontId="7" fillId="0" borderId="7" xfId="1" applyNumberFormat="1" applyFont="1" applyFill="1" applyBorder="1" applyAlignment="1" applyProtection="1">
      <alignment horizontal="center" vertical="center"/>
    </xf>
    <xf numFmtId="49" fontId="8" fillId="0" borderId="51" xfId="1" applyNumberFormat="1" applyFont="1" applyFill="1" applyBorder="1" applyAlignment="1">
      <alignment horizontal="center" vertical="center" wrapText="1"/>
    </xf>
    <xf numFmtId="49" fontId="8" fillId="0" borderId="7" xfId="1" applyNumberFormat="1" applyFont="1" applyFill="1" applyBorder="1" applyAlignment="1">
      <alignment horizontal="center" vertical="center" wrapText="1"/>
    </xf>
    <xf numFmtId="49" fontId="8" fillId="0" borderId="5" xfId="1" applyNumberFormat="1" applyFont="1" applyFill="1" applyBorder="1" applyAlignment="1">
      <alignment horizontal="center" vertical="center" wrapText="1"/>
    </xf>
    <xf numFmtId="165" fontId="8" fillId="3" borderId="0" xfId="1" applyNumberFormat="1" applyFont="1" applyFill="1" applyBorder="1" applyAlignment="1" applyProtection="1">
      <alignment vertical="center"/>
    </xf>
    <xf numFmtId="165" fontId="8" fillId="0" borderId="0" xfId="1" applyNumberFormat="1" applyFont="1" applyFill="1" applyBorder="1" applyAlignment="1" applyProtection="1">
      <alignment vertical="center"/>
    </xf>
    <xf numFmtId="165" fontId="9" fillId="0" borderId="0" xfId="1" applyNumberFormat="1" applyFont="1" applyFill="1" applyBorder="1" applyAlignment="1" applyProtection="1">
      <alignment vertical="center"/>
    </xf>
    <xf numFmtId="49" fontId="8" fillId="0" borderId="52" xfId="0" applyNumberFormat="1" applyFont="1" applyFill="1" applyBorder="1" applyAlignment="1" applyProtection="1">
      <alignment horizontal="center" vertical="center"/>
    </xf>
    <xf numFmtId="49" fontId="5" fillId="0" borderId="53" xfId="0" applyNumberFormat="1" applyFont="1" applyFill="1" applyBorder="1" applyAlignment="1">
      <alignment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13" xfId="1" applyNumberFormat="1" applyFont="1" applyFill="1" applyBorder="1" applyAlignment="1">
      <alignment horizontal="center" vertical="center" wrapText="1"/>
    </xf>
    <xf numFmtId="49" fontId="7" fillId="0" borderId="16" xfId="1" applyNumberFormat="1" applyFont="1" applyFill="1" applyBorder="1" applyAlignment="1">
      <alignment horizontal="center" vertical="center" wrapText="1"/>
    </xf>
    <xf numFmtId="165" fontId="7" fillId="0" borderId="14" xfId="1" applyNumberFormat="1" applyFont="1" applyFill="1" applyBorder="1" applyAlignment="1" applyProtection="1">
      <alignment horizontal="center" vertical="center" wrapText="1"/>
    </xf>
    <xf numFmtId="168" fontId="5" fillId="0" borderId="54" xfId="1" applyNumberFormat="1" applyFont="1" applyFill="1" applyBorder="1" applyAlignment="1" applyProtection="1">
      <alignment horizontal="center" vertical="center"/>
    </xf>
    <xf numFmtId="0" fontId="5" fillId="0" borderId="52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49" fontId="8" fillId="0" borderId="18" xfId="1" applyNumberFormat="1" applyFont="1" applyFill="1" applyBorder="1" applyAlignment="1">
      <alignment horizontal="center" vertical="center" wrapText="1"/>
    </xf>
    <xf numFmtId="49" fontId="8" fillId="0" borderId="14" xfId="1" applyNumberFormat="1" applyFont="1" applyFill="1" applyBorder="1" applyAlignment="1">
      <alignment horizontal="center" vertical="center" wrapText="1"/>
    </xf>
    <xf numFmtId="49" fontId="8" fillId="0" borderId="12" xfId="1" applyNumberFormat="1" applyFont="1" applyFill="1" applyBorder="1" applyAlignment="1">
      <alignment horizontal="center" vertical="center" wrapText="1"/>
    </xf>
    <xf numFmtId="49" fontId="8" fillId="0" borderId="12" xfId="1" applyNumberFormat="1" applyFont="1" applyFill="1" applyBorder="1" applyAlignment="1" applyProtection="1">
      <alignment vertical="center"/>
    </xf>
    <xf numFmtId="49" fontId="8" fillId="0" borderId="14" xfId="1" applyNumberFormat="1" applyFont="1" applyFill="1" applyBorder="1" applyAlignment="1" applyProtection="1">
      <alignment vertical="center"/>
    </xf>
    <xf numFmtId="49" fontId="5" fillId="0" borderId="55" xfId="1" applyNumberFormat="1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165" fontId="7" fillId="0" borderId="14" xfId="0" applyNumberFormat="1" applyFont="1" applyFill="1" applyBorder="1" applyAlignment="1" applyProtection="1">
      <alignment horizontal="center" vertical="center" wrapText="1"/>
    </xf>
    <xf numFmtId="168" fontId="5" fillId="0" borderId="54" xfId="0" applyNumberFormat="1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49" fontId="7" fillId="0" borderId="52" xfId="0" applyNumberFormat="1" applyFont="1" applyFill="1" applyBorder="1" applyAlignment="1" applyProtection="1">
      <alignment horizontal="center" vertical="center"/>
    </xf>
    <xf numFmtId="49" fontId="7" fillId="0" borderId="53" xfId="1" applyNumberFormat="1" applyFont="1" applyFill="1" applyBorder="1" applyAlignment="1">
      <alignment horizontal="left" vertical="center" wrapText="1"/>
    </xf>
    <xf numFmtId="49" fontId="7" fillId="0" borderId="13" xfId="1" applyNumberFormat="1" applyFont="1" applyFill="1" applyBorder="1" applyAlignment="1">
      <alignment horizontal="center" vertical="center" wrapText="1"/>
    </xf>
    <xf numFmtId="165" fontId="7" fillId="0" borderId="14" xfId="1" applyNumberFormat="1" applyFont="1" applyFill="1" applyBorder="1" applyAlignment="1" applyProtection="1">
      <alignment horizontal="center" vertical="center"/>
    </xf>
    <xf numFmtId="169" fontId="7" fillId="0" borderId="54" xfId="1" applyNumberFormat="1" applyFont="1" applyFill="1" applyBorder="1" applyAlignment="1" applyProtection="1">
      <alignment horizontal="center" vertical="center"/>
    </xf>
    <xf numFmtId="0" fontId="7" fillId="0" borderId="52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49" fontId="8" fillId="0" borderId="14" xfId="1" applyNumberFormat="1" applyFont="1" applyFill="1" applyBorder="1" applyAlignment="1" applyProtection="1">
      <alignment horizontal="center" vertical="center"/>
    </xf>
    <xf numFmtId="49" fontId="5" fillId="0" borderId="53" xfId="1" applyNumberFormat="1" applyFont="1" applyFill="1" applyBorder="1" applyAlignment="1">
      <alignment horizontal="left" vertical="center" wrapText="1"/>
    </xf>
    <xf numFmtId="0" fontId="7" fillId="0" borderId="16" xfId="1" applyFont="1" applyFill="1" applyBorder="1" applyAlignment="1">
      <alignment horizontal="center" vertical="center" wrapText="1"/>
    </xf>
    <xf numFmtId="167" fontId="10" fillId="0" borderId="14" xfId="1" applyNumberFormat="1" applyFont="1" applyFill="1" applyBorder="1" applyAlignment="1" applyProtection="1">
      <alignment horizontal="center" vertical="center"/>
    </xf>
    <xf numFmtId="165" fontId="7" fillId="3" borderId="0" xfId="1" applyNumberFormat="1" applyFont="1" applyFill="1" applyBorder="1" applyAlignment="1" applyProtection="1">
      <alignment vertical="center"/>
    </xf>
    <xf numFmtId="165" fontId="7" fillId="0" borderId="0" xfId="1" applyNumberFormat="1" applyFont="1" applyFill="1" applyBorder="1" applyAlignment="1" applyProtection="1">
      <alignment vertical="center"/>
    </xf>
    <xf numFmtId="49" fontId="5" fillId="0" borderId="18" xfId="1" applyNumberFormat="1" applyFont="1" applyFill="1" applyBorder="1" applyAlignment="1">
      <alignment horizontal="center" vertical="center" wrapText="1"/>
    </xf>
    <xf numFmtId="49" fontId="5" fillId="0" borderId="14" xfId="1" applyNumberFormat="1" applyFont="1" applyFill="1" applyBorder="1" applyAlignment="1" applyProtection="1">
      <alignment vertical="center"/>
    </xf>
    <xf numFmtId="49" fontId="5" fillId="0" borderId="12" xfId="1" applyNumberFormat="1" applyFont="1" applyFill="1" applyBorder="1" applyAlignment="1">
      <alignment horizontal="center" vertical="center" wrapText="1"/>
    </xf>
    <xf numFmtId="49" fontId="5" fillId="0" borderId="14" xfId="1" applyNumberFormat="1" applyFont="1" applyFill="1" applyBorder="1" applyAlignment="1">
      <alignment horizontal="center" vertical="center" wrapText="1"/>
    </xf>
    <xf numFmtId="49" fontId="7" fillId="0" borderId="53" xfId="1" applyNumberFormat="1" applyFont="1" applyFill="1" applyBorder="1" applyAlignment="1">
      <alignment vertical="center" wrapText="1"/>
    </xf>
    <xf numFmtId="169" fontId="7" fillId="0" borderId="56" xfId="1" applyNumberFormat="1" applyFont="1" applyFill="1" applyBorder="1" applyAlignment="1" applyProtection="1">
      <alignment horizontal="center" vertical="center"/>
    </xf>
    <xf numFmtId="165" fontId="7" fillId="0" borderId="12" xfId="1" applyNumberFormat="1" applyFont="1" applyFill="1" applyBorder="1" applyAlignment="1" applyProtection="1">
      <alignment horizontal="center" vertical="center"/>
    </xf>
    <xf numFmtId="49" fontId="7" fillId="0" borderId="55" xfId="1" applyNumberFormat="1" applyFont="1" applyFill="1" applyBorder="1" applyAlignment="1">
      <alignment vertical="center" wrapText="1"/>
    </xf>
    <xf numFmtId="165" fontId="7" fillId="0" borderId="15" xfId="1" applyNumberFormat="1" applyFont="1" applyFill="1" applyBorder="1" applyAlignment="1" applyProtection="1">
      <alignment horizontal="center" vertical="center"/>
    </xf>
    <xf numFmtId="0" fontId="7" fillId="0" borderId="24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0" fontId="7" fillId="0" borderId="57" xfId="1" applyFont="1" applyFill="1" applyBorder="1" applyAlignment="1">
      <alignment horizontal="center" vertical="center" wrapText="1"/>
    </xf>
    <xf numFmtId="0" fontId="7" fillId="0" borderId="58" xfId="1" applyFont="1" applyFill="1" applyBorder="1" applyAlignment="1">
      <alignment horizontal="center" vertical="center" wrapText="1"/>
    </xf>
    <xf numFmtId="49" fontId="8" fillId="0" borderId="59" xfId="1" applyNumberFormat="1" applyFont="1" applyFill="1" applyBorder="1" applyAlignment="1">
      <alignment horizontal="center" vertical="center" wrapText="1"/>
    </xf>
    <xf numFmtId="49" fontId="8" fillId="0" borderId="19" xfId="1" applyNumberFormat="1" applyFont="1" applyFill="1" applyBorder="1" applyAlignment="1">
      <alignment horizontal="center" vertical="center" wrapText="1"/>
    </xf>
    <xf numFmtId="49" fontId="8" fillId="0" borderId="15" xfId="1" applyNumberFormat="1" applyFont="1" applyFill="1" applyBorder="1" applyAlignment="1">
      <alignment horizontal="center" vertical="center" wrapText="1"/>
    </xf>
    <xf numFmtId="169" fontId="7" fillId="0" borderId="60" xfId="1" applyNumberFormat="1" applyFont="1" applyFill="1" applyBorder="1" applyAlignment="1" applyProtection="1">
      <alignment horizontal="center" vertical="center"/>
    </xf>
    <xf numFmtId="1" fontId="7" fillId="0" borderId="51" xfId="0" applyNumberFormat="1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 wrapText="1"/>
    </xf>
    <xf numFmtId="49" fontId="7" fillId="0" borderId="61" xfId="1" applyNumberFormat="1" applyFont="1" applyFill="1" applyBorder="1" applyAlignment="1">
      <alignment vertical="center" wrapText="1"/>
    </xf>
    <xf numFmtId="165" fontId="7" fillId="0" borderId="36" xfId="1" applyNumberFormat="1" applyFont="1" applyFill="1" applyBorder="1" applyAlignment="1" applyProtection="1">
      <alignment horizontal="center" vertical="center"/>
    </xf>
    <xf numFmtId="0" fontId="7" fillId="0" borderId="37" xfId="1" applyFont="1" applyFill="1" applyBorder="1" applyAlignment="1">
      <alignment horizontal="center" vertical="center" wrapText="1"/>
    </xf>
    <xf numFmtId="0" fontId="7" fillId="0" borderId="38" xfId="1" applyFont="1" applyFill="1" applyBorder="1" applyAlignment="1">
      <alignment horizontal="center" vertical="center" wrapText="1"/>
    </xf>
    <xf numFmtId="169" fontId="7" fillId="0" borderId="62" xfId="1" applyNumberFormat="1" applyFont="1" applyFill="1" applyBorder="1" applyAlignment="1" applyProtection="1">
      <alignment horizontal="center" vertical="center"/>
    </xf>
    <xf numFmtId="0" fontId="7" fillId="0" borderId="59" xfId="1" applyFont="1" applyFill="1" applyBorder="1" applyAlignment="1">
      <alignment horizontal="center" vertical="center" wrapText="1"/>
    </xf>
    <xf numFmtId="0" fontId="7" fillId="0" borderId="63" xfId="1" applyFont="1" applyFill="1" applyBorder="1" applyAlignment="1">
      <alignment horizontal="center" vertical="center" wrapText="1"/>
    </xf>
    <xf numFmtId="49" fontId="8" fillId="0" borderId="24" xfId="1" applyNumberFormat="1" applyFont="1" applyFill="1" applyBorder="1" applyAlignment="1">
      <alignment horizontal="center" vertical="center" wrapText="1"/>
    </xf>
    <xf numFmtId="169" fontId="7" fillId="0" borderId="21" xfId="1" applyNumberFormat="1" applyFont="1" applyFill="1" applyBorder="1" applyAlignment="1" applyProtection="1">
      <alignment horizontal="center" vertical="center"/>
    </xf>
    <xf numFmtId="169" fontId="7" fillId="0" borderId="13" xfId="1" applyNumberFormat="1" applyFont="1" applyFill="1" applyBorder="1" applyAlignment="1" applyProtection="1">
      <alignment horizontal="center" vertical="center"/>
    </xf>
    <xf numFmtId="49" fontId="8" fillId="0" borderId="13" xfId="1" applyNumberFormat="1" applyFont="1" applyFill="1" applyBorder="1" applyAlignment="1">
      <alignment horizontal="center" vertical="center" wrapText="1"/>
    </xf>
    <xf numFmtId="169" fontId="7" fillId="0" borderId="58" xfId="1" applyNumberFormat="1" applyFont="1" applyFill="1" applyBorder="1" applyAlignment="1" applyProtection="1">
      <alignment horizontal="center" vertical="center"/>
    </xf>
    <xf numFmtId="49" fontId="11" fillId="0" borderId="13" xfId="1" applyNumberFormat="1" applyFont="1" applyFill="1" applyBorder="1" applyAlignment="1">
      <alignment horizontal="center" vertical="center" wrapText="1"/>
    </xf>
    <xf numFmtId="168" fontId="7" fillId="0" borderId="44" xfId="1" applyNumberFormat="1" applyFont="1" applyFill="1" applyBorder="1" applyAlignment="1">
      <alignment horizontal="center" vertical="center" wrapText="1"/>
    </xf>
    <xf numFmtId="1" fontId="11" fillId="0" borderId="13" xfId="1" applyNumberFormat="1" applyFont="1" applyFill="1" applyBorder="1" applyAlignment="1">
      <alignment horizontal="center" vertical="center" wrapText="1"/>
    </xf>
    <xf numFmtId="165" fontId="12" fillId="0" borderId="0" xfId="1" applyNumberFormat="1" applyFont="1" applyFill="1" applyBorder="1" applyAlignment="1" applyProtection="1">
      <alignment vertical="center"/>
    </xf>
    <xf numFmtId="1" fontId="11" fillId="0" borderId="66" xfId="1" applyNumberFormat="1" applyFont="1" applyFill="1" applyBorder="1" applyAlignment="1">
      <alignment horizontal="center" vertical="center" wrapText="1"/>
    </xf>
    <xf numFmtId="1" fontId="11" fillId="0" borderId="42" xfId="1" applyNumberFormat="1" applyFont="1" applyFill="1" applyBorder="1" applyAlignment="1">
      <alignment horizontal="center" vertical="center" wrapText="1"/>
    </xf>
    <xf numFmtId="49" fontId="7" fillId="0" borderId="49" xfId="0" applyNumberFormat="1" applyFont="1" applyFill="1" applyBorder="1" applyAlignment="1" applyProtection="1">
      <alignment horizontal="center" vertical="center"/>
    </xf>
    <xf numFmtId="49" fontId="7" fillId="0" borderId="9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/>
    </xf>
    <xf numFmtId="170" fontId="7" fillId="0" borderId="49" xfId="0" applyNumberFormat="1" applyFont="1" applyFill="1" applyBorder="1" applyAlignment="1" applyProtection="1">
      <alignment horizontal="center" vertical="center"/>
    </xf>
    <xf numFmtId="1" fontId="7" fillId="0" borderId="8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 wrapText="1"/>
    </xf>
    <xf numFmtId="1" fontId="7" fillId="0" borderId="7" xfId="0" applyNumberFormat="1" applyFont="1" applyFill="1" applyBorder="1" applyAlignment="1">
      <alignment horizontal="center" vertical="center" wrapText="1"/>
    </xf>
    <xf numFmtId="49" fontId="5" fillId="0" borderId="51" xfId="0" applyNumberFormat="1" applyFont="1" applyFill="1" applyBorder="1" applyAlignment="1">
      <alignment horizontal="center" vertical="center" wrapText="1"/>
    </xf>
    <xf numFmtId="49" fontId="5" fillId="0" borderId="7" xfId="1" applyNumberFormat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49" fontId="7" fillId="0" borderId="7" xfId="1" applyNumberFormat="1" applyFont="1" applyFill="1" applyBorder="1" applyAlignment="1">
      <alignment horizontal="center" vertical="center" wrapText="1"/>
    </xf>
    <xf numFmtId="49" fontId="7" fillId="0" borderId="5" xfId="1" applyNumberFormat="1" applyFont="1" applyFill="1" applyBorder="1" applyAlignment="1">
      <alignment horizontal="center" vertical="center" wrapText="1"/>
    </xf>
    <xf numFmtId="49" fontId="7" fillId="0" borderId="51" xfId="1" applyNumberFormat="1" applyFont="1" applyFill="1" applyBorder="1" applyAlignment="1">
      <alignment horizontal="center" vertical="center" wrapText="1"/>
    </xf>
    <xf numFmtId="165" fontId="13" fillId="3" borderId="0" xfId="1" applyNumberFormat="1" applyFont="1" applyFill="1" applyBorder="1" applyAlignment="1" applyProtection="1">
      <alignment vertical="center"/>
    </xf>
    <xf numFmtId="165" fontId="13" fillId="0" borderId="0" xfId="1" applyNumberFormat="1" applyFont="1" applyFill="1" applyBorder="1" applyAlignment="1" applyProtection="1">
      <alignment vertical="center"/>
    </xf>
    <xf numFmtId="170" fontId="13" fillId="0" borderId="0" xfId="1" applyNumberFormat="1" applyFont="1" applyFill="1" applyBorder="1" applyAlignment="1" applyProtection="1">
      <alignment vertical="center"/>
    </xf>
    <xf numFmtId="49" fontId="7" fillId="0" borderId="53" xfId="0" applyNumberFormat="1" applyFont="1" applyFill="1" applyBorder="1" applyAlignment="1" applyProtection="1">
      <alignment horizontal="center" vertical="center"/>
    </xf>
    <xf numFmtId="49" fontId="7" fillId="0" borderId="54" xfId="1" applyNumberFormat="1" applyFont="1" applyFill="1" applyBorder="1" applyAlignment="1">
      <alignment horizontal="left" vertical="center" wrapText="1"/>
    </xf>
    <xf numFmtId="165" fontId="14" fillId="3" borderId="0" xfId="1" applyNumberFormat="1" applyFont="1" applyFill="1" applyBorder="1" applyAlignment="1" applyProtection="1">
      <alignment vertical="center"/>
    </xf>
    <xf numFmtId="165" fontId="14" fillId="0" borderId="0" xfId="1" applyNumberFormat="1" applyFont="1" applyFill="1" applyBorder="1" applyAlignment="1" applyProtection="1">
      <alignment vertical="center"/>
    </xf>
    <xf numFmtId="170" fontId="14" fillId="0" borderId="0" xfId="1" applyNumberFormat="1" applyFont="1" applyFill="1" applyBorder="1" applyAlignment="1" applyProtection="1">
      <alignment vertical="center"/>
    </xf>
    <xf numFmtId="49" fontId="7" fillId="0" borderId="54" xfId="1" applyNumberFormat="1" applyFont="1" applyFill="1" applyBorder="1" applyAlignment="1">
      <alignment vertical="center" wrapText="1"/>
    </xf>
    <xf numFmtId="167" fontId="7" fillId="0" borderId="17" xfId="1" applyNumberFormat="1" applyFont="1" applyFill="1" applyBorder="1" applyAlignment="1" applyProtection="1">
      <alignment horizontal="center" vertical="center"/>
    </xf>
    <xf numFmtId="167" fontId="7" fillId="0" borderId="12" xfId="1" applyNumberFormat="1" applyFont="1" applyFill="1" applyBorder="1" applyAlignment="1" applyProtection="1">
      <alignment horizontal="center" vertical="center"/>
    </xf>
    <xf numFmtId="167" fontId="7" fillId="0" borderId="13" xfId="1" applyNumberFormat="1" applyFont="1" applyFill="1" applyBorder="1" applyAlignment="1" applyProtection="1">
      <alignment horizontal="center" vertical="center"/>
    </xf>
    <xf numFmtId="167" fontId="7" fillId="0" borderId="14" xfId="1" applyNumberFormat="1" applyFont="1" applyFill="1" applyBorder="1" applyAlignment="1" applyProtection="1">
      <alignment horizontal="center" vertical="center"/>
    </xf>
    <xf numFmtId="49" fontId="8" fillId="0" borderId="53" xfId="0" applyNumberFormat="1" applyFont="1" applyFill="1" applyBorder="1" applyAlignment="1" applyProtection="1">
      <alignment horizontal="center" vertical="center"/>
    </xf>
    <xf numFmtId="49" fontId="5" fillId="0" borderId="17" xfId="1" applyNumberFormat="1" applyFont="1" applyFill="1" applyBorder="1" applyAlignment="1">
      <alignment vertical="center" wrapText="1"/>
    </xf>
    <xf numFmtId="1" fontId="5" fillId="0" borderId="12" xfId="1" applyNumberFormat="1" applyFont="1" applyFill="1" applyBorder="1" applyAlignment="1">
      <alignment horizontal="center" vertical="center"/>
    </xf>
    <xf numFmtId="49" fontId="5" fillId="0" borderId="13" xfId="1" applyNumberFormat="1" applyFont="1" applyFill="1" applyBorder="1" applyAlignment="1">
      <alignment horizontal="center" vertical="center"/>
    </xf>
    <xf numFmtId="49" fontId="5" fillId="0" borderId="14" xfId="1" applyNumberFormat="1" applyFont="1" applyFill="1" applyBorder="1" applyAlignment="1">
      <alignment horizontal="center" vertical="center"/>
    </xf>
    <xf numFmtId="169" fontId="5" fillId="0" borderId="56" xfId="1" applyNumberFormat="1" applyFont="1" applyFill="1" applyBorder="1" applyAlignment="1" applyProtection="1">
      <alignment horizontal="center" vertical="center"/>
    </xf>
    <xf numFmtId="0" fontId="5" fillId="0" borderId="13" xfId="1" applyNumberFormat="1" applyFont="1" applyFill="1" applyBorder="1" applyAlignment="1">
      <alignment horizontal="center" vertical="center"/>
    </xf>
    <xf numFmtId="0" fontId="5" fillId="0" borderId="16" xfId="1" applyNumberFormat="1" applyFont="1" applyFill="1" applyBorder="1" applyAlignment="1">
      <alignment horizontal="center" vertical="center"/>
    </xf>
    <xf numFmtId="0" fontId="5" fillId="0" borderId="57" xfId="1" applyFont="1" applyFill="1" applyBorder="1" applyAlignment="1">
      <alignment horizontal="center" vertical="center" wrapText="1"/>
    </xf>
    <xf numFmtId="0" fontId="5" fillId="0" borderId="58" xfId="1" applyFont="1" applyFill="1" applyBorder="1" applyAlignment="1">
      <alignment horizontal="center" vertical="center" wrapText="1"/>
    </xf>
    <xf numFmtId="49" fontId="5" fillId="0" borderId="17" xfId="1" applyNumberFormat="1" applyFont="1" applyFill="1" applyBorder="1" applyAlignment="1">
      <alignment horizontal="center" vertical="center" wrapText="1"/>
    </xf>
    <xf numFmtId="49" fontId="5" fillId="0" borderId="13" xfId="1" applyNumberFormat="1" applyFont="1" applyFill="1" applyBorder="1" applyAlignment="1">
      <alignment horizontal="center" vertical="center" wrapText="1"/>
    </xf>
    <xf numFmtId="49" fontId="5" fillId="0" borderId="16" xfId="1" applyNumberFormat="1" applyFont="1" applyFill="1" applyBorder="1" applyAlignment="1">
      <alignment horizontal="center" vertical="center" wrapText="1"/>
    </xf>
    <xf numFmtId="165" fontId="13" fillId="0" borderId="13" xfId="1" applyNumberFormat="1" applyFont="1" applyFill="1" applyBorder="1" applyAlignment="1" applyProtection="1">
      <alignment vertical="center"/>
    </xf>
    <xf numFmtId="0" fontId="7" fillId="0" borderId="67" xfId="1" applyFont="1" applyFill="1" applyBorder="1" applyAlignment="1">
      <alignment horizontal="center" vertical="center" wrapText="1"/>
    </xf>
    <xf numFmtId="1" fontId="7" fillId="0" borderId="32" xfId="0" applyNumberFormat="1" applyFont="1" applyFill="1" applyBorder="1" applyAlignment="1">
      <alignment horizontal="center" vertical="center" wrapText="1"/>
    </xf>
    <xf numFmtId="1" fontId="7" fillId="0" borderId="33" xfId="0" applyNumberFormat="1" applyFont="1" applyFill="1" applyBorder="1" applyAlignment="1">
      <alignment horizontal="center" vertical="center"/>
    </xf>
    <xf numFmtId="49" fontId="5" fillId="0" borderId="59" xfId="1" applyNumberFormat="1" applyFont="1" applyFill="1" applyBorder="1" applyAlignment="1">
      <alignment horizontal="center" vertical="center" wrapText="1"/>
    </xf>
    <xf numFmtId="49" fontId="5" fillId="0" borderId="19" xfId="1" applyNumberFormat="1" applyFont="1" applyFill="1" applyBorder="1" applyAlignment="1">
      <alignment horizontal="center" vertical="center" wrapText="1"/>
    </xf>
    <xf numFmtId="49" fontId="5" fillId="0" borderId="15" xfId="1" applyNumberFormat="1" applyFont="1" applyFill="1" applyBorder="1" applyAlignment="1">
      <alignment horizontal="center" vertical="center" wrapText="1"/>
    </xf>
    <xf numFmtId="49" fontId="5" fillId="0" borderId="63" xfId="1" applyNumberFormat="1" applyFont="1" applyFill="1" applyBorder="1" applyAlignment="1">
      <alignment horizontal="center" vertical="center" wrapText="1"/>
    </xf>
    <xf numFmtId="1" fontId="7" fillId="0" borderId="13" xfId="0" applyNumberFormat="1" applyFont="1" applyFill="1" applyBorder="1" applyAlignment="1">
      <alignment horizontal="center" vertical="center" wrapText="1"/>
    </xf>
    <xf numFmtId="1" fontId="7" fillId="0" borderId="13" xfId="0" applyNumberFormat="1" applyFont="1" applyFill="1" applyBorder="1" applyAlignment="1">
      <alignment horizontal="center" vertical="center"/>
    </xf>
    <xf numFmtId="168" fontId="7" fillId="0" borderId="13" xfId="1" applyNumberFormat="1" applyFont="1" applyFill="1" applyBorder="1" applyAlignment="1">
      <alignment horizontal="center" vertical="center" wrapText="1"/>
    </xf>
    <xf numFmtId="1" fontId="7" fillId="0" borderId="13" xfId="1" applyNumberFormat="1" applyFont="1" applyFill="1" applyBorder="1" applyAlignment="1">
      <alignment horizontal="center" vertical="center" wrapText="1"/>
    </xf>
    <xf numFmtId="165" fontId="5" fillId="0" borderId="13" xfId="1" applyNumberFormat="1" applyFont="1" applyFill="1" applyBorder="1" applyAlignment="1" applyProtection="1">
      <alignment vertical="center"/>
    </xf>
    <xf numFmtId="170" fontId="12" fillId="0" borderId="0" xfId="1" applyNumberFormat="1" applyFont="1" applyFill="1" applyBorder="1" applyAlignment="1" applyProtection="1">
      <alignment vertical="center"/>
    </xf>
    <xf numFmtId="165" fontId="5" fillId="3" borderId="0" xfId="1" applyNumberFormat="1" applyFont="1" applyFill="1" applyBorder="1" applyAlignment="1" applyProtection="1">
      <alignment vertical="center"/>
    </xf>
    <xf numFmtId="0" fontId="7" fillId="0" borderId="70" xfId="0" applyNumberFormat="1" applyFont="1" applyFill="1" applyBorder="1" applyAlignment="1" applyProtection="1">
      <alignment horizontal="left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167" fontId="15" fillId="0" borderId="71" xfId="0" applyNumberFormat="1" applyFont="1" applyFill="1" applyBorder="1" applyAlignment="1" applyProtection="1">
      <alignment horizontal="center" vertical="center"/>
    </xf>
    <xf numFmtId="168" fontId="7" fillId="0" borderId="70" xfId="0" applyNumberFormat="1" applyFont="1" applyFill="1" applyBorder="1" applyAlignment="1" applyProtection="1">
      <alignment horizontal="center" vertical="center"/>
    </xf>
    <xf numFmtId="1" fontId="7" fillId="0" borderId="52" xfId="0" applyNumberFormat="1" applyFont="1" applyFill="1" applyBorder="1" applyAlignment="1">
      <alignment horizontal="center" vertical="center" wrapText="1"/>
    </xf>
    <xf numFmtId="49" fontId="7" fillId="0" borderId="72" xfId="1" applyNumberFormat="1" applyFont="1" applyFill="1" applyBorder="1" applyAlignment="1" applyProtection="1">
      <alignment horizontal="center" vertical="center"/>
    </xf>
    <xf numFmtId="49" fontId="7" fillId="0" borderId="71" xfId="1" applyNumberFormat="1" applyFont="1" applyFill="1" applyBorder="1" applyAlignment="1" applyProtection="1">
      <alignment horizontal="center" vertical="center"/>
    </xf>
    <xf numFmtId="49" fontId="7" fillId="0" borderId="57" xfId="1" applyNumberFormat="1" applyFont="1" applyFill="1" applyBorder="1" applyAlignment="1" applyProtection="1">
      <alignment horizontal="center" vertical="center"/>
    </xf>
    <xf numFmtId="0" fontId="7" fillId="0" borderId="53" xfId="0" applyNumberFormat="1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7" fontId="15" fillId="0" borderId="14" xfId="0" applyNumberFormat="1" applyFont="1" applyFill="1" applyBorder="1" applyAlignment="1" applyProtection="1">
      <alignment horizontal="center" vertical="center"/>
    </xf>
    <xf numFmtId="168" fontId="7" fillId="0" borderId="53" xfId="0" applyNumberFormat="1" applyFont="1" applyFill="1" applyBorder="1" applyAlignment="1" applyProtection="1">
      <alignment horizontal="center" vertical="center"/>
    </xf>
    <xf numFmtId="165" fontId="16" fillId="0" borderId="0" xfId="1" applyNumberFormat="1" applyFont="1" applyFill="1" applyBorder="1" applyAlignment="1" applyProtection="1">
      <alignment vertical="center"/>
    </xf>
    <xf numFmtId="49" fontId="7" fillId="0" borderId="67" xfId="0" applyNumberFormat="1" applyFont="1" applyFill="1" applyBorder="1" applyAlignment="1" applyProtection="1">
      <alignment horizontal="center" vertical="center"/>
    </xf>
    <xf numFmtId="0" fontId="7" fillId="0" borderId="55" xfId="0" applyNumberFormat="1" applyFont="1" applyFill="1" applyBorder="1" applyAlignment="1" applyProtection="1">
      <alignment horizontal="left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67" fontId="15" fillId="0" borderId="19" xfId="0" applyNumberFormat="1" applyFont="1" applyFill="1" applyBorder="1" applyAlignment="1" applyProtection="1">
      <alignment horizontal="center" vertical="center"/>
    </xf>
    <xf numFmtId="168" fontId="7" fillId="0" borderId="55" xfId="0" applyNumberFormat="1" applyFont="1" applyFill="1" applyBorder="1" applyAlignment="1" applyProtection="1">
      <alignment horizontal="center" vertical="center"/>
    </xf>
    <xf numFmtId="1" fontId="7" fillId="0" borderId="67" xfId="0" applyNumberFormat="1" applyFont="1" applyFill="1" applyBorder="1" applyAlignment="1" applyProtection="1">
      <alignment horizontal="center" vertical="center"/>
    </xf>
    <xf numFmtId="0" fontId="7" fillId="0" borderId="15" xfId="1" applyFont="1" applyFill="1" applyBorder="1" applyAlignment="1">
      <alignment horizontal="center" vertical="center" wrapText="1"/>
    </xf>
    <xf numFmtId="49" fontId="7" fillId="0" borderId="18" xfId="1" applyNumberFormat="1" applyFont="1" applyFill="1" applyBorder="1" applyAlignment="1" applyProtection="1">
      <alignment horizontal="center" vertical="center"/>
    </xf>
    <xf numFmtId="49" fontId="7" fillId="0" borderId="14" xfId="1" applyNumberFormat="1" applyFont="1" applyFill="1" applyBorder="1" applyAlignment="1" applyProtection="1">
      <alignment horizontal="center" vertical="center"/>
    </xf>
    <xf numFmtId="49" fontId="7" fillId="0" borderId="12" xfId="1" applyNumberFormat="1" applyFont="1" applyFill="1" applyBorder="1" applyAlignment="1" applyProtection="1">
      <alignment horizontal="center" vertical="center"/>
    </xf>
    <xf numFmtId="49" fontId="17" fillId="0" borderId="14" xfId="1" applyNumberFormat="1" applyFont="1" applyFill="1" applyBorder="1" applyAlignment="1" applyProtection="1">
      <alignment horizontal="center" vertical="center"/>
    </xf>
    <xf numFmtId="170" fontId="5" fillId="0" borderId="0" xfId="1" applyNumberFormat="1" applyFont="1" applyFill="1" applyBorder="1" applyAlignment="1" applyProtection="1">
      <alignment vertical="center"/>
    </xf>
    <xf numFmtId="168" fontId="7" fillId="0" borderId="13" xfId="0" applyNumberFormat="1" applyFont="1" applyFill="1" applyBorder="1" applyAlignment="1" applyProtection="1">
      <alignment horizontal="center" vertical="center"/>
    </xf>
    <xf numFmtId="1" fontId="7" fillId="0" borderId="13" xfId="0" applyNumberFormat="1" applyFont="1" applyFill="1" applyBorder="1" applyAlignment="1" applyProtection="1">
      <alignment horizontal="center" vertical="center"/>
    </xf>
    <xf numFmtId="49" fontId="7" fillId="0" borderId="13" xfId="1" applyNumberFormat="1" applyFont="1" applyFill="1" applyBorder="1" applyAlignment="1" applyProtection="1">
      <alignment horizontal="center" vertical="center"/>
    </xf>
    <xf numFmtId="49" fontId="17" fillId="0" borderId="13" xfId="1" applyNumberFormat="1" applyFont="1" applyFill="1" applyBorder="1" applyAlignment="1" applyProtection="1">
      <alignment horizontal="center" vertical="center"/>
    </xf>
    <xf numFmtId="168" fontId="7" fillId="0" borderId="13" xfId="1" applyNumberFormat="1" applyFont="1" applyFill="1" applyBorder="1" applyAlignment="1" applyProtection="1">
      <alignment horizontal="center" vertical="center"/>
    </xf>
    <xf numFmtId="49" fontId="7" fillId="0" borderId="73" xfId="0" applyNumberFormat="1" applyFont="1" applyFill="1" applyBorder="1" applyAlignment="1" applyProtection="1">
      <alignment horizontal="center" vertical="center"/>
    </xf>
    <xf numFmtId="49" fontId="7" fillId="0" borderId="11" xfId="0" applyNumberFormat="1" applyFont="1" applyFill="1" applyBorder="1" applyAlignment="1" applyProtection="1">
      <alignment horizontal="center" vertical="center"/>
    </xf>
    <xf numFmtId="170" fontId="7" fillId="0" borderId="0" xfId="1" applyNumberFormat="1" applyFont="1" applyFill="1" applyBorder="1" applyAlignment="1" applyProtection="1">
      <alignment vertical="center"/>
    </xf>
    <xf numFmtId="167" fontId="7" fillId="0" borderId="9" xfId="0" applyNumberFormat="1" applyFont="1" applyFill="1" applyBorder="1" applyAlignment="1" applyProtection="1">
      <alignment horizontal="left" vertical="center" wrapText="1"/>
    </xf>
    <xf numFmtId="167" fontId="5" fillId="0" borderId="5" xfId="0" applyNumberFormat="1" applyFont="1" applyFill="1" applyBorder="1" applyAlignment="1" applyProtection="1">
      <alignment horizontal="center" vertical="center"/>
    </xf>
    <xf numFmtId="167" fontId="5" fillId="0" borderId="6" xfId="0" applyNumberFormat="1" applyFont="1" applyFill="1" applyBorder="1" applyAlignment="1" applyProtection="1">
      <alignment horizontal="center" vertical="center"/>
    </xf>
    <xf numFmtId="167" fontId="5" fillId="0" borderId="50" xfId="0" applyNumberFormat="1" applyFont="1" applyFill="1" applyBorder="1" applyAlignment="1" applyProtection="1">
      <alignment horizontal="center" vertical="center"/>
    </xf>
    <xf numFmtId="168" fontId="7" fillId="0" borderId="8" xfId="0" applyNumberFormat="1" applyFont="1" applyFill="1" applyBorder="1" applyAlignment="1" applyProtection="1">
      <alignment horizontal="center" vertical="center"/>
    </xf>
    <xf numFmtId="167" fontId="7" fillId="0" borderId="8" xfId="0" applyNumberFormat="1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7" xfId="1" applyFont="1" applyFill="1" applyBorder="1" applyAlignment="1">
      <alignment horizontal="center" vertical="center" wrapText="1"/>
    </xf>
    <xf numFmtId="49" fontId="7" fillId="0" borderId="51" xfId="0" applyNumberFormat="1" applyFont="1" applyFill="1" applyBorder="1" applyAlignment="1">
      <alignment horizontal="left" vertical="top" wrapText="1"/>
    </xf>
    <xf numFmtId="49" fontId="7" fillId="0" borderId="50" xfId="0" applyNumberFormat="1" applyFont="1" applyFill="1" applyBorder="1" applyAlignment="1">
      <alignment horizontal="left" vertical="top" wrapText="1"/>
    </xf>
    <xf numFmtId="49" fontId="7" fillId="0" borderId="5" xfId="0" applyNumberFormat="1" applyFont="1" applyFill="1" applyBorder="1" applyAlignment="1">
      <alignment horizontal="left" vertical="top" wrapText="1"/>
    </xf>
    <xf numFmtId="49" fontId="17" fillId="0" borderId="7" xfId="0" applyNumberFormat="1" applyFont="1" applyFill="1" applyBorder="1" applyAlignment="1">
      <alignment horizontal="left" vertical="top" wrapText="1"/>
    </xf>
    <xf numFmtId="168" fontId="7" fillId="0" borderId="74" xfId="0" applyNumberFormat="1" applyFont="1" applyFill="1" applyBorder="1" applyAlignment="1" applyProtection="1">
      <alignment horizontal="center" vertical="center"/>
    </xf>
    <xf numFmtId="1" fontId="7" fillId="0" borderId="74" xfId="0" applyNumberFormat="1" applyFont="1" applyFill="1" applyBorder="1" applyAlignment="1" applyProtection="1">
      <alignment horizontal="center" vertical="center"/>
    </xf>
    <xf numFmtId="49" fontId="7" fillId="0" borderId="74" xfId="0" applyNumberFormat="1" applyFont="1" applyFill="1" applyBorder="1" applyAlignment="1" applyProtection="1">
      <alignment horizontal="center" vertical="center"/>
    </xf>
    <xf numFmtId="49" fontId="7" fillId="0" borderId="35" xfId="0" applyNumberFormat="1" applyFont="1" applyFill="1" applyBorder="1" applyAlignment="1" applyProtection="1">
      <alignment horizontal="center" vertical="center"/>
    </xf>
    <xf numFmtId="165" fontId="18" fillId="0" borderId="0" xfId="1" applyNumberFormat="1" applyFont="1" applyFill="1" applyBorder="1" applyAlignment="1" applyProtection="1">
      <alignment vertical="center"/>
    </xf>
    <xf numFmtId="168" fontId="7" fillId="0" borderId="43" xfId="0" applyNumberFormat="1" applyFont="1" applyFill="1" applyBorder="1" applyAlignment="1" applyProtection="1">
      <alignment horizontal="center" vertical="center"/>
    </xf>
    <xf numFmtId="1" fontId="7" fillId="0" borderId="43" xfId="0" applyNumberFormat="1" applyFont="1" applyFill="1" applyBorder="1" applyAlignment="1" applyProtection="1">
      <alignment horizontal="center" vertical="center"/>
    </xf>
    <xf numFmtId="49" fontId="7" fillId="0" borderId="43" xfId="0" applyNumberFormat="1" applyFont="1" applyFill="1" applyBorder="1" applyAlignment="1" applyProtection="1">
      <alignment horizontal="center" vertical="center"/>
    </xf>
    <xf numFmtId="168" fontId="7" fillId="0" borderId="4" xfId="1" applyNumberFormat="1" applyFont="1" applyFill="1" applyBorder="1" applyAlignment="1">
      <alignment horizontal="center" vertical="center" wrapText="1"/>
    </xf>
    <xf numFmtId="49" fontId="7" fillId="0" borderId="4" xfId="1" applyNumberFormat="1" applyFont="1" applyFill="1" applyBorder="1" applyAlignment="1">
      <alignment horizontal="center" vertical="center" wrapText="1"/>
    </xf>
    <xf numFmtId="49" fontId="5" fillId="0" borderId="10" xfId="1" applyNumberFormat="1" applyFont="1" applyFill="1" applyBorder="1" applyAlignment="1">
      <alignment vertical="center" wrapText="1"/>
    </xf>
    <xf numFmtId="0" fontId="5" fillId="0" borderId="5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169" fontId="5" fillId="0" borderId="49" xfId="1" applyNumberFormat="1" applyFont="1" applyFill="1" applyBorder="1" applyAlignment="1" applyProtection="1">
      <alignment horizontal="center" vertical="center"/>
    </xf>
    <xf numFmtId="167" fontId="5" fillId="0" borderId="5" xfId="1" applyNumberFormat="1" applyFont="1" applyFill="1" applyBorder="1" applyAlignment="1" applyProtection="1">
      <alignment horizontal="center" vertical="center"/>
    </xf>
    <xf numFmtId="167" fontId="5" fillId="0" borderId="6" xfId="1" applyNumberFormat="1" applyFont="1" applyFill="1" applyBorder="1" applyAlignment="1" applyProtection="1">
      <alignment horizontal="center" vertical="center"/>
    </xf>
    <xf numFmtId="167" fontId="5" fillId="0" borderId="7" xfId="1" applyNumberFormat="1" applyFont="1" applyFill="1" applyBorder="1" applyAlignment="1" applyProtection="1">
      <alignment horizontal="center" vertical="center"/>
    </xf>
    <xf numFmtId="49" fontId="5" fillId="0" borderId="5" xfId="1" applyNumberFormat="1" applyFont="1" applyFill="1" applyBorder="1" applyAlignment="1" applyProtection="1">
      <alignment horizontal="center" vertical="center"/>
    </xf>
    <xf numFmtId="49" fontId="5" fillId="0" borderId="7" xfId="1" applyNumberFormat="1" applyFont="1" applyFill="1" applyBorder="1" applyAlignment="1" applyProtection="1">
      <alignment horizontal="center" vertical="center"/>
    </xf>
    <xf numFmtId="49" fontId="5" fillId="0" borderId="69" xfId="1" applyNumberFormat="1" applyFont="1" applyFill="1" applyBorder="1" applyAlignment="1">
      <alignment vertical="center" wrapText="1"/>
    </xf>
    <xf numFmtId="0" fontId="5" fillId="0" borderId="57" xfId="1" applyNumberFormat="1" applyFont="1" applyFill="1" applyBorder="1" applyAlignment="1" applyProtection="1">
      <alignment horizontal="center" vertical="center"/>
    </xf>
    <xf numFmtId="0" fontId="5" fillId="0" borderId="58" xfId="1" applyNumberFormat="1" applyFont="1" applyFill="1" applyBorder="1" applyAlignment="1" applyProtection="1">
      <alignment horizontal="center" vertical="center"/>
    </xf>
    <xf numFmtId="0" fontId="5" fillId="0" borderId="71" xfId="1" applyNumberFormat="1" applyFont="1" applyFill="1" applyBorder="1" applyAlignment="1" applyProtection="1">
      <alignment horizontal="center" vertical="center"/>
    </xf>
    <xf numFmtId="169" fontId="5" fillId="0" borderId="70" xfId="1" applyNumberFormat="1" applyFont="1" applyFill="1" applyBorder="1" applyAlignment="1" applyProtection="1">
      <alignment horizontal="center" vertical="center"/>
    </xf>
    <xf numFmtId="167" fontId="5" fillId="0" borderId="57" xfId="1" applyNumberFormat="1" applyFont="1" applyFill="1" applyBorder="1" applyAlignment="1" applyProtection="1">
      <alignment horizontal="center" vertical="center"/>
    </xf>
    <xf numFmtId="167" fontId="5" fillId="0" borderId="58" xfId="1" applyNumberFormat="1" applyFont="1" applyFill="1" applyBorder="1" applyAlignment="1" applyProtection="1">
      <alignment horizontal="center" vertical="center"/>
    </xf>
    <xf numFmtId="49" fontId="5" fillId="0" borderId="57" xfId="1" applyNumberFormat="1" applyFont="1" applyFill="1" applyBorder="1" applyAlignment="1" applyProtection="1">
      <alignment horizontal="center" vertical="center"/>
    </xf>
    <xf numFmtId="49" fontId="5" fillId="0" borderId="71" xfId="1" applyNumberFormat="1" applyFont="1" applyFill="1" applyBorder="1" applyAlignment="1" applyProtection="1">
      <alignment horizontal="center" vertical="center"/>
    </xf>
    <xf numFmtId="167" fontId="5" fillId="0" borderId="71" xfId="1" applyNumberFormat="1" applyFont="1" applyFill="1" applyBorder="1" applyAlignment="1" applyProtection="1">
      <alignment horizontal="center" vertical="center"/>
    </xf>
    <xf numFmtId="49" fontId="5" fillId="0" borderId="72" xfId="1" applyNumberFormat="1" applyFont="1" applyFill="1" applyBorder="1" applyAlignment="1" applyProtection="1">
      <alignment horizontal="center" vertical="center"/>
    </xf>
    <xf numFmtId="49" fontId="5" fillId="0" borderId="54" xfId="1" applyNumberFormat="1" applyFont="1" applyFill="1" applyBorder="1" applyAlignment="1">
      <alignment vertical="center" wrapText="1"/>
    </xf>
    <xf numFmtId="0" fontId="5" fillId="0" borderId="12" xfId="1" applyNumberFormat="1" applyFont="1" applyFill="1" applyBorder="1" applyAlignment="1" applyProtection="1">
      <alignment horizontal="center" vertical="center"/>
    </xf>
    <xf numFmtId="0" fontId="5" fillId="0" borderId="13" xfId="1" applyNumberFormat="1" applyFont="1" applyFill="1" applyBorder="1" applyAlignment="1" applyProtection="1">
      <alignment horizontal="center" vertical="center"/>
    </xf>
    <xf numFmtId="0" fontId="5" fillId="0" borderId="14" xfId="1" applyNumberFormat="1" applyFont="1" applyFill="1" applyBorder="1" applyAlignment="1" applyProtection="1">
      <alignment horizontal="center" vertical="center"/>
    </xf>
    <xf numFmtId="169" fontId="5" fillId="0" borderId="53" xfId="1" applyNumberFormat="1" applyFont="1" applyFill="1" applyBorder="1" applyAlignment="1" applyProtection="1">
      <alignment horizontal="center" vertical="center"/>
    </xf>
    <xf numFmtId="49" fontId="5" fillId="0" borderId="12" xfId="1" applyNumberFormat="1" applyFont="1" applyFill="1" applyBorder="1" applyAlignment="1" applyProtection="1">
      <alignment horizontal="center" vertical="center"/>
    </xf>
    <xf numFmtId="49" fontId="5" fillId="0" borderId="14" xfId="1" applyNumberFormat="1" applyFont="1" applyFill="1" applyBorder="1" applyAlignment="1" applyProtection="1">
      <alignment horizontal="center" vertical="center"/>
    </xf>
    <xf numFmtId="49" fontId="5" fillId="0" borderId="18" xfId="1" applyNumberFormat="1" applyFont="1" applyFill="1" applyBorder="1" applyAlignment="1" applyProtection="1">
      <alignment horizontal="center" vertical="center"/>
    </xf>
    <xf numFmtId="0" fontId="7" fillId="0" borderId="57" xfId="1" applyNumberFormat="1" applyFont="1" applyFill="1" applyBorder="1" applyAlignment="1" applyProtection="1">
      <alignment horizontal="center" vertical="center"/>
    </xf>
    <xf numFmtId="0" fontId="7" fillId="0" borderId="58" xfId="1" applyNumberFormat="1" applyFont="1" applyFill="1" applyBorder="1" applyAlignment="1" applyProtection="1">
      <alignment horizontal="center" vertical="center"/>
    </xf>
    <xf numFmtId="0" fontId="7" fillId="0" borderId="71" xfId="1" applyNumberFormat="1" applyFont="1" applyFill="1" applyBorder="1" applyAlignment="1" applyProtection="1">
      <alignment horizontal="center" vertical="center"/>
    </xf>
    <xf numFmtId="169" fontId="7" fillId="0" borderId="70" xfId="1" applyNumberFormat="1" applyFont="1" applyFill="1" applyBorder="1" applyAlignment="1" applyProtection="1">
      <alignment horizontal="center" vertical="center"/>
    </xf>
    <xf numFmtId="167" fontId="7" fillId="0" borderId="57" xfId="1" applyNumberFormat="1" applyFont="1" applyFill="1" applyBorder="1" applyAlignment="1" applyProtection="1">
      <alignment horizontal="center" vertical="center"/>
    </xf>
    <xf numFmtId="167" fontId="7" fillId="0" borderId="58" xfId="1" applyNumberFormat="1" applyFont="1" applyFill="1" applyBorder="1" applyAlignment="1" applyProtection="1">
      <alignment horizontal="center" vertical="center"/>
    </xf>
    <xf numFmtId="167" fontId="7" fillId="0" borderId="7" xfId="1" applyNumberFormat="1" applyFont="1" applyFill="1" applyBorder="1" applyAlignment="1" applyProtection="1">
      <alignment horizontal="center" vertical="center"/>
    </xf>
    <xf numFmtId="49" fontId="7" fillId="0" borderId="68" xfId="1" applyNumberFormat="1" applyFont="1" applyFill="1" applyBorder="1" applyAlignment="1" applyProtection="1">
      <alignment horizontal="center" vertical="center"/>
    </xf>
    <xf numFmtId="165" fontId="14" fillId="0" borderId="77" xfId="1" applyNumberFormat="1" applyFont="1" applyFill="1" applyBorder="1" applyAlignment="1" applyProtection="1">
      <alignment vertical="center"/>
    </xf>
    <xf numFmtId="165" fontId="19" fillId="0" borderId="0" xfId="1" applyNumberFormat="1" applyFont="1" applyFill="1" applyBorder="1" applyAlignment="1" applyProtection="1">
      <alignment vertical="center"/>
    </xf>
    <xf numFmtId="49" fontId="5" fillId="0" borderId="55" xfId="1" applyNumberFormat="1" applyFont="1" applyFill="1" applyBorder="1" applyAlignment="1" applyProtection="1">
      <alignment vertical="center"/>
    </xf>
    <xf numFmtId="169" fontId="5" fillId="0" borderId="78" xfId="1" applyNumberFormat="1" applyFont="1" applyFill="1" applyBorder="1" applyAlignment="1" applyProtection="1">
      <alignment horizontal="center" vertical="center"/>
    </xf>
    <xf numFmtId="169" fontId="5" fillId="0" borderId="13" xfId="1" applyNumberFormat="1" applyFont="1" applyFill="1" applyBorder="1" applyAlignment="1" applyProtection="1">
      <alignment horizontal="center" vertical="center"/>
    </xf>
    <xf numFmtId="167" fontId="5" fillId="0" borderId="13" xfId="1" applyNumberFormat="1" applyFont="1" applyFill="1" applyBorder="1" applyAlignment="1" applyProtection="1">
      <alignment horizontal="center" vertical="center"/>
    </xf>
    <xf numFmtId="49" fontId="5" fillId="0" borderId="13" xfId="1" applyNumberFormat="1" applyFont="1" applyFill="1" applyBorder="1" applyAlignment="1" applyProtection="1">
      <alignment horizontal="center" vertical="center"/>
    </xf>
    <xf numFmtId="169" fontId="5" fillId="0" borderId="52" xfId="1" applyNumberFormat="1" applyFont="1" applyFill="1" applyBorder="1" applyAlignment="1" applyProtection="1">
      <alignment horizontal="center" vertical="center"/>
    </xf>
    <xf numFmtId="49" fontId="5" fillId="0" borderId="56" xfId="1" applyNumberFormat="1" applyFont="1" applyFill="1" applyBorder="1" applyAlignment="1">
      <alignment vertical="center" wrapText="1"/>
    </xf>
    <xf numFmtId="0" fontId="5" fillId="0" borderId="15" xfId="1" applyNumberFormat="1" applyFont="1" applyFill="1" applyBorder="1" applyAlignment="1" applyProtection="1">
      <alignment horizontal="center" vertical="center"/>
    </xf>
    <xf numFmtId="0" fontId="5" fillId="0" borderId="24" xfId="1" applyNumberFormat="1" applyFont="1" applyFill="1" applyBorder="1" applyAlignment="1" applyProtection="1">
      <alignment horizontal="center" vertical="center"/>
    </xf>
    <xf numFmtId="0" fontId="5" fillId="0" borderId="19" xfId="1" applyNumberFormat="1" applyFont="1" applyFill="1" applyBorder="1" applyAlignment="1" applyProtection="1">
      <alignment horizontal="center" vertical="center"/>
    </xf>
    <xf numFmtId="169" fontId="5" fillId="0" borderId="67" xfId="1" applyNumberFormat="1" applyFont="1" applyFill="1" applyBorder="1" applyAlignment="1" applyProtection="1">
      <alignment horizontal="center" vertical="center"/>
    </xf>
    <xf numFmtId="169" fontId="5" fillId="0" borderId="24" xfId="1" applyNumberFormat="1" applyFont="1" applyFill="1" applyBorder="1" applyAlignment="1" applyProtection="1">
      <alignment horizontal="center" vertical="center"/>
    </xf>
    <xf numFmtId="167" fontId="5" fillId="0" borderId="24" xfId="1" applyNumberFormat="1" applyFont="1" applyFill="1" applyBorder="1" applyAlignment="1" applyProtection="1">
      <alignment horizontal="center" vertical="center"/>
    </xf>
    <xf numFmtId="49" fontId="5" fillId="0" borderId="24" xfId="1" applyNumberFormat="1" applyFont="1" applyFill="1" applyBorder="1" applyAlignment="1" applyProtection="1">
      <alignment horizontal="center" vertical="center"/>
    </xf>
    <xf numFmtId="165" fontId="13" fillId="0" borderId="24" xfId="1" applyNumberFormat="1" applyFont="1" applyFill="1" applyBorder="1" applyAlignment="1" applyProtection="1">
      <alignment vertical="center"/>
    </xf>
    <xf numFmtId="165" fontId="14" fillId="0" borderId="13" xfId="1" applyNumberFormat="1" applyFont="1" applyFill="1" applyBorder="1" applyAlignment="1" applyProtection="1">
      <alignment vertical="center"/>
    </xf>
    <xf numFmtId="1" fontId="5" fillId="0" borderId="18" xfId="1" applyNumberFormat="1" applyFont="1" applyFill="1" applyBorder="1" applyAlignment="1">
      <alignment horizontal="center" vertical="center"/>
    </xf>
    <xf numFmtId="49" fontId="5" fillId="0" borderId="16" xfId="1" applyNumberFormat="1" applyFont="1" applyFill="1" applyBorder="1" applyAlignment="1">
      <alignment horizontal="center" vertical="center"/>
    </xf>
    <xf numFmtId="0" fontId="5" fillId="0" borderId="52" xfId="1" applyNumberFormat="1" applyFont="1" applyFill="1" applyBorder="1" applyAlignment="1" applyProtection="1">
      <alignment horizontal="center" vertical="center"/>
    </xf>
    <xf numFmtId="1" fontId="5" fillId="0" borderId="14" xfId="1" applyNumberFormat="1" applyFont="1" applyFill="1" applyBorder="1" applyAlignment="1">
      <alignment horizontal="center" vertical="center" wrapText="1"/>
    </xf>
    <xf numFmtId="167" fontId="5" fillId="0" borderId="52" xfId="1" applyNumberFormat="1" applyFont="1" applyFill="1" applyBorder="1" applyAlignment="1" applyProtection="1">
      <alignment horizontal="center" vertical="center"/>
    </xf>
    <xf numFmtId="49" fontId="7" fillId="0" borderId="25" xfId="1" applyNumberFormat="1" applyFont="1" applyFill="1" applyBorder="1" applyAlignment="1" applyProtection="1">
      <alignment horizontal="center" vertical="center"/>
    </xf>
    <xf numFmtId="49" fontId="5" fillId="0" borderId="4" xfId="1" applyNumberFormat="1" applyFont="1" applyFill="1" applyBorder="1" applyAlignment="1">
      <alignment horizontal="center" vertical="center" wrapText="1"/>
    </xf>
    <xf numFmtId="0" fontId="5" fillId="0" borderId="78" xfId="1" applyFont="1" applyFill="1" applyBorder="1" applyAlignment="1">
      <alignment horizontal="center" vertical="center" wrapText="1"/>
    </xf>
    <xf numFmtId="1" fontId="5" fillId="0" borderId="71" xfId="1" applyNumberFormat="1" applyFont="1" applyFill="1" applyBorder="1" applyAlignment="1">
      <alignment horizontal="center" vertical="center" wrapText="1"/>
    </xf>
    <xf numFmtId="167" fontId="5" fillId="0" borderId="12" xfId="1" applyNumberFormat="1" applyFont="1" applyFill="1" applyBorder="1" applyAlignment="1" applyProtection="1">
      <alignment horizontal="center" vertical="center"/>
    </xf>
    <xf numFmtId="1" fontId="5" fillId="0" borderId="52" xfId="1" applyNumberFormat="1" applyFont="1" applyFill="1" applyBorder="1" applyAlignment="1">
      <alignment horizontal="center" vertical="center"/>
    </xf>
    <xf numFmtId="1" fontId="5" fillId="0" borderId="12" xfId="1" applyNumberFormat="1" applyFont="1" applyFill="1" applyBorder="1" applyAlignment="1" applyProtection="1">
      <alignment horizontal="center" vertical="center"/>
    </xf>
    <xf numFmtId="1" fontId="7" fillId="0" borderId="18" xfId="1" applyNumberFormat="1" applyFont="1" applyFill="1" applyBorder="1" applyAlignment="1">
      <alignment horizontal="center" vertical="center"/>
    </xf>
    <xf numFmtId="49" fontId="7" fillId="0" borderId="13" xfId="1" applyNumberFormat="1" applyFont="1" applyFill="1" applyBorder="1" applyAlignment="1">
      <alignment horizontal="center" vertical="center"/>
    </xf>
    <xf numFmtId="49" fontId="7" fillId="0" borderId="16" xfId="1" applyNumberFormat="1" applyFont="1" applyFill="1" applyBorder="1" applyAlignment="1">
      <alignment horizontal="center" vertical="center"/>
    </xf>
    <xf numFmtId="0" fontId="7" fillId="0" borderId="16" xfId="1" applyNumberFormat="1" applyFont="1" applyFill="1" applyBorder="1" applyAlignment="1">
      <alignment horizontal="center" vertical="center"/>
    </xf>
    <xf numFmtId="169" fontId="7" fillId="0" borderId="53" xfId="1" applyNumberFormat="1" applyFont="1" applyFill="1" applyBorder="1" applyAlignment="1" applyProtection="1">
      <alignment horizontal="center" vertical="center"/>
    </xf>
    <xf numFmtId="1" fontId="7" fillId="0" borderId="52" xfId="1" applyNumberFormat="1" applyFont="1" applyFill="1" applyBorder="1" applyAlignment="1">
      <alignment horizontal="center" vertical="center"/>
    </xf>
    <xf numFmtId="1" fontId="7" fillId="0" borderId="12" xfId="1" applyNumberFormat="1" applyFont="1" applyFill="1" applyBorder="1" applyAlignment="1" applyProtection="1">
      <alignment horizontal="center" vertical="center"/>
    </xf>
    <xf numFmtId="1" fontId="7" fillId="0" borderId="13" xfId="1" applyNumberFormat="1" applyFont="1" applyFill="1" applyBorder="1" applyAlignment="1">
      <alignment horizontal="center" vertical="center"/>
    </xf>
    <xf numFmtId="0" fontId="7" fillId="0" borderId="13" xfId="1" applyNumberFormat="1" applyFont="1" applyFill="1" applyBorder="1" applyAlignment="1">
      <alignment horizontal="center" vertical="center"/>
    </xf>
    <xf numFmtId="1" fontId="7" fillId="0" borderId="14" xfId="1" applyNumberFormat="1" applyFont="1" applyFill="1" applyBorder="1" applyAlignment="1">
      <alignment horizontal="center" vertical="center" wrapText="1"/>
    </xf>
    <xf numFmtId="49" fontId="7" fillId="0" borderId="18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>
      <alignment horizontal="center" vertical="center" wrapText="1"/>
    </xf>
    <xf numFmtId="49" fontId="7" fillId="0" borderId="12" xfId="1" applyNumberFormat="1" applyFont="1" applyFill="1" applyBorder="1" applyAlignment="1">
      <alignment horizontal="center" vertical="center" wrapText="1"/>
    </xf>
    <xf numFmtId="49" fontId="7" fillId="0" borderId="52" xfId="1" applyNumberFormat="1" applyFont="1" applyFill="1" applyBorder="1" applyAlignment="1">
      <alignment horizontal="center" vertical="center" wrapText="1"/>
    </xf>
    <xf numFmtId="49" fontId="7" fillId="0" borderId="54" xfId="1" applyNumberFormat="1" applyFont="1" applyFill="1" applyBorder="1" applyAlignment="1" applyProtection="1">
      <alignment horizontal="center" vertical="center"/>
    </xf>
    <xf numFmtId="49" fontId="5" fillId="0" borderId="52" xfId="1" applyNumberFormat="1" applyFont="1" applyFill="1" applyBorder="1" applyAlignment="1">
      <alignment horizontal="center" vertical="center" wrapText="1"/>
    </xf>
    <xf numFmtId="49" fontId="5" fillId="0" borderId="54" xfId="1" applyNumberFormat="1" applyFont="1" applyFill="1" applyBorder="1" applyAlignment="1" applyProtection="1">
      <alignment horizontal="center" vertical="center"/>
    </xf>
    <xf numFmtId="171" fontId="7" fillId="0" borderId="53" xfId="1" applyNumberFormat="1" applyFont="1" applyFill="1" applyBorder="1" applyAlignment="1" applyProtection="1">
      <alignment horizontal="center" vertical="center"/>
    </xf>
    <xf numFmtId="49" fontId="7" fillId="0" borderId="53" xfId="1" applyNumberFormat="1" applyFont="1" applyFill="1" applyBorder="1" applyAlignment="1" applyProtection="1">
      <alignment horizontal="center" vertical="center"/>
    </xf>
    <xf numFmtId="49" fontId="7" fillId="0" borderId="52" xfId="1" applyNumberFormat="1" applyFont="1" applyFill="1" applyBorder="1" applyAlignment="1" applyProtection="1">
      <alignment horizontal="center" vertical="center"/>
    </xf>
    <xf numFmtId="49" fontId="5" fillId="0" borderId="54" xfId="0" applyNumberFormat="1" applyFont="1" applyFill="1" applyBorder="1" applyAlignment="1">
      <alignment vertical="center" wrapText="1"/>
    </xf>
    <xf numFmtId="49" fontId="5" fillId="0" borderId="54" xfId="1" applyNumberFormat="1" applyFont="1" applyFill="1" applyBorder="1" applyAlignment="1">
      <alignment horizontal="center" vertical="center" wrapText="1"/>
    </xf>
    <xf numFmtId="49" fontId="5" fillId="0" borderId="69" xfId="0" applyNumberFormat="1" applyFont="1" applyFill="1" applyBorder="1" applyAlignment="1">
      <alignment vertical="center" wrapText="1"/>
    </xf>
    <xf numFmtId="171" fontId="5" fillId="0" borderId="52" xfId="1" applyNumberFormat="1" applyFont="1" applyFill="1" applyBorder="1" applyAlignment="1" applyProtection="1">
      <alignment horizontal="center" vertical="center"/>
    </xf>
    <xf numFmtId="1" fontId="5" fillId="0" borderId="52" xfId="1" applyNumberFormat="1" applyFont="1" applyFill="1" applyBorder="1" applyAlignment="1" applyProtection="1">
      <alignment horizontal="center" vertical="center"/>
    </xf>
    <xf numFmtId="49" fontId="5" fillId="0" borderId="65" xfId="1" applyNumberFormat="1" applyFont="1" applyFill="1" applyBorder="1" applyAlignment="1">
      <alignment vertical="center" wrapText="1"/>
    </xf>
    <xf numFmtId="1" fontId="5" fillId="0" borderId="80" xfId="1" applyNumberFormat="1" applyFont="1" applyFill="1" applyBorder="1" applyAlignment="1">
      <alignment horizontal="center" vertical="center"/>
    </xf>
    <xf numFmtId="0" fontId="5" fillId="0" borderId="37" xfId="1" applyNumberFormat="1" applyFont="1" applyFill="1" applyBorder="1" applyAlignment="1">
      <alignment horizontal="center" vertical="center"/>
    </xf>
    <xf numFmtId="0" fontId="5" fillId="0" borderId="81" xfId="1" applyNumberFormat="1" applyFont="1" applyFill="1" applyBorder="1" applyAlignment="1">
      <alignment horizontal="center" vertical="center"/>
    </xf>
    <xf numFmtId="49" fontId="5" fillId="0" borderId="81" xfId="1" applyNumberFormat="1" applyFont="1" applyFill="1" applyBorder="1" applyAlignment="1">
      <alignment horizontal="center" vertical="center"/>
    </xf>
    <xf numFmtId="169" fontId="5" fillId="0" borderId="61" xfId="1" applyNumberFormat="1" applyFont="1" applyFill="1" applyBorder="1" applyAlignment="1" applyProtection="1">
      <alignment horizontal="center" vertical="center"/>
    </xf>
    <xf numFmtId="169" fontId="5" fillId="0" borderId="64" xfId="1" applyNumberFormat="1" applyFont="1" applyFill="1" applyBorder="1" applyAlignment="1" applyProtection="1">
      <alignment horizontal="center" vertical="center"/>
    </xf>
    <xf numFmtId="1" fontId="5" fillId="0" borderId="19" xfId="1" applyNumberFormat="1" applyFont="1" applyFill="1" applyBorder="1" applyAlignment="1">
      <alignment horizontal="center" vertical="center" wrapText="1"/>
    </xf>
    <xf numFmtId="49" fontId="5" fillId="0" borderId="60" xfId="1" applyNumberFormat="1" applyFont="1" applyFill="1" applyBorder="1" applyAlignment="1">
      <alignment horizontal="center" vertical="center" wrapText="1"/>
    </xf>
    <xf numFmtId="49" fontId="5" fillId="0" borderId="24" xfId="1" applyNumberFormat="1" applyFont="1" applyFill="1" applyBorder="1" applyAlignment="1">
      <alignment horizontal="center" vertical="center" wrapText="1"/>
    </xf>
    <xf numFmtId="169" fontId="7" fillId="0" borderId="35" xfId="1" applyNumberFormat="1" applyFont="1" applyFill="1" applyBorder="1" applyAlignment="1" applyProtection="1">
      <alignment horizontal="center" vertical="center"/>
    </xf>
    <xf numFmtId="169" fontId="7" fillId="0" borderId="64" xfId="1" applyNumberFormat="1" applyFont="1" applyFill="1" applyBorder="1" applyAlignment="1" applyProtection="1">
      <alignment horizontal="center" vertical="center"/>
    </xf>
    <xf numFmtId="1" fontId="5" fillId="0" borderId="13" xfId="1" applyNumberFormat="1" applyFont="1" applyFill="1" applyBorder="1" applyAlignment="1" applyProtection="1">
      <alignment horizontal="center" vertical="center"/>
    </xf>
    <xf numFmtId="168" fontId="7" fillId="0" borderId="42" xfId="1" applyNumberFormat="1" applyFont="1" applyFill="1" applyBorder="1" applyAlignment="1">
      <alignment horizontal="center" vertical="center" wrapText="1"/>
    </xf>
    <xf numFmtId="168" fontId="7" fillId="0" borderId="35" xfId="1" applyNumberFormat="1" applyFont="1" applyFill="1" applyBorder="1" applyAlignment="1">
      <alignment horizontal="center" vertical="center" wrapText="1"/>
    </xf>
    <xf numFmtId="49" fontId="7" fillId="0" borderId="35" xfId="1" applyNumberFormat="1" applyFont="1" applyFill="1" applyBorder="1" applyAlignment="1">
      <alignment horizontal="center" vertical="center" wrapText="1"/>
    </xf>
    <xf numFmtId="49" fontId="7" fillId="0" borderId="42" xfId="1" applyNumberFormat="1" applyFont="1" applyFill="1" applyBorder="1" applyAlignment="1">
      <alignment horizontal="center" vertical="center" wrapText="1"/>
    </xf>
    <xf numFmtId="168" fontId="7" fillId="0" borderId="42" xfId="1" applyNumberFormat="1" applyFont="1" applyFill="1" applyBorder="1" applyAlignment="1" applyProtection="1">
      <alignment horizontal="center" vertical="center"/>
    </xf>
    <xf numFmtId="1" fontId="7" fillId="0" borderId="42" xfId="1" applyNumberFormat="1" applyFont="1" applyFill="1" applyBorder="1" applyAlignment="1" applyProtection="1">
      <alignment horizontal="center" vertical="center"/>
    </xf>
    <xf numFmtId="168" fontId="20" fillId="4" borderId="22" xfId="1" applyNumberFormat="1" applyFont="1" applyFill="1" applyBorder="1" applyAlignment="1" applyProtection="1">
      <alignment horizontal="center" vertical="center"/>
    </xf>
    <xf numFmtId="168" fontId="20" fillId="4" borderId="35" xfId="1" applyNumberFormat="1" applyFont="1" applyFill="1" applyBorder="1" applyAlignment="1" applyProtection="1">
      <alignment horizontal="center" vertical="center"/>
    </xf>
    <xf numFmtId="165" fontId="7" fillId="0" borderId="13" xfId="1" applyNumberFormat="1" applyFont="1" applyFill="1" applyBorder="1" applyAlignment="1" applyProtection="1">
      <alignment horizontal="center" vertical="center" wrapText="1"/>
    </xf>
    <xf numFmtId="49" fontId="5" fillId="0" borderId="13" xfId="1" applyNumberFormat="1" applyFont="1" applyFill="1" applyBorder="1" applyAlignment="1" applyProtection="1">
      <alignment vertical="center"/>
    </xf>
    <xf numFmtId="49" fontId="13" fillId="0" borderId="13" xfId="1" applyNumberFormat="1" applyFont="1" applyFill="1" applyBorder="1" applyAlignment="1" applyProtection="1">
      <alignment vertical="center"/>
    </xf>
    <xf numFmtId="165" fontId="7" fillId="0" borderId="13" xfId="1" applyNumberFormat="1" applyFont="1" applyFill="1" applyBorder="1" applyAlignment="1" applyProtection="1">
      <alignment vertical="center"/>
    </xf>
    <xf numFmtId="49" fontId="7" fillId="0" borderId="22" xfId="0" applyNumberFormat="1" applyFont="1" applyFill="1" applyBorder="1" applyAlignment="1">
      <alignment horizontal="center" vertical="center" wrapText="1"/>
    </xf>
    <xf numFmtId="49" fontId="7" fillId="0" borderId="73" xfId="0" applyNumberFormat="1" applyFont="1" applyFill="1" applyBorder="1" applyAlignment="1">
      <alignment horizontal="center" vertical="center" wrapText="1"/>
    </xf>
    <xf numFmtId="49" fontId="5" fillId="0" borderId="44" xfId="0" applyNumberFormat="1" applyFont="1" applyFill="1" applyBorder="1" applyAlignment="1">
      <alignment horizontal="center" vertical="center" wrapText="1"/>
    </xf>
    <xf numFmtId="49" fontId="5" fillId="0" borderId="42" xfId="0" applyNumberFormat="1" applyFont="1" applyFill="1" applyBorder="1" applyAlignment="1">
      <alignment horizontal="center" vertical="center" wrapText="1"/>
    </xf>
    <xf numFmtId="49" fontId="5" fillId="0" borderId="66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/>
    </xf>
    <xf numFmtId="49" fontId="7" fillId="0" borderId="22" xfId="0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 applyProtection="1">
      <alignment vertical="center"/>
    </xf>
    <xf numFmtId="0" fontId="8" fillId="0" borderId="0" xfId="1" applyNumberFormat="1" applyFont="1" applyFill="1" applyBorder="1" applyAlignment="1" applyProtection="1">
      <alignment horizontal="center" vertical="center"/>
    </xf>
    <xf numFmtId="165" fontId="13" fillId="0" borderId="0" xfId="1" applyNumberFormat="1" applyFont="1" applyFill="1" applyBorder="1" applyAlignment="1" applyProtection="1">
      <alignment horizontal="center" vertical="center" wrapText="1"/>
    </xf>
    <xf numFmtId="0" fontId="13" fillId="0" borderId="0" xfId="1" applyNumberFormat="1" applyFont="1" applyFill="1" applyBorder="1" applyAlignment="1" applyProtection="1">
      <alignment horizontal="center" vertical="center" wrapText="1"/>
    </xf>
    <xf numFmtId="49" fontId="13" fillId="0" borderId="0" xfId="1" applyNumberFormat="1" applyFont="1" applyFill="1" applyBorder="1" applyAlignment="1" applyProtection="1">
      <alignment vertical="center"/>
    </xf>
    <xf numFmtId="0" fontId="5" fillId="0" borderId="0" xfId="2" applyFont="1"/>
    <xf numFmtId="0" fontId="21" fillId="0" borderId="0" xfId="2" applyFont="1" applyBorder="1" applyAlignment="1">
      <alignment horizontal="center"/>
    </xf>
    <xf numFmtId="0" fontId="23" fillId="0" borderId="0" xfId="2" applyFont="1"/>
    <xf numFmtId="0" fontId="23" fillId="0" borderId="0" xfId="2" applyFont="1" applyAlignment="1">
      <alignment horizontal="left" vertical="center" wrapText="1"/>
    </xf>
    <xf numFmtId="0" fontId="26" fillId="0" borderId="13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/>
    </xf>
    <xf numFmtId="0" fontId="5" fillId="0" borderId="83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/>
    </xf>
    <xf numFmtId="0" fontId="5" fillId="0" borderId="84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23" fillId="0" borderId="13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3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/>
    </xf>
    <xf numFmtId="0" fontId="5" fillId="0" borderId="84" xfId="2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8" fillId="0" borderId="13" xfId="2" applyFont="1" applyBorder="1" applyAlignment="1">
      <alignment horizontal="center" vertical="center"/>
    </xf>
    <xf numFmtId="0" fontId="5" fillId="0" borderId="13" xfId="2" applyFont="1" applyBorder="1"/>
    <xf numFmtId="0" fontId="5" fillId="0" borderId="0" xfId="2" applyFont="1" applyAlignment="1">
      <alignment horizontal="center"/>
    </xf>
    <xf numFmtId="0" fontId="5" fillId="0" borderId="0" xfId="2" applyFont="1" applyBorder="1"/>
    <xf numFmtId="0" fontId="23" fillId="0" borderId="0" xfId="2" applyFont="1" applyAlignment="1">
      <alignment horizontal="center" vertical="center" wrapText="1"/>
    </xf>
    <xf numFmtId="0" fontId="2" fillId="0" borderId="0" xfId="2" applyAlignment="1">
      <alignment wrapText="1"/>
    </xf>
    <xf numFmtId="0" fontId="6" fillId="0" borderId="0" xfId="2" applyFont="1" applyAlignment="1">
      <alignment horizontal="center" vertical="center" wrapText="1"/>
    </xf>
    <xf numFmtId="0" fontId="2" fillId="0" borderId="0" xfId="2" applyFont="1" applyAlignment="1">
      <alignment wrapText="1"/>
    </xf>
    <xf numFmtId="0" fontId="6" fillId="0" borderId="0" xfId="2" applyFont="1" applyBorder="1" applyAlignment="1">
      <alignment horizontal="center" vertical="center" wrapText="1"/>
    </xf>
    <xf numFmtId="0" fontId="22" fillId="0" borderId="0" xfId="2" applyFont="1"/>
    <xf numFmtId="0" fontId="24" fillId="0" borderId="0" xfId="2" applyFont="1"/>
    <xf numFmtId="0" fontId="31" fillId="0" borderId="0" xfId="2" applyFont="1"/>
    <xf numFmtId="0" fontId="3" fillId="0" borderId="0" xfId="2" applyFont="1"/>
    <xf numFmtId="0" fontId="32" fillId="0" borderId="0" xfId="2" applyFont="1"/>
    <xf numFmtId="0" fontId="2" fillId="0" borderId="0" xfId="2" applyBorder="1" applyAlignment="1">
      <alignment horizontal="center" vertical="center"/>
    </xf>
    <xf numFmtId="0" fontId="2" fillId="0" borderId="0" xfId="2" applyBorder="1" applyAlignment="1">
      <alignment vertical="center" wrapText="1"/>
    </xf>
    <xf numFmtId="0" fontId="3" fillId="0" borderId="0" xfId="3" applyFont="1" applyBorder="1" applyAlignment="1">
      <alignment vertical="center" wrapText="1"/>
    </xf>
    <xf numFmtId="0" fontId="32" fillId="0" borderId="0" xfId="3" applyFont="1" applyBorder="1" applyAlignment="1">
      <alignment vertical="center" wrapText="1"/>
    </xf>
    <xf numFmtId="0" fontId="2" fillId="0" borderId="0" xfId="2" applyFont="1" applyBorder="1" applyAlignment="1">
      <alignment vertical="center" wrapText="1"/>
    </xf>
    <xf numFmtId="0" fontId="2" fillId="0" borderId="0" xfId="2" applyBorder="1" applyAlignment="1">
      <alignment vertical="center"/>
    </xf>
    <xf numFmtId="0" fontId="32" fillId="0" borderId="0" xfId="2" applyFont="1" applyBorder="1" applyAlignment="1"/>
    <xf numFmtId="0" fontId="2" fillId="0" borderId="0" xfId="2" applyBorder="1" applyAlignment="1">
      <alignment horizontal="right" vertical="center"/>
    </xf>
    <xf numFmtId="0" fontId="23" fillId="0" borderId="0" xfId="2" applyFont="1" applyBorder="1" applyAlignment="1">
      <alignment horizontal="center" vertical="center" wrapText="1"/>
    </xf>
    <xf numFmtId="0" fontId="23" fillId="0" borderId="0" xfId="2" applyFont="1" applyBorder="1"/>
    <xf numFmtId="0" fontId="2" fillId="0" borderId="0" xfId="2" applyBorder="1" applyAlignment="1">
      <alignment wrapText="1"/>
    </xf>
    <xf numFmtId="0" fontId="2" fillId="0" borderId="0" xfId="2" applyFont="1" applyBorder="1" applyAlignment="1">
      <alignment wrapText="1"/>
    </xf>
    <xf numFmtId="0" fontId="7" fillId="0" borderId="13" xfId="1" applyFont="1" applyFill="1" applyBorder="1" applyAlignment="1">
      <alignment horizontal="center" vertical="center" wrapText="1"/>
    </xf>
    <xf numFmtId="49" fontId="7" fillId="0" borderId="13" xfId="1" applyNumberFormat="1" applyFont="1" applyFill="1" applyBorder="1" applyAlignment="1">
      <alignment horizontal="center"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49" fontId="7" fillId="0" borderId="43" xfId="0" applyNumberFormat="1" applyFont="1" applyFill="1" applyBorder="1" applyAlignment="1" applyProtection="1">
      <alignment horizontal="center" vertical="center"/>
    </xf>
    <xf numFmtId="167" fontId="7" fillId="0" borderId="12" xfId="1" applyNumberFormat="1" applyFont="1" applyFill="1" applyBorder="1" applyAlignment="1" applyProtection="1">
      <alignment horizontal="center" vertical="center"/>
    </xf>
    <xf numFmtId="49" fontId="7" fillId="0" borderId="16" xfId="1" applyNumberFormat="1" applyFont="1" applyFill="1" applyBorder="1" applyAlignment="1">
      <alignment horizontal="center" vertical="center" wrapText="1"/>
    </xf>
    <xf numFmtId="49" fontId="7" fillId="0" borderId="18" xfId="1" applyNumberFormat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 applyProtection="1">
      <alignment horizontal="center" vertical="center"/>
    </xf>
    <xf numFmtId="0" fontId="21" fillId="0" borderId="0" xfId="2" applyFont="1" applyBorder="1" applyAlignment="1">
      <alignment horizontal="center"/>
    </xf>
    <xf numFmtId="0" fontId="24" fillId="0" borderId="0" xfId="2" applyFont="1" applyAlignment="1">
      <alignment horizontal="center"/>
    </xf>
    <xf numFmtId="0" fontId="23" fillId="0" borderId="0" xfId="2" applyFont="1" applyBorder="1" applyAlignment="1">
      <alignment horizontal="left" vertical="center"/>
    </xf>
    <xf numFmtId="0" fontId="25" fillId="0" borderId="0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/>
    </xf>
    <xf numFmtId="0" fontId="23" fillId="0" borderId="0" xfId="2" applyFont="1" applyAlignment="1">
      <alignment horizontal="center"/>
    </xf>
    <xf numFmtId="0" fontId="5" fillId="0" borderId="0" xfId="2" applyFont="1" applyAlignment="1">
      <alignment horizontal="left" vertical="top"/>
    </xf>
    <xf numFmtId="0" fontId="24" fillId="0" borderId="0" xfId="2" applyFont="1" applyAlignment="1">
      <alignment horizontal="left"/>
    </xf>
    <xf numFmtId="0" fontId="24" fillId="0" borderId="0" xfId="2" applyFont="1" applyBorder="1" applyAlignment="1">
      <alignment horizontal="left"/>
    </xf>
    <xf numFmtId="0" fontId="2" fillId="0" borderId="0" xfId="2" applyAlignment="1">
      <alignment horizontal="left" vertical="center" wrapText="1"/>
    </xf>
    <xf numFmtId="0" fontId="24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6" fillId="0" borderId="16" xfId="2" applyFont="1" applyBorder="1" applyAlignment="1">
      <alignment horizontal="center" vertical="center"/>
    </xf>
    <xf numFmtId="0" fontId="2" fillId="0" borderId="17" xfId="2" applyBorder="1" applyAlignment="1">
      <alignment horizontal="center" vertical="center"/>
    </xf>
    <xf numFmtId="0" fontId="2" fillId="0" borderId="18" xfId="2" applyBorder="1" applyAlignment="1">
      <alignment horizontal="center" vertical="center"/>
    </xf>
    <xf numFmtId="0" fontId="26" fillId="0" borderId="13" xfId="2" applyFont="1" applyBorder="1" applyAlignment="1">
      <alignment horizontal="center" vertical="center"/>
    </xf>
    <xf numFmtId="0" fontId="26" fillId="0" borderId="17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/>
    </xf>
    <xf numFmtId="0" fontId="5" fillId="0" borderId="17" xfId="2" applyFont="1" applyBorder="1" applyAlignment="1">
      <alignment horizontal="center"/>
    </xf>
    <xf numFmtId="0" fontId="5" fillId="0" borderId="18" xfId="2" applyFont="1" applyBorder="1" applyAlignment="1">
      <alignment horizontal="center"/>
    </xf>
    <xf numFmtId="0" fontId="26" fillId="0" borderId="13" xfId="2" applyFont="1" applyBorder="1" applyAlignment="1">
      <alignment horizontal="center" vertical="center" textRotation="90"/>
    </xf>
    <xf numFmtId="0" fontId="26" fillId="0" borderId="16" xfId="2" applyFont="1" applyBorder="1" applyAlignment="1">
      <alignment horizontal="center" vertical="center" wrapText="1"/>
    </xf>
    <xf numFmtId="0" fontId="2" fillId="0" borderId="17" xfId="2" applyBorder="1" applyAlignment="1">
      <alignment horizontal="center" vertical="center" wrapText="1"/>
    </xf>
    <xf numFmtId="0" fontId="2" fillId="0" borderId="16" xfId="2" applyBorder="1" applyAlignment="1">
      <alignment horizontal="center" vertical="center" wrapText="1"/>
    </xf>
    <xf numFmtId="0" fontId="2" fillId="0" borderId="18" xfId="2" applyBorder="1" applyAlignment="1">
      <alignment horizontal="center" vertical="center" wrapText="1"/>
    </xf>
    <xf numFmtId="0" fontId="23" fillId="0" borderId="13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wrapText="1"/>
    </xf>
    <xf numFmtId="0" fontId="29" fillId="0" borderId="0" xfId="2" applyFont="1" applyAlignment="1">
      <alignment wrapText="1"/>
    </xf>
    <xf numFmtId="0" fontId="30" fillId="0" borderId="0" xfId="2" applyFont="1" applyAlignment="1"/>
    <xf numFmtId="0" fontId="33" fillId="0" borderId="63" xfId="2" applyFont="1" applyBorder="1" applyAlignment="1">
      <alignment horizontal="center" vertical="center" wrapText="1"/>
    </xf>
    <xf numFmtId="0" fontId="29" fillId="0" borderId="59" xfId="2" applyFont="1" applyBorder="1" applyAlignment="1">
      <alignment horizontal="center" vertical="center" wrapText="1"/>
    </xf>
    <xf numFmtId="0" fontId="29" fillId="0" borderId="31" xfId="2" applyFont="1" applyBorder="1" applyAlignment="1">
      <alignment horizontal="center" vertical="center" wrapText="1"/>
    </xf>
    <xf numFmtId="0" fontId="29" fillId="0" borderId="85" xfId="2" applyFont="1" applyBorder="1" applyAlignment="1">
      <alignment horizontal="center" vertical="center" wrapText="1"/>
    </xf>
    <xf numFmtId="0" fontId="29" fillId="0" borderId="77" xfId="2" applyFont="1" applyBorder="1" applyAlignment="1">
      <alignment horizontal="center" vertical="center" wrapText="1"/>
    </xf>
    <xf numFmtId="0" fontId="29" fillId="0" borderId="72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63" xfId="2" applyFont="1" applyBorder="1" applyAlignment="1">
      <alignment horizontal="center" vertical="center" wrapText="1"/>
    </xf>
    <xf numFmtId="0" fontId="7" fillId="0" borderId="59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 wrapText="1"/>
    </xf>
    <xf numFmtId="0" fontId="7" fillId="0" borderId="85" xfId="2" applyFont="1" applyBorder="1" applyAlignment="1">
      <alignment horizontal="center" vertical="center" wrapText="1"/>
    </xf>
    <xf numFmtId="0" fontId="7" fillId="0" borderId="77" xfId="2" applyFont="1" applyBorder="1" applyAlignment="1">
      <alignment horizontal="center" vertical="center" wrapText="1"/>
    </xf>
    <xf numFmtId="0" fontId="7" fillId="0" borderId="72" xfId="2" applyFont="1" applyBorder="1" applyAlignment="1">
      <alignment horizontal="center" vertical="center" wrapText="1"/>
    </xf>
    <xf numFmtId="0" fontId="29" fillId="0" borderId="60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 wrapText="1"/>
    </xf>
    <xf numFmtId="0" fontId="29" fillId="0" borderId="68" xfId="2" applyFont="1" applyBorder="1" applyAlignment="1">
      <alignment horizontal="center" vertical="center" wrapText="1"/>
    </xf>
    <xf numFmtId="0" fontId="29" fillId="0" borderId="60" xfId="2" applyFont="1" applyBorder="1" applyAlignment="1">
      <alignment wrapText="1"/>
    </xf>
    <xf numFmtId="0" fontId="29" fillId="0" borderId="59" xfId="2" applyFont="1" applyBorder="1" applyAlignment="1">
      <alignment wrapText="1"/>
    </xf>
    <xf numFmtId="0" fontId="29" fillId="0" borderId="31" xfId="2" applyFont="1" applyBorder="1" applyAlignment="1">
      <alignment wrapText="1"/>
    </xf>
    <xf numFmtId="0" fontId="29" fillId="0" borderId="85" xfId="2" applyFont="1" applyBorder="1" applyAlignment="1">
      <alignment wrapText="1"/>
    </xf>
    <xf numFmtId="0" fontId="29" fillId="0" borderId="77" xfId="2" applyFont="1" applyBorder="1" applyAlignment="1">
      <alignment wrapText="1"/>
    </xf>
    <xf numFmtId="0" fontId="29" fillId="0" borderId="68" xfId="2" applyFont="1" applyBorder="1" applyAlignment="1">
      <alignment wrapText="1"/>
    </xf>
    <xf numFmtId="0" fontId="29" fillId="0" borderId="72" xfId="2" applyFont="1" applyBorder="1" applyAlignment="1">
      <alignment wrapText="1"/>
    </xf>
    <xf numFmtId="1" fontId="23" fillId="0" borderId="16" xfId="3" applyNumberFormat="1" applyFont="1" applyBorder="1" applyAlignment="1">
      <alignment horizontal="center" vertical="center" wrapText="1"/>
    </xf>
    <xf numFmtId="1" fontId="4" fillId="0" borderId="17" xfId="3" applyNumberFormat="1" applyFont="1" applyBorder="1" applyAlignment="1">
      <alignment horizontal="center" vertical="center" wrapText="1"/>
    </xf>
    <xf numFmtId="1" fontId="4" fillId="0" borderId="18" xfId="3" applyNumberFormat="1" applyFont="1" applyBorder="1" applyAlignment="1">
      <alignment horizontal="center" vertical="center" wrapText="1"/>
    </xf>
    <xf numFmtId="1" fontId="23" fillId="0" borderId="13" xfId="3" applyNumberFormat="1" applyFont="1" applyBorder="1" applyAlignment="1">
      <alignment horizontal="center" wrapText="1"/>
    </xf>
    <xf numFmtId="1" fontId="2" fillId="0" borderId="16" xfId="2" applyNumberFormat="1" applyBorder="1" applyAlignment="1">
      <alignment horizontal="center" wrapText="1"/>
    </xf>
    <xf numFmtId="1" fontId="2" fillId="0" borderId="18" xfId="2" applyNumberFormat="1" applyBorder="1" applyAlignment="1">
      <alignment horizontal="center" wrapText="1"/>
    </xf>
    <xf numFmtId="1" fontId="23" fillId="0" borderId="87" xfId="3" applyNumberFormat="1" applyFont="1" applyBorder="1" applyAlignment="1">
      <alignment horizontal="center" wrapText="1"/>
    </xf>
    <xf numFmtId="1" fontId="4" fillId="0" borderId="87" xfId="3" applyNumberFormat="1" applyFont="1" applyBorder="1" applyAlignment="1">
      <alignment horizontal="center" wrapText="1"/>
    </xf>
    <xf numFmtId="1" fontId="4" fillId="0" borderId="88" xfId="3" applyNumberFormat="1" applyFont="1" applyBorder="1" applyAlignment="1">
      <alignment horizontal="center" wrapText="1"/>
    </xf>
    <xf numFmtId="49" fontId="22" fillId="0" borderId="13" xfId="2" applyNumberFormat="1" applyFont="1" applyBorder="1" applyAlignment="1">
      <alignment horizontal="center" vertical="center" wrapText="1"/>
    </xf>
    <xf numFmtId="0" fontId="22" fillId="0" borderId="13" xfId="2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4" fillId="0" borderId="13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center" vertical="top" wrapText="1"/>
    </xf>
    <xf numFmtId="0" fontId="24" fillId="0" borderId="13" xfId="0" applyFont="1" applyBorder="1" applyAlignment="1">
      <alignment horizontal="center" vertical="center" wrapText="1"/>
    </xf>
    <xf numFmtId="0" fontId="23" fillId="0" borderId="89" xfId="3" applyFont="1" applyBorder="1" applyAlignment="1">
      <alignment horizontal="center" vertical="center" wrapText="1"/>
    </xf>
    <xf numFmtId="0" fontId="4" fillId="0" borderId="90" xfId="3" applyFont="1" applyBorder="1" applyAlignment="1">
      <alignment horizontal="center" vertical="center" wrapText="1"/>
    </xf>
    <xf numFmtId="1" fontId="23" fillId="0" borderId="16" xfId="3" applyNumberFormat="1" applyFont="1" applyBorder="1" applyAlignment="1">
      <alignment horizontal="center" wrapText="1"/>
    </xf>
    <xf numFmtId="1" fontId="4" fillId="0" borderId="17" xfId="3" applyNumberFormat="1" applyFont="1" applyBorder="1" applyAlignment="1">
      <alignment horizontal="center" wrapText="1"/>
    </xf>
    <xf numFmtId="1" fontId="4" fillId="0" borderId="18" xfId="3" applyNumberFormat="1" applyFont="1" applyBorder="1" applyAlignment="1">
      <alignment horizontal="center" wrapText="1"/>
    </xf>
    <xf numFmtId="1" fontId="23" fillId="0" borderId="13" xfId="3" applyNumberFormat="1" applyFont="1" applyFill="1" applyBorder="1" applyAlignment="1">
      <alignment horizontal="center" wrapText="1"/>
    </xf>
    <xf numFmtId="0" fontId="23" fillId="0" borderId="13" xfId="2" applyFont="1" applyBorder="1" applyAlignment="1">
      <alignment horizontal="center" vertical="center" wrapText="1"/>
    </xf>
    <xf numFmtId="1" fontId="23" fillId="0" borderId="90" xfId="3" applyNumberFormat="1" applyFont="1" applyBorder="1" applyAlignment="1">
      <alignment horizontal="center" wrapText="1"/>
    </xf>
    <xf numFmtId="1" fontId="4" fillId="0" borderId="90" xfId="3" applyNumberFormat="1" applyFont="1" applyBorder="1" applyAlignment="1">
      <alignment horizontal="center" wrapText="1"/>
    </xf>
    <xf numFmtId="1" fontId="4" fillId="0" borderId="91" xfId="3" applyNumberFormat="1" applyFont="1" applyBorder="1" applyAlignment="1">
      <alignment horizontal="center" wrapText="1"/>
    </xf>
    <xf numFmtId="1" fontId="3" fillId="0" borderId="16" xfId="2" applyNumberFormat="1" applyFont="1" applyBorder="1" applyAlignment="1">
      <alignment horizontal="center" vertical="center" wrapText="1"/>
    </xf>
    <xf numFmtId="1" fontId="23" fillId="0" borderId="17" xfId="3" applyNumberFormat="1" applyFont="1" applyBorder="1" applyAlignment="1">
      <alignment wrapText="1"/>
    </xf>
    <xf numFmtId="1" fontId="23" fillId="0" borderId="18" xfId="3" applyNumberFormat="1" applyFont="1" applyBorder="1" applyAlignment="1">
      <alignment wrapText="1"/>
    </xf>
    <xf numFmtId="0" fontId="23" fillId="0" borderId="16" xfId="3" applyFont="1" applyBorder="1" applyAlignment="1">
      <alignment horizontal="center" vertical="center" wrapText="1"/>
    </xf>
    <xf numFmtId="0" fontId="4" fillId="0" borderId="17" xfId="3" applyFont="1" applyBorder="1" applyAlignment="1">
      <alignment horizontal="center" vertical="center" wrapText="1"/>
    </xf>
    <xf numFmtId="0" fontId="4" fillId="0" borderId="18" xfId="3" applyFont="1" applyBorder="1" applyAlignment="1">
      <alignment horizontal="center" vertical="center" wrapText="1"/>
    </xf>
    <xf numFmtId="49" fontId="24" fillId="0" borderId="13" xfId="2" applyNumberFormat="1" applyFont="1" applyBorder="1" applyAlignment="1" applyProtection="1">
      <alignment horizontal="center" vertical="center" wrapText="1"/>
      <protection locked="0"/>
    </xf>
    <xf numFmtId="0" fontId="23" fillId="0" borderId="86" xfId="3" applyFont="1" applyBorder="1" applyAlignment="1">
      <alignment horizontal="center" vertical="center" wrapText="1"/>
    </xf>
    <xf numFmtId="0" fontId="4" fillId="0" borderId="87" xfId="3" applyFont="1" applyBorder="1" applyAlignment="1">
      <alignment horizontal="center" vertical="center" wrapText="1"/>
    </xf>
    <xf numFmtId="1" fontId="23" fillId="0" borderId="90" xfId="3" applyNumberFormat="1" applyFont="1" applyFill="1" applyBorder="1" applyAlignment="1">
      <alignment horizontal="center" wrapText="1"/>
    </xf>
    <xf numFmtId="1" fontId="4" fillId="0" borderId="90" xfId="3" applyNumberFormat="1" applyFont="1" applyFill="1" applyBorder="1" applyAlignment="1">
      <alignment horizontal="center" wrapText="1"/>
    </xf>
    <xf numFmtId="1" fontId="4" fillId="0" borderId="91" xfId="3" applyNumberFormat="1" applyFont="1" applyFill="1" applyBorder="1" applyAlignment="1">
      <alignment horizontal="center" wrapText="1"/>
    </xf>
    <xf numFmtId="1" fontId="23" fillId="0" borderId="16" xfId="2" applyNumberFormat="1" applyFont="1" applyFill="1" applyBorder="1" applyAlignment="1">
      <alignment horizontal="center" vertical="center" wrapText="1"/>
    </xf>
    <xf numFmtId="1" fontId="23" fillId="0" borderId="17" xfId="3" applyNumberFormat="1" applyFont="1" applyFill="1" applyBorder="1" applyAlignment="1">
      <alignment wrapText="1"/>
    </xf>
    <xf numFmtId="1" fontId="23" fillId="0" borderId="18" xfId="3" applyNumberFormat="1" applyFont="1" applyFill="1" applyBorder="1" applyAlignment="1">
      <alignment wrapText="1"/>
    </xf>
    <xf numFmtId="1" fontId="23" fillId="0" borderId="16" xfId="3" applyNumberFormat="1" applyFont="1" applyFill="1" applyBorder="1" applyAlignment="1">
      <alignment horizontal="center" wrapText="1"/>
    </xf>
    <xf numFmtId="1" fontId="4" fillId="0" borderId="17" xfId="3" applyNumberFormat="1" applyFont="1" applyFill="1" applyBorder="1" applyAlignment="1">
      <alignment horizontal="center" wrapText="1"/>
    </xf>
    <xf numFmtId="1" fontId="4" fillId="0" borderId="18" xfId="3" applyNumberFormat="1" applyFont="1" applyFill="1" applyBorder="1" applyAlignment="1">
      <alignment horizontal="center" wrapText="1"/>
    </xf>
    <xf numFmtId="0" fontId="23" fillId="0" borderId="16" xfId="3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0" fontId="4" fillId="0" borderId="18" xfId="3" applyFont="1" applyFill="1" applyBorder="1" applyAlignment="1">
      <alignment horizontal="center" vertical="center" wrapText="1"/>
    </xf>
    <xf numFmtId="49" fontId="24" fillId="0" borderId="13" xfId="2" applyNumberFormat="1" applyFont="1" applyBorder="1" applyAlignment="1">
      <alignment horizontal="center" vertical="center" wrapText="1"/>
    </xf>
    <xf numFmtId="0" fontId="4" fillId="0" borderId="17" xfId="3" applyFont="1" applyBorder="1" applyAlignment="1">
      <alignment horizontal="center" wrapText="1"/>
    </xf>
    <xf numFmtId="0" fontId="4" fillId="0" borderId="18" xfId="3" applyFont="1" applyBorder="1" applyAlignment="1">
      <alignment horizontal="center" wrapText="1"/>
    </xf>
    <xf numFmtId="0" fontId="2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center" wrapText="1"/>
    </xf>
    <xf numFmtId="0" fontId="35" fillId="0" borderId="0" xfId="0" applyFont="1" applyBorder="1" applyAlignment="1">
      <alignment wrapText="1"/>
    </xf>
    <xf numFmtId="0" fontId="35" fillId="0" borderId="0" xfId="2" applyFont="1" applyBorder="1" applyAlignment="1">
      <alignment horizontal="right" vertical="center" wrapText="1"/>
    </xf>
    <xf numFmtId="0" fontId="2" fillId="0" borderId="0" xfId="2" applyBorder="1" applyAlignment="1">
      <alignment vertical="center" wrapText="1"/>
    </xf>
    <xf numFmtId="0" fontId="24" fillId="0" borderId="0" xfId="2" applyFont="1" applyBorder="1" applyAlignment="1">
      <alignment horizontal="center" vertical="center" wrapText="1"/>
    </xf>
    <xf numFmtId="0" fontId="23" fillId="0" borderId="89" xfId="3" applyFont="1" applyBorder="1" applyAlignment="1">
      <alignment horizontal="center" wrapText="1"/>
    </xf>
    <xf numFmtId="0" fontId="4" fillId="0" borderId="90" xfId="3" applyFont="1" applyBorder="1" applyAlignment="1">
      <alignment horizontal="center" wrapText="1"/>
    </xf>
    <xf numFmtId="0" fontId="23" fillId="0" borderId="13" xfId="3" applyFont="1" applyBorder="1" applyAlignment="1">
      <alignment horizontal="center" wrapText="1"/>
    </xf>
    <xf numFmtId="0" fontId="2" fillId="0" borderId="16" xfId="2" applyBorder="1" applyAlignment="1">
      <alignment horizontal="center" wrapText="1"/>
    </xf>
    <xf numFmtId="0" fontId="2" fillId="0" borderId="18" xfId="2" applyBorder="1" applyAlignment="1">
      <alignment horizontal="center" wrapText="1"/>
    </xf>
    <xf numFmtId="0" fontId="23" fillId="0" borderId="90" xfId="3" applyFont="1" applyBorder="1" applyAlignment="1">
      <alignment horizontal="center" wrapText="1"/>
    </xf>
    <xf numFmtId="0" fontId="4" fillId="0" borderId="91" xfId="3" applyFont="1" applyBorder="1" applyAlignment="1">
      <alignment horizontal="center" wrapText="1"/>
    </xf>
    <xf numFmtId="0" fontId="23" fillId="0" borderId="16" xfId="2" applyFont="1" applyBorder="1" applyAlignment="1">
      <alignment horizontal="center" vertical="center" wrapText="1"/>
    </xf>
    <xf numFmtId="0" fontId="23" fillId="0" borderId="17" xfId="3" applyFont="1" applyBorder="1" applyAlignment="1">
      <alignment wrapText="1"/>
    </xf>
    <xf numFmtId="0" fontId="23" fillId="0" borderId="18" xfId="3" applyFont="1" applyBorder="1" applyAlignment="1">
      <alignment wrapText="1"/>
    </xf>
    <xf numFmtId="0" fontId="23" fillId="0" borderId="90" xfId="3" applyFont="1" applyBorder="1" applyAlignment="1">
      <alignment horizontal="center" vertical="center" wrapText="1"/>
    </xf>
    <xf numFmtId="0" fontId="4" fillId="0" borderId="91" xfId="3" applyFont="1" applyBorder="1" applyAlignment="1">
      <alignment horizontal="center" vertical="center" wrapText="1"/>
    </xf>
    <xf numFmtId="0" fontId="4" fillId="0" borderId="17" xfId="3" applyFont="1" applyBorder="1" applyAlignment="1">
      <alignment vertical="center" wrapText="1"/>
    </xf>
    <xf numFmtId="0" fontId="4" fillId="0" borderId="18" xfId="3" applyFont="1" applyBorder="1" applyAlignment="1">
      <alignment vertical="center" wrapText="1"/>
    </xf>
    <xf numFmtId="165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 applyProtection="1">
      <alignment horizontal="center" vertical="center" textRotation="90"/>
    </xf>
    <xf numFmtId="0" fontId="5" fillId="0" borderId="11" xfId="1" applyNumberFormat="1" applyFont="1" applyFill="1" applyBorder="1" applyAlignment="1" applyProtection="1">
      <alignment horizontal="center" vertical="center" textRotation="90"/>
    </xf>
    <xf numFmtId="0" fontId="5" fillId="0" borderId="35" xfId="1" applyNumberFormat="1" applyFont="1" applyFill="1" applyBorder="1" applyAlignment="1" applyProtection="1">
      <alignment horizontal="center" vertical="center" textRotation="90"/>
    </xf>
    <xf numFmtId="165" fontId="5" fillId="0" borderId="4" xfId="1" applyNumberFormat="1" applyFont="1" applyFill="1" applyBorder="1" applyAlignment="1" applyProtection="1">
      <alignment horizontal="center" vertical="center"/>
    </xf>
    <xf numFmtId="165" fontId="5" fillId="0" borderId="11" xfId="1" applyNumberFormat="1" applyFont="1" applyFill="1" applyBorder="1" applyAlignment="1" applyProtection="1">
      <alignment horizontal="center" vertical="center"/>
    </xf>
    <xf numFmtId="165" fontId="5" fillId="0" borderId="35" xfId="1" applyNumberFormat="1" applyFont="1" applyFill="1" applyBorder="1" applyAlignment="1" applyProtection="1">
      <alignment horizontal="center" vertical="center"/>
    </xf>
    <xf numFmtId="165" fontId="5" fillId="0" borderId="5" xfId="1" applyNumberFormat="1" applyFont="1" applyFill="1" applyBorder="1" applyAlignment="1" applyProtection="1">
      <alignment horizontal="center" vertical="center" wrapText="1"/>
    </xf>
    <xf numFmtId="165" fontId="5" fillId="0" borderId="6" xfId="1" applyNumberFormat="1" applyFont="1" applyFill="1" applyBorder="1" applyAlignment="1" applyProtection="1">
      <alignment horizontal="center" vertical="center" wrapText="1"/>
    </xf>
    <xf numFmtId="165" fontId="5" fillId="0" borderId="7" xfId="1" applyNumberFormat="1" applyFont="1" applyFill="1" applyBorder="1" applyAlignment="1" applyProtection="1">
      <alignment horizontal="center" vertical="center" wrapText="1"/>
    </xf>
    <xf numFmtId="165" fontId="5" fillId="0" borderId="4" xfId="1" applyNumberFormat="1" applyFont="1" applyFill="1" applyBorder="1" applyAlignment="1" applyProtection="1">
      <alignment horizontal="center" vertical="center" textRotation="90" wrapText="1"/>
    </xf>
    <xf numFmtId="165" fontId="5" fillId="0" borderId="11" xfId="1" applyNumberFormat="1" applyFont="1" applyFill="1" applyBorder="1" applyAlignment="1" applyProtection="1">
      <alignment horizontal="center" vertical="center" textRotation="90" wrapText="1"/>
    </xf>
    <xf numFmtId="165" fontId="5" fillId="0" borderId="35" xfId="1" applyNumberFormat="1" applyFont="1" applyFill="1" applyBorder="1" applyAlignment="1" applyProtection="1">
      <alignment horizontal="center" vertical="center" textRotation="90" wrapText="1"/>
    </xf>
    <xf numFmtId="165" fontId="5" fillId="0" borderId="8" xfId="1" applyNumberFormat="1" applyFont="1" applyFill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165" fontId="5" fillId="0" borderId="10" xfId="1" applyNumberFormat="1" applyFont="1" applyFill="1" applyBorder="1" applyAlignment="1" applyProtection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49" fontId="5" fillId="0" borderId="2" xfId="1" applyNumberFormat="1" applyFont="1" applyFill="1" applyBorder="1" applyAlignment="1" applyProtection="1">
      <alignment horizontal="center" vertical="center" wrapText="1"/>
    </xf>
    <xf numFmtId="49" fontId="5" fillId="0" borderId="3" xfId="1" applyNumberFormat="1" applyFont="1" applyFill="1" applyBorder="1" applyAlignment="1" applyProtection="1">
      <alignment horizontal="center" vertical="center" wrapText="1"/>
    </xf>
    <xf numFmtId="49" fontId="5" fillId="0" borderId="20" xfId="1" applyNumberFormat="1" applyFont="1" applyFill="1" applyBorder="1" applyAlignment="1" applyProtection="1">
      <alignment horizontal="center" vertical="center" wrapText="1"/>
    </xf>
    <xf numFmtId="49" fontId="5" fillId="0" borderId="21" xfId="1" applyNumberFormat="1" applyFont="1" applyFill="1" applyBorder="1" applyAlignment="1" applyProtection="1">
      <alignment horizontal="center" vertical="center" wrapText="1"/>
    </xf>
    <xf numFmtId="49" fontId="5" fillId="0" borderId="22" xfId="1" applyNumberFormat="1" applyFont="1" applyFill="1" applyBorder="1" applyAlignment="1" applyProtection="1">
      <alignment horizontal="center" vertical="center" wrapText="1"/>
    </xf>
    <xf numFmtId="165" fontId="5" fillId="0" borderId="12" xfId="1" applyNumberFormat="1" applyFont="1" applyFill="1" applyBorder="1" applyAlignment="1" applyProtection="1">
      <alignment horizontal="center" vertical="center" textRotation="90" wrapText="1"/>
    </xf>
    <xf numFmtId="165" fontId="5" fillId="0" borderId="36" xfId="1" applyNumberFormat="1" applyFont="1" applyFill="1" applyBorder="1" applyAlignment="1" applyProtection="1">
      <alignment horizontal="center" vertical="center" textRotation="90" wrapText="1"/>
    </xf>
    <xf numFmtId="165" fontId="5" fillId="0" borderId="13" xfId="1" applyNumberFormat="1" applyFont="1" applyFill="1" applyBorder="1" applyAlignment="1" applyProtection="1">
      <alignment horizontal="center" vertical="center" textRotation="90" wrapText="1"/>
    </xf>
    <xf numFmtId="165" fontId="5" fillId="0" borderId="37" xfId="1" applyNumberFormat="1" applyFont="1" applyFill="1" applyBorder="1" applyAlignment="1" applyProtection="1">
      <alignment horizontal="center" vertical="center" textRotation="90" wrapText="1"/>
    </xf>
    <xf numFmtId="165" fontId="5" fillId="0" borderId="13" xfId="1" applyNumberFormat="1" applyFont="1" applyFill="1" applyBorder="1" applyAlignment="1" applyProtection="1">
      <alignment horizontal="center" vertical="center" wrapText="1"/>
    </xf>
    <xf numFmtId="165" fontId="5" fillId="0" borderId="14" xfId="1" applyNumberFormat="1" applyFont="1" applyFill="1" applyBorder="1" applyAlignment="1" applyProtection="1">
      <alignment horizontal="center" vertical="center" wrapText="1"/>
    </xf>
    <xf numFmtId="166" fontId="7" fillId="0" borderId="45" xfId="0" applyNumberFormat="1" applyFont="1" applyFill="1" applyBorder="1" applyAlignment="1" applyProtection="1">
      <alignment horizontal="center" vertical="center"/>
    </xf>
    <xf numFmtId="166" fontId="7" fillId="0" borderId="46" xfId="0" applyNumberFormat="1" applyFont="1" applyFill="1" applyBorder="1" applyAlignment="1" applyProtection="1">
      <alignment horizontal="center" vertical="center"/>
    </xf>
    <xf numFmtId="166" fontId="7" fillId="0" borderId="47" xfId="0" applyNumberFormat="1" applyFont="1" applyFill="1" applyBorder="1" applyAlignment="1" applyProtection="1">
      <alignment horizontal="center" vertical="center"/>
    </xf>
    <xf numFmtId="166" fontId="7" fillId="0" borderId="48" xfId="0" applyNumberFormat="1" applyFont="1" applyFill="1" applyBorder="1" applyAlignment="1" applyProtection="1">
      <alignment horizontal="center" vertical="center"/>
    </xf>
    <xf numFmtId="165" fontId="5" fillId="0" borderId="15" xfId="1" applyNumberFormat="1" applyFont="1" applyFill="1" applyBorder="1" applyAlignment="1" applyProtection="1">
      <alignment horizontal="center" vertical="center" textRotation="90" wrapText="1"/>
    </xf>
    <xf numFmtId="165" fontId="5" fillId="0" borderId="23" xfId="1" applyNumberFormat="1" applyFont="1" applyFill="1" applyBorder="1" applyAlignment="1" applyProtection="1">
      <alignment horizontal="center" vertical="center" textRotation="90" wrapText="1"/>
    </xf>
    <xf numFmtId="165" fontId="5" fillId="0" borderId="39" xfId="1" applyNumberFormat="1" applyFont="1" applyFill="1" applyBorder="1" applyAlignment="1" applyProtection="1">
      <alignment horizontal="center" vertical="center" textRotation="90" wrapText="1"/>
    </xf>
    <xf numFmtId="165" fontId="5" fillId="0" borderId="16" xfId="1" applyNumberFormat="1" applyFont="1" applyFill="1" applyBorder="1" applyAlignment="1" applyProtection="1">
      <alignment horizontal="center" vertical="center"/>
    </xf>
    <xf numFmtId="165" fontId="5" fillId="0" borderId="17" xfId="1" applyNumberFormat="1" applyFont="1" applyFill="1" applyBorder="1" applyAlignment="1" applyProtection="1">
      <alignment horizontal="center" vertical="center"/>
    </xf>
    <xf numFmtId="165" fontId="5" fillId="0" borderId="18" xfId="1" applyNumberFormat="1" applyFont="1" applyFill="1" applyBorder="1" applyAlignment="1" applyProtection="1">
      <alignment horizontal="center" vertical="center"/>
    </xf>
    <xf numFmtId="165" fontId="5" fillId="0" borderId="19" xfId="1" applyNumberFormat="1" applyFont="1" applyFill="1" applyBorder="1" applyAlignment="1" applyProtection="1">
      <alignment horizontal="center" vertical="center" textRotation="90" wrapText="1"/>
    </xf>
    <xf numFmtId="165" fontId="5" fillId="0" borderId="25" xfId="1" applyNumberFormat="1" applyFont="1" applyFill="1" applyBorder="1" applyAlignment="1" applyProtection="1">
      <alignment horizontal="center" vertical="center" textRotation="90" wrapText="1"/>
    </xf>
    <xf numFmtId="165" fontId="5" fillId="0" borderId="31" xfId="1" applyNumberFormat="1" applyFont="1" applyFill="1" applyBorder="1" applyAlignment="1" applyProtection="1">
      <alignment horizontal="center" vertical="center" textRotation="90" wrapText="1"/>
    </xf>
    <xf numFmtId="165" fontId="5" fillId="0" borderId="41" xfId="1" applyNumberFormat="1" applyFont="1" applyFill="1" applyBorder="1" applyAlignment="1" applyProtection="1">
      <alignment horizontal="center" vertical="center" textRotation="90" wrapText="1"/>
    </xf>
    <xf numFmtId="165" fontId="5" fillId="0" borderId="14" xfId="1" applyNumberFormat="1" applyFont="1" applyFill="1" applyBorder="1" applyAlignment="1" applyProtection="1">
      <alignment horizontal="center" vertical="center" textRotation="90" wrapText="1"/>
    </xf>
    <xf numFmtId="165" fontId="5" fillId="0" borderId="38" xfId="1" applyNumberFormat="1" applyFont="1" applyFill="1" applyBorder="1" applyAlignment="1" applyProtection="1">
      <alignment horizontal="center" vertical="center" textRotation="90" wrapText="1"/>
    </xf>
    <xf numFmtId="165" fontId="5" fillId="0" borderId="24" xfId="1" applyNumberFormat="1" applyFont="1" applyFill="1" applyBorder="1" applyAlignment="1" applyProtection="1">
      <alignment horizontal="center" vertical="center" textRotation="90" wrapText="1"/>
    </xf>
    <xf numFmtId="165" fontId="5" fillId="0" borderId="26" xfId="1" applyNumberFormat="1" applyFont="1" applyFill="1" applyBorder="1" applyAlignment="1" applyProtection="1">
      <alignment horizontal="center" vertical="center" textRotation="90" wrapText="1"/>
    </xf>
    <xf numFmtId="165" fontId="5" fillId="0" borderId="40" xfId="1" applyNumberFormat="1" applyFont="1" applyFill="1" applyBorder="1" applyAlignment="1" applyProtection="1">
      <alignment horizontal="center" vertical="center" textRotation="90" wrapText="1"/>
    </xf>
    <xf numFmtId="49" fontId="5" fillId="0" borderId="1" xfId="1" applyNumberFormat="1" applyFont="1" applyFill="1" applyBorder="1" applyAlignment="1" applyProtection="1">
      <alignment horizontal="center" vertical="center"/>
    </xf>
    <xf numFmtId="49" fontId="5" fillId="0" borderId="3" xfId="1" applyNumberFormat="1" applyFont="1" applyFill="1" applyBorder="1" applyAlignment="1" applyProtection="1">
      <alignment horizontal="center" vertical="center"/>
    </xf>
    <xf numFmtId="49" fontId="5" fillId="0" borderId="32" xfId="1" applyNumberFormat="1" applyFont="1" applyFill="1" applyBorder="1" applyAlignment="1" applyProtection="1">
      <alignment horizontal="center" vertical="center"/>
    </xf>
    <xf numFmtId="49" fontId="5" fillId="0" borderId="33" xfId="1" applyNumberFormat="1" applyFont="1" applyFill="1" applyBorder="1" applyAlignment="1" applyProtection="1">
      <alignment horizontal="center" vertical="center"/>
    </xf>
    <xf numFmtId="49" fontId="5" fillId="0" borderId="34" xfId="1" applyNumberFormat="1" applyFont="1" applyFill="1" applyBorder="1" applyAlignment="1" applyProtection="1">
      <alignment horizontal="center" vertical="center"/>
    </xf>
    <xf numFmtId="0" fontId="7" fillId="0" borderId="13" xfId="1" applyFont="1" applyFill="1" applyBorder="1" applyAlignment="1">
      <alignment horizontal="center" vertical="center" wrapText="1"/>
    </xf>
    <xf numFmtId="167" fontId="7" fillId="0" borderId="12" xfId="1" applyNumberFormat="1" applyFont="1" applyFill="1" applyBorder="1" applyAlignment="1" applyProtection="1">
      <alignment horizontal="center" vertical="center"/>
    </xf>
    <xf numFmtId="167" fontId="7" fillId="0" borderId="24" xfId="1" applyNumberFormat="1" applyFont="1" applyFill="1" applyBorder="1" applyAlignment="1" applyProtection="1">
      <alignment horizontal="center" vertical="center"/>
    </xf>
    <xf numFmtId="167" fontId="7" fillId="0" borderId="19" xfId="1" applyNumberFormat="1" applyFont="1" applyFill="1" applyBorder="1" applyAlignment="1" applyProtection="1">
      <alignment horizontal="center" vertical="center"/>
    </xf>
    <xf numFmtId="49" fontId="7" fillId="0" borderId="16" xfId="1" applyNumberFormat="1" applyFont="1" applyFill="1" applyBorder="1" applyAlignment="1">
      <alignment horizontal="center" vertical="center" wrapText="1"/>
    </xf>
    <xf numFmtId="49" fontId="7" fillId="0" borderId="17" xfId="1" applyNumberFormat="1" applyFont="1" applyFill="1" applyBorder="1" applyAlignment="1">
      <alignment horizontal="center" vertical="center" wrapText="1"/>
    </xf>
    <xf numFmtId="49" fontId="7" fillId="0" borderId="18" xfId="1" applyNumberFormat="1" applyFont="1" applyFill="1" applyBorder="1" applyAlignment="1">
      <alignment horizontal="center" vertical="center" wrapText="1"/>
    </xf>
    <xf numFmtId="0" fontId="7" fillId="0" borderId="64" xfId="1" applyFont="1" applyFill="1" applyBorder="1" applyAlignment="1">
      <alignment horizontal="center" vertical="center" wrapText="1"/>
    </xf>
    <xf numFmtId="0" fontId="7" fillId="0" borderId="62" xfId="1" applyFont="1" applyFill="1" applyBorder="1" applyAlignment="1">
      <alignment horizontal="center" vertical="center" wrapText="1"/>
    </xf>
    <xf numFmtId="0" fontId="7" fillId="0" borderId="65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7" fillId="0" borderId="26" xfId="1" applyFont="1" applyFill="1" applyBorder="1" applyAlignment="1">
      <alignment horizontal="center" vertical="center" wrapText="1"/>
    </xf>
    <xf numFmtId="0" fontId="7" fillId="0" borderId="25" xfId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 applyProtection="1">
      <alignment horizontal="center" vertical="center"/>
    </xf>
    <xf numFmtId="49" fontId="7" fillId="0" borderId="9" xfId="0" applyNumberFormat="1" applyFont="1" applyFill="1" applyBorder="1" applyAlignment="1" applyProtection="1">
      <alignment horizontal="center" vertical="center"/>
    </xf>
    <xf numFmtId="49" fontId="7" fillId="0" borderId="68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49" fontId="7" fillId="0" borderId="69" xfId="0" applyNumberFormat="1" applyFont="1" applyFill="1" applyBorder="1" applyAlignment="1" applyProtection="1">
      <alignment horizontal="center" vertical="center"/>
    </xf>
    <xf numFmtId="49" fontId="7" fillId="0" borderId="13" xfId="1" applyNumberFormat="1" applyFont="1" applyFill="1" applyBorder="1" applyAlignment="1">
      <alignment horizontal="center" vertical="center" wrapText="1"/>
    </xf>
    <xf numFmtId="167" fontId="7" fillId="0" borderId="44" xfId="1" applyNumberFormat="1" applyFont="1" applyFill="1" applyBorder="1" applyAlignment="1" applyProtection="1">
      <alignment horizontal="center" vertical="center"/>
    </xf>
    <xf numFmtId="167" fontId="7" fillId="0" borderId="30" xfId="1" applyNumberFormat="1" applyFont="1" applyFill="1" applyBorder="1" applyAlignment="1" applyProtection="1">
      <alignment horizontal="center" vertical="center"/>
    </xf>
    <xf numFmtId="49" fontId="7" fillId="0" borderId="43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166" fontId="7" fillId="0" borderId="20" xfId="0" applyNumberFormat="1" applyFont="1" applyFill="1" applyBorder="1" applyAlignment="1" applyProtection="1">
      <alignment horizontal="center" vertical="center" wrapText="1"/>
    </xf>
    <xf numFmtId="166" fontId="7" fillId="0" borderId="21" xfId="0" applyNumberFormat="1" applyFont="1" applyFill="1" applyBorder="1" applyAlignment="1" applyProtection="1">
      <alignment horizontal="center" vertical="center" wrapText="1"/>
    </xf>
    <xf numFmtId="166" fontId="7" fillId="0" borderId="22" xfId="0" applyNumberFormat="1" applyFont="1" applyFill="1" applyBorder="1" applyAlignment="1" applyProtection="1">
      <alignment horizontal="center" vertical="center" wrapText="1"/>
    </xf>
    <xf numFmtId="0" fontId="7" fillId="0" borderId="75" xfId="0" applyFont="1" applyFill="1" applyBorder="1" applyAlignment="1">
      <alignment horizontal="center" vertical="center" wrapText="1"/>
    </xf>
    <xf numFmtId="0" fontId="7" fillId="0" borderId="7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43" xfId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Border="1" applyAlignment="1" applyProtection="1">
      <alignment horizontal="center" vertical="center"/>
    </xf>
    <xf numFmtId="0" fontId="7" fillId="0" borderId="73" xfId="1" applyNumberFormat="1" applyFont="1" applyFill="1" applyBorder="1" applyAlignment="1" applyProtection="1">
      <alignment horizontal="center" vertical="center"/>
    </xf>
    <xf numFmtId="167" fontId="7" fillId="0" borderId="36" xfId="1" applyNumberFormat="1" applyFont="1" applyFill="1" applyBorder="1" applyAlignment="1" applyProtection="1">
      <alignment horizontal="center" vertical="center"/>
    </xf>
    <xf numFmtId="167" fontId="7" fillId="0" borderId="37" xfId="1" applyNumberFormat="1" applyFont="1" applyFill="1" applyBorder="1" applyAlignment="1" applyProtection="1">
      <alignment horizontal="center" vertical="center"/>
    </xf>
    <xf numFmtId="167" fontId="7" fillId="0" borderId="38" xfId="1" applyNumberFormat="1" applyFont="1" applyFill="1" applyBorder="1" applyAlignment="1" applyProtection="1">
      <alignment horizontal="center" vertical="center"/>
    </xf>
    <xf numFmtId="49" fontId="5" fillId="0" borderId="4" xfId="1" applyNumberFormat="1" applyFont="1" applyFill="1" applyBorder="1" applyAlignment="1" applyProtection="1">
      <alignment horizontal="center" vertical="center"/>
    </xf>
    <xf numFmtId="49" fontId="5" fillId="0" borderId="70" xfId="1" applyNumberFormat="1" applyFont="1" applyFill="1" applyBorder="1" applyAlignment="1" applyProtection="1">
      <alignment horizontal="center" vertical="center"/>
    </xf>
    <xf numFmtId="49" fontId="5" fillId="0" borderId="55" xfId="1" applyNumberFormat="1" applyFont="1" applyFill="1" applyBorder="1" applyAlignment="1" applyProtection="1">
      <alignment horizontal="center" vertical="center"/>
    </xf>
    <xf numFmtId="167" fontId="7" fillId="0" borderId="39" xfId="1" applyNumberFormat="1" applyFont="1" applyFill="1" applyBorder="1" applyAlignment="1" applyProtection="1">
      <alignment horizontal="center" vertical="center"/>
    </xf>
    <xf numFmtId="167" fontId="7" fillId="0" borderId="40" xfId="1" applyNumberFormat="1" applyFont="1" applyFill="1" applyBorder="1" applyAlignment="1" applyProtection="1">
      <alignment horizontal="center" vertical="center"/>
    </xf>
    <xf numFmtId="167" fontId="7" fillId="0" borderId="26" xfId="1" applyNumberFormat="1" applyFont="1" applyFill="1" applyBorder="1" applyAlignment="1" applyProtection="1">
      <alignment horizontal="center" vertical="center"/>
    </xf>
    <xf numFmtId="167" fontId="7" fillId="0" borderId="79" xfId="1" applyNumberFormat="1" applyFont="1" applyFill="1" applyBorder="1" applyAlignment="1" applyProtection="1">
      <alignment horizontal="center" vertical="center"/>
    </xf>
    <xf numFmtId="49" fontId="5" fillId="0" borderId="4" xfId="1" applyNumberFormat="1" applyFont="1" applyFill="1" applyBorder="1" applyAlignment="1">
      <alignment horizontal="center" vertical="center" wrapText="1"/>
    </xf>
    <xf numFmtId="49" fontId="5" fillId="0" borderId="35" xfId="1" applyNumberFormat="1" applyFont="1" applyFill="1" applyBorder="1" applyAlignment="1">
      <alignment horizontal="center" vertical="center" wrapText="1"/>
    </xf>
    <xf numFmtId="165" fontId="7" fillId="0" borderId="13" xfId="1" applyNumberFormat="1" applyFont="1" applyFill="1" applyBorder="1" applyAlignment="1" applyProtection="1">
      <alignment horizontal="right" vertical="center"/>
    </xf>
    <xf numFmtId="167" fontId="7" fillId="0" borderId="44" xfId="1" applyNumberFormat="1" applyFont="1" applyFill="1" applyBorder="1" applyAlignment="1" applyProtection="1">
      <alignment horizontal="left" vertical="center" wrapText="1"/>
    </xf>
    <xf numFmtId="167" fontId="7" fillId="0" borderId="82" xfId="1" applyNumberFormat="1" applyFont="1" applyFill="1" applyBorder="1" applyAlignment="1" applyProtection="1">
      <alignment horizontal="left" vertical="center"/>
    </xf>
    <xf numFmtId="167" fontId="7" fillId="0" borderId="44" xfId="1" applyNumberFormat="1" applyFont="1" applyFill="1" applyBorder="1" applyAlignment="1" applyProtection="1">
      <alignment horizontal="left" vertical="center"/>
    </xf>
    <xf numFmtId="167" fontId="7" fillId="0" borderId="66" xfId="1" applyNumberFormat="1" applyFont="1" applyFill="1" applyBorder="1" applyAlignment="1" applyProtection="1">
      <alignment horizontal="left" vertical="center"/>
    </xf>
    <xf numFmtId="0" fontId="7" fillId="0" borderId="4" xfId="1" applyFont="1" applyFill="1" applyBorder="1" applyAlignment="1">
      <alignment horizontal="right" vertical="center"/>
    </xf>
    <xf numFmtId="167" fontId="7" fillId="0" borderId="13" xfId="1" applyNumberFormat="1" applyFont="1" applyFill="1" applyBorder="1" applyAlignment="1" applyProtection="1">
      <alignment horizontal="left" vertical="center"/>
    </xf>
    <xf numFmtId="0" fontId="7" fillId="0" borderId="42" xfId="1" applyFont="1" applyFill="1" applyBorder="1" applyAlignment="1" applyProtection="1">
      <alignment horizontal="right" vertical="center"/>
    </xf>
    <xf numFmtId="0" fontId="7" fillId="0" borderId="4" xfId="1" applyFont="1" applyFill="1" applyBorder="1" applyAlignment="1" applyProtection="1">
      <alignment horizontal="right" vertical="center"/>
    </xf>
    <xf numFmtId="49" fontId="11" fillId="0" borderId="21" xfId="1" applyNumberFormat="1" applyFont="1" applyFill="1" applyBorder="1" applyAlignment="1" applyProtection="1">
      <alignment horizontal="center" vertical="center"/>
    </xf>
    <xf numFmtId="49" fontId="11" fillId="0" borderId="22" xfId="1" applyNumberFormat="1" applyFont="1" applyFill="1" applyBorder="1" applyAlignment="1" applyProtection="1">
      <alignment horizontal="center" vertical="center"/>
    </xf>
    <xf numFmtId="2" fontId="7" fillId="0" borderId="41" xfId="1" applyNumberFormat="1" applyFont="1" applyFill="1" applyBorder="1" applyAlignment="1" applyProtection="1">
      <alignment horizontal="center" vertical="center"/>
    </xf>
    <xf numFmtId="2" fontId="7" fillId="0" borderId="22" xfId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>
      <alignment horizontal="center" vertical="center"/>
    </xf>
    <xf numFmtId="49" fontId="7" fillId="0" borderId="21" xfId="1" applyNumberFormat="1" applyFont="1" applyFill="1" applyBorder="1" applyAlignment="1" applyProtection="1">
      <alignment horizontal="center" vertical="center"/>
    </xf>
    <xf numFmtId="49" fontId="7" fillId="0" borderId="22" xfId="1" applyNumberFormat="1" applyFont="1" applyFill="1" applyBorder="1" applyAlignment="1" applyProtection="1">
      <alignment horizontal="center" vertical="center"/>
    </xf>
  </cellXfs>
  <cellStyles count="6">
    <cellStyle name="Обычный" xfId="0" builtinId="0"/>
    <cellStyle name="Обычный 2" xfId="2"/>
    <cellStyle name="Обычный 3" xfId="4"/>
    <cellStyle name="Обычный_Plan Уч(бакал.) д_о 2013_14а" xfId="1"/>
    <cellStyle name="Обычный_Т_т_ЛП_бакалавр заочна_2013_2014" xf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&#1088;&#1086;&#1073;&#1086;&#1090;&#1072;%20&#1085;&#1072;&#1076;%20&#1085;&#1072;&#1082;&#1072;&#1079;&#1086;&#1084;/&#1063;&#1080;&#1089;&#1090;&#1086;&#1074;&#1110;%20&#1089;&#1077;&#1084;&#1077;&#1089;&#1090;&#1088;&#1086;&#1074;&#1082;&#1080;/&#1043;&#1086;&#1090;&#1086;&#1074;&#1086;/&#1089;&#1077;&#1084;%20&#1076;&#1080;&#1089;&#1087;&#1077;&#1090;&#1095;&#1077;&#1088;&#1072;&#1084;/052%20&#1055;&#1051;/&#1089;&#1077;&#1084;%20&#1076;&#1080;&#1089;&#1087;%20&#1055;&#1051;-21%20&#1079;&#1072;&#1086;&#1095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052"/>
      <sheetName val=" план 052 "/>
      <sheetName val=" план 052  (новий)"/>
      <sheetName val="семестровка"/>
      <sheetName val="семестровка (2)"/>
      <sheetName val="до наказу ПЛ-21-1"/>
      <sheetName val=" план 052  (заочн)"/>
      <sheetName val="сем для диспетч "/>
      <sheetName val=" сем 1 курс 21"/>
      <sheetName val="сем дисп"/>
      <sheetName val="семестровка 052"/>
      <sheetName val="семестровка 052 (202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2">
          <cell r="D12">
            <v>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5"/>
  <sheetViews>
    <sheetView tabSelected="1" view="pageBreakPreview" topLeftCell="A2" zoomScale="70" zoomScaleNormal="50" zoomScaleSheetLayoutView="70" workbookViewId="0">
      <selection activeCell="A5" sqref="A5"/>
    </sheetView>
  </sheetViews>
  <sheetFormatPr defaultColWidth="3.44140625" defaultRowHeight="15.6" x14ac:dyDescent="0.3"/>
  <cols>
    <col min="1" max="3" width="4.44140625" style="353" customWidth="1"/>
    <col min="4" max="4" width="5.44140625" style="353" customWidth="1"/>
    <col min="5" max="10" width="4.44140625" style="353" customWidth="1"/>
    <col min="11" max="11" width="5.44140625" style="353" customWidth="1"/>
    <col min="12" max="12" width="5.109375" style="353" customWidth="1"/>
    <col min="13" max="13" width="6.44140625" style="353" customWidth="1"/>
    <col min="14" max="53" width="4.44140625" style="353" customWidth="1"/>
    <col min="54" max="259" width="3.44140625" style="353"/>
    <col min="260" max="260" width="4.44140625" style="353" customWidth="1"/>
    <col min="261" max="262" width="3.44140625" style="353"/>
    <col min="263" max="263" width="6.109375" style="353" customWidth="1"/>
    <col min="264" max="264" width="5.109375" style="353" customWidth="1"/>
    <col min="265" max="265" width="6.5546875" style="353" customWidth="1"/>
    <col min="266" max="269" width="3.44140625" style="353"/>
    <col min="270" max="272" width="4.44140625" style="353" customWidth="1"/>
    <col min="273" max="277" width="3.44140625" style="353"/>
    <col min="278" max="278" width="4.44140625" style="353" customWidth="1"/>
    <col min="279" max="288" width="3.44140625" style="353"/>
    <col min="289" max="289" width="4" style="353" customWidth="1"/>
    <col min="290" max="290" width="3.44140625" style="353"/>
    <col min="291" max="291" width="5.5546875" style="353" customWidth="1"/>
    <col min="292" max="292" width="4.44140625" style="353" customWidth="1"/>
    <col min="293" max="297" width="3.44140625" style="353"/>
    <col min="298" max="298" width="4.44140625" style="353" customWidth="1"/>
    <col min="299" max="299" width="3.44140625" style="353"/>
    <col min="300" max="300" width="4" style="353" customWidth="1"/>
    <col min="301" max="301" width="4.44140625" style="353" customWidth="1"/>
    <col min="302" max="302" width="5.5546875" style="353" customWidth="1"/>
    <col min="303" max="305" width="5" style="353" customWidth="1"/>
    <col min="306" max="515" width="3.44140625" style="353"/>
    <col min="516" max="516" width="4.44140625" style="353" customWidth="1"/>
    <col min="517" max="518" width="3.44140625" style="353"/>
    <col min="519" max="519" width="6.109375" style="353" customWidth="1"/>
    <col min="520" max="520" width="5.109375" style="353" customWidth="1"/>
    <col min="521" max="521" width="6.5546875" style="353" customWidth="1"/>
    <col min="522" max="525" width="3.44140625" style="353"/>
    <col min="526" max="528" width="4.44140625" style="353" customWidth="1"/>
    <col min="529" max="533" width="3.44140625" style="353"/>
    <col min="534" max="534" width="4.44140625" style="353" customWidth="1"/>
    <col min="535" max="544" width="3.44140625" style="353"/>
    <col min="545" max="545" width="4" style="353" customWidth="1"/>
    <col min="546" max="546" width="3.44140625" style="353"/>
    <col min="547" max="547" width="5.5546875" style="353" customWidth="1"/>
    <col min="548" max="548" width="4.44140625" style="353" customWidth="1"/>
    <col min="549" max="553" width="3.44140625" style="353"/>
    <col min="554" max="554" width="4.44140625" style="353" customWidth="1"/>
    <col min="555" max="555" width="3.44140625" style="353"/>
    <col min="556" max="556" width="4" style="353" customWidth="1"/>
    <col min="557" max="557" width="4.44140625" style="353" customWidth="1"/>
    <col min="558" max="558" width="5.5546875" style="353" customWidth="1"/>
    <col min="559" max="561" width="5" style="353" customWidth="1"/>
    <col min="562" max="771" width="3.44140625" style="353"/>
    <col min="772" max="772" width="4.44140625" style="353" customWidth="1"/>
    <col min="773" max="774" width="3.44140625" style="353"/>
    <col min="775" max="775" width="6.109375" style="353" customWidth="1"/>
    <col min="776" max="776" width="5.109375" style="353" customWidth="1"/>
    <col min="777" max="777" width="6.5546875" style="353" customWidth="1"/>
    <col min="778" max="781" width="3.44140625" style="353"/>
    <col min="782" max="784" width="4.44140625" style="353" customWidth="1"/>
    <col min="785" max="789" width="3.44140625" style="353"/>
    <col min="790" max="790" width="4.44140625" style="353" customWidth="1"/>
    <col min="791" max="800" width="3.44140625" style="353"/>
    <col min="801" max="801" width="4" style="353" customWidth="1"/>
    <col min="802" max="802" width="3.44140625" style="353"/>
    <col min="803" max="803" width="5.5546875" style="353" customWidth="1"/>
    <col min="804" max="804" width="4.44140625" style="353" customWidth="1"/>
    <col min="805" max="809" width="3.44140625" style="353"/>
    <col min="810" max="810" width="4.44140625" style="353" customWidth="1"/>
    <col min="811" max="811" width="3.44140625" style="353"/>
    <col min="812" max="812" width="4" style="353" customWidth="1"/>
    <col min="813" max="813" width="4.44140625" style="353" customWidth="1"/>
    <col min="814" max="814" width="5.5546875" style="353" customWidth="1"/>
    <col min="815" max="817" width="5" style="353" customWidth="1"/>
    <col min="818" max="1027" width="3.44140625" style="353"/>
    <col min="1028" max="1028" width="4.44140625" style="353" customWidth="1"/>
    <col min="1029" max="1030" width="3.44140625" style="353"/>
    <col min="1031" max="1031" width="6.109375" style="353" customWidth="1"/>
    <col min="1032" max="1032" width="5.109375" style="353" customWidth="1"/>
    <col min="1033" max="1033" width="6.5546875" style="353" customWidth="1"/>
    <col min="1034" max="1037" width="3.44140625" style="353"/>
    <col min="1038" max="1040" width="4.44140625" style="353" customWidth="1"/>
    <col min="1041" max="1045" width="3.44140625" style="353"/>
    <col min="1046" max="1046" width="4.44140625" style="353" customWidth="1"/>
    <col min="1047" max="1056" width="3.44140625" style="353"/>
    <col min="1057" max="1057" width="4" style="353" customWidth="1"/>
    <col min="1058" max="1058" width="3.44140625" style="353"/>
    <col min="1059" max="1059" width="5.5546875" style="353" customWidth="1"/>
    <col min="1060" max="1060" width="4.44140625" style="353" customWidth="1"/>
    <col min="1061" max="1065" width="3.44140625" style="353"/>
    <col min="1066" max="1066" width="4.44140625" style="353" customWidth="1"/>
    <col min="1067" max="1067" width="3.44140625" style="353"/>
    <col min="1068" max="1068" width="4" style="353" customWidth="1"/>
    <col min="1069" max="1069" width="4.44140625" style="353" customWidth="1"/>
    <col min="1070" max="1070" width="5.5546875" style="353" customWidth="1"/>
    <col min="1071" max="1073" width="5" style="353" customWidth="1"/>
    <col min="1074" max="1283" width="3.44140625" style="353"/>
    <col min="1284" max="1284" width="4.44140625" style="353" customWidth="1"/>
    <col min="1285" max="1286" width="3.44140625" style="353"/>
    <col min="1287" max="1287" width="6.109375" style="353" customWidth="1"/>
    <col min="1288" max="1288" width="5.109375" style="353" customWidth="1"/>
    <col min="1289" max="1289" width="6.5546875" style="353" customWidth="1"/>
    <col min="1290" max="1293" width="3.44140625" style="353"/>
    <col min="1294" max="1296" width="4.44140625" style="353" customWidth="1"/>
    <col min="1297" max="1301" width="3.44140625" style="353"/>
    <col min="1302" max="1302" width="4.44140625" style="353" customWidth="1"/>
    <col min="1303" max="1312" width="3.44140625" style="353"/>
    <col min="1313" max="1313" width="4" style="353" customWidth="1"/>
    <col min="1314" max="1314" width="3.44140625" style="353"/>
    <col min="1315" max="1315" width="5.5546875" style="353" customWidth="1"/>
    <col min="1316" max="1316" width="4.44140625" style="353" customWidth="1"/>
    <col min="1317" max="1321" width="3.44140625" style="353"/>
    <col min="1322" max="1322" width="4.44140625" style="353" customWidth="1"/>
    <col min="1323" max="1323" width="3.44140625" style="353"/>
    <col min="1324" max="1324" width="4" style="353" customWidth="1"/>
    <col min="1325" max="1325" width="4.44140625" style="353" customWidth="1"/>
    <col min="1326" max="1326" width="5.5546875" style="353" customWidth="1"/>
    <col min="1327" max="1329" width="5" style="353" customWidth="1"/>
    <col min="1330" max="1539" width="3.44140625" style="353"/>
    <col min="1540" max="1540" width="4.44140625" style="353" customWidth="1"/>
    <col min="1541" max="1542" width="3.44140625" style="353"/>
    <col min="1543" max="1543" width="6.109375" style="353" customWidth="1"/>
    <col min="1544" max="1544" width="5.109375" style="353" customWidth="1"/>
    <col min="1545" max="1545" width="6.5546875" style="353" customWidth="1"/>
    <col min="1546" max="1549" width="3.44140625" style="353"/>
    <col min="1550" max="1552" width="4.44140625" style="353" customWidth="1"/>
    <col min="1553" max="1557" width="3.44140625" style="353"/>
    <col min="1558" max="1558" width="4.44140625" style="353" customWidth="1"/>
    <col min="1559" max="1568" width="3.44140625" style="353"/>
    <col min="1569" max="1569" width="4" style="353" customWidth="1"/>
    <col min="1570" max="1570" width="3.44140625" style="353"/>
    <col min="1571" max="1571" width="5.5546875" style="353" customWidth="1"/>
    <col min="1572" max="1572" width="4.44140625" style="353" customWidth="1"/>
    <col min="1573" max="1577" width="3.44140625" style="353"/>
    <col min="1578" max="1578" width="4.44140625" style="353" customWidth="1"/>
    <col min="1579" max="1579" width="3.44140625" style="353"/>
    <col min="1580" max="1580" width="4" style="353" customWidth="1"/>
    <col min="1581" max="1581" width="4.44140625" style="353" customWidth="1"/>
    <col min="1582" max="1582" width="5.5546875" style="353" customWidth="1"/>
    <col min="1583" max="1585" width="5" style="353" customWidth="1"/>
    <col min="1586" max="1795" width="3.44140625" style="353"/>
    <col min="1796" max="1796" width="4.44140625" style="353" customWidth="1"/>
    <col min="1797" max="1798" width="3.44140625" style="353"/>
    <col min="1799" max="1799" width="6.109375" style="353" customWidth="1"/>
    <col min="1800" max="1800" width="5.109375" style="353" customWidth="1"/>
    <col min="1801" max="1801" width="6.5546875" style="353" customWidth="1"/>
    <col min="1802" max="1805" width="3.44140625" style="353"/>
    <col min="1806" max="1808" width="4.44140625" style="353" customWidth="1"/>
    <col min="1809" max="1813" width="3.44140625" style="353"/>
    <col min="1814" max="1814" width="4.44140625" style="353" customWidth="1"/>
    <col min="1815" max="1824" width="3.44140625" style="353"/>
    <col min="1825" max="1825" width="4" style="353" customWidth="1"/>
    <col min="1826" max="1826" width="3.44140625" style="353"/>
    <col min="1827" max="1827" width="5.5546875" style="353" customWidth="1"/>
    <col min="1828" max="1828" width="4.44140625" style="353" customWidth="1"/>
    <col min="1829" max="1833" width="3.44140625" style="353"/>
    <col min="1834" max="1834" width="4.44140625" style="353" customWidth="1"/>
    <col min="1835" max="1835" width="3.44140625" style="353"/>
    <col min="1836" max="1836" width="4" style="353" customWidth="1"/>
    <col min="1837" max="1837" width="4.44140625" style="353" customWidth="1"/>
    <col min="1838" max="1838" width="5.5546875" style="353" customWidth="1"/>
    <col min="1839" max="1841" width="5" style="353" customWidth="1"/>
    <col min="1842" max="2051" width="3.44140625" style="353"/>
    <col min="2052" max="2052" width="4.44140625" style="353" customWidth="1"/>
    <col min="2053" max="2054" width="3.44140625" style="353"/>
    <col min="2055" max="2055" width="6.109375" style="353" customWidth="1"/>
    <col min="2056" max="2056" width="5.109375" style="353" customWidth="1"/>
    <col min="2057" max="2057" width="6.5546875" style="353" customWidth="1"/>
    <col min="2058" max="2061" width="3.44140625" style="353"/>
    <col min="2062" max="2064" width="4.44140625" style="353" customWidth="1"/>
    <col min="2065" max="2069" width="3.44140625" style="353"/>
    <col min="2070" max="2070" width="4.44140625" style="353" customWidth="1"/>
    <col min="2071" max="2080" width="3.44140625" style="353"/>
    <col min="2081" max="2081" width="4" style="353" customWidth="1"/>
    <col min="2082" max="2082" width="3.44140625" style="353"/>
    <col min="2083" max="2083" width="5.5546875" style="353" customWidth="1"/>
    <col min="2084" max="2084" width="4.44140625" style="353" customWidth="1"/>
    <col min="2085" max="2089" width="3.44140625" style="353"/>
    <col min="2090" max="2090" width="4.44140625" style="353" customWidth="1"/>
    <col min="2091" max="2091" width="3.44140625" style="353"/>
    <col min="2092" max="2092" width="4" style="353" customWidth="1"/>
    <col min="2093" max="2093" width="4.44140625" style="353" customWidth="1"/>
    <col min="2094" max="2094" width="5.5546875" style="353" customWidth="1"/>
    <col min="2095" max="2097" width="5" style="353" customWidth="1"/>
    <col min="2098" max="2307" width="3.44140625" style="353"/>
    <col min="2308" max="2308" width="4.44140625" style="353" customWidth="1"/>
    <col min="2309" max="2310" width="3.44140625" style="353"/>
    <col min="2311" max="2311" width="6.109375" style="353" customWidth="1"/>
    <col min="2312" max="2312" width="5.109375" style="353" customWidth="1"/>
    <col min="2313" max="2313" width="6.5546875" style="353" customWidth="1"/>
    <col min="2314" max="2317" width="3.44140625" style="353"/>
    <col min="2318" max="2320" width="4.44140625" style="353" customWidth="1"/>
    <col min="2321" max="2325" width="3.44140625" style="353"/>
    <col min="2326" max="2326" width="4.44140625" style="353" customWidth="1"/>
    <col min="2327" max="2336" width="3.44140625" style="353"/>
    <col min="2337" max="2337" width="4" style="353" customWidth="1"/>
    <col min="2338" max="2338" width="3.44140625" style="353"/>
    <col min="2339" max="2339" width="5.5546875" style="353" customWidth="1"/>
    <col min="2340" max="2340" width="4.44140625" style="353" customWidth="1"/>
    <col min="2341" max="2345" width="3.44140625" style="353"/>
    <col min="2346" max="2346" width="4.44140625" style="353" customWidth="1"/>
    <col min="2347" max="2347" width="3.44140625" style="353"/>
    <col min="2348" max="2348" width="4" style="353" customWidth="1"/>
    <col min="2349" max="2349" width="4.44140625" style="353" customWidth="1"/>
    <col min="2350" max="2350" width="5.5546875" style="353" customWidth="1"/>
    <col min="2351" max="2353" width="5" style="353" customWidth="1"/>
    <col min="2354" max="2563" width="3.44140625" style="353"/>
    <col min="2564" max="2564" width="4.44140625" style="353" customWidth="1"/>
    <col min="2565" max="2566" width="3.44140625" style="353"/>
    <col min="2567" max="2567" width="6.109375" style="353" customWidth="1"/>
    <col min="2568" max="2568" width="5.109375" style="353" customWidth="1"/>
    <col min="2569" max="2569" width="6.5546875" style="353" customWidth="1"/>
    <col min="2570" max="2573" width="3.44140625" style="353"/>
    <col min="2574" max="2576" width="4.44140625" style="353" customWidth="1"/>
    <col min="2577" max="2581" width="3.44140625" style="353"/>
    <col min="2582" max="2582" width="4.44140625" style="353" customWidth="1"/>
    <col min="2583" max="2592" width="3.44140625" style="353"/>
    <col min="2593" max="2593" width="4" style="353" customWidth="1"/>
    <col min="2594" max="2594" width="3.44140625" style="353"/>
    <col min="2595" max="2595" width="5.5546875" style="353" customWidth="1"/>
    <col min="2596" max="2596" width="4.44140625" style="353" customWidth="1"/>
    <col min="2597" max="2601" width="3.44140625" style="353"/>
    <col min="2602" max="2602" width="4.44140625" style="353" customWidth="1"/>
    <col min="2603" max="2603" width="3.44140625" style="353"/>
    <col min="2604" max="2604" width="4" style="353" customWidth="1"/>
    <col min="2605" max="2605" width="4.44140625" style="353" customWidth="1"/>
    <col min="2606" max="2606" width="5.5546875" style="353" customWidth="1"/>
    <col min="2607" max="2609" width="5" style="353" customWidth="1"/>
    <col min="2610" max="2819" width="3.44140625" style="353"/>
    <col min="2820" max="2820" width="4.44140625" style="353" customWidth="1"/>
    <col min="2821" max="2822" width="3.44140625" style="353"/>
    <col min="2823" max="2823" width="6.109375" style="353" customWidth="1"/>
    <col min="2824" max="2824" width="5.109375" style="353" customWidth="1"/>
    <col min="2825" max="2825" width="6.5546875" style="353" customWidth="1"/>
    <col min="2826" max="2829" width="3.44140625" style="353"/>
    <col min="2830" max="2832" width="4.44140625" style="353" customWidth="1"/>
    <col min="2833" max="2837" width="3.44140625" style="353"/>
    <col min="2838" max="2838" width="4.44140625" style="353" customWidth="1"/>
    <col min="2839" max="2848" width="3.44140625" style="353"/>
    <col min="2849" max="2849" width="4" style="353" customWidth="1"/>
    <col min="2850" max="2850" width="3.44140625" style="353"/>
    <col min="2851" max="2851" width="5.5546875" style="353" customWidth="1"/>
    <col min="2852" max="2852" width="4.44140625" style="353" customWidth="1"/>
    <col min="2853" max="2857" width="3.44140625" style="353"/>
    <col min="2858" max="2858" width="4.44140625" style="353" customWidth="1"/>
    <col min="2859" max="2859" width="3.44140625" style="353"/>
    <col min="2860" max="2860" width="4" style="353" customWidth="1"/>
    <col min="2861" max="2861" width="4.44140625" style="353" customWidth="1"/>
    <col min="2862" max="2862" width="5.5546875" style="353" customWidth="1"/>
    <col min="2863" max="2865" width="5" style="353" customWidth="1"/>
    <col min="2866" max="3075" width="3.44140625" style="353"/>
    <col min="3076" max="3076" width="4.44140625" style="353" customWidth="1"/>
    <col min="3077" max="3078" width="3.44140625" style="353"/>
    <col min="3079" max="3079" width="6.109375" style="353" customWidth="1"/>
    <col min="3080" max="3080" width="5.109375" style="353" customWidth="1"/>
    <col min="3081" max="3081" width="6.5546875" style="353" customWidth="1"/>
    <col min="3082" max="3085" width="3.44140625" style="353"/>
    <col min="3086" max="3088" width="4.44140625" style="353" customWidth="1"/>
    <col min="3089" max="3093" width="3.44140625" style="353"/>
    <col min="3094" max="3094" width="4.44140625" style="353" customWidth="1"/>
    <col min="3095" max="3104" width="3.44140625" style="353"/>
    <col min="3105" max="3105" width="4" style="353" customWidth="1"/>
    <col min="3106" max="3106" width="3.44140625" style="353"/>
    <col min="3107" max="3107" width="5.5546875" style="353" customWidth="1"/>
    <col min="3108" max="3108" width="4.44140625" style="353" customWidth="1"/>
    <col min="3109" max="3113" width="3.44140625" style="353"/>
    <col min="3114" max="3114" width="4.44140625" style="353" customWidth="1"/>
    <col min="3115" max="3115" width="3.44140625" style="353"/>
    <col min="3116" max="3116" width="4" style="353" customWidth="1"/>
    <col min="3117" max="3117" width="4.44140625" style="353" customWidth="1"/>
    <col min="3118" max="3118" width="5.5546875" style="353" customWidth="1"/>
    <col min="3119" max="3121" width="5" style="353" customWidth="1"/>
    <col min="3122" max="3331" width="3.44140625" style="353"/>
    <col min="3332" max="3332" width="4.44140625" style="353" customWidth="1"/>
    <col min="3333" max="3334" width="3.44140625" style="353"/>
    <col min="3335" max="3335" width="6.109375" style="353" customWidth="1"/>
    <col min="3336" max="3336" width="5.109375" style="353" customWidth="1"/>
    <col min="3337" max="3337" width="6.5546875" style="353" customWidth="1"/>
    <col min="3338" max="3341" width="3.44140625" style="353"/>
    <col min="3342" max="3344" width="4.44140625" style="353" customWidth="1"/>
    <col min="3345" max="3349" width="3.44140625" style="353"/>
    <col min="3350" max="3350" width="4.44140625" style="353" customWidth="1"/>
    <col min="3351" max="3360" width="3.44140625" style="353"/>
    <col min="3361" max="3361" width="4" style="353" customWidth="1"/>
    <col min="3362" max="3362" width="3.44140625" style="353"/>
    <col min="3363" max="3363" width="5.5546875" style="353" customWidth="1"/>
    <col min="3364" max="3364" width="4.44140625" style="353" customWidth="1"/>
    <col min="3365" max="3369" width="3.44140625" style="353"/>
    <col min="3370" max="3370" width="4.44140625" style="353" customWidth="1"/>
    <col min="3371" max="3371" width="3.44140625" style="353"/>
    <col min="3372" max="3372" width="4" style="353" customWidth="1"/>
    <col min="3373" max="3373" width="4.44140625" style="353" customWidth="1"/>
    <col min="3374" max="3374" width="5.5546875" style="353" customWidth="1"/>
    <col min="3375" max="3377" width="5" style="353" customWidth="1"/>
    <col min="3378" max="3587" width="3.44140625" style="353"/>
    <col min="3588" max="3588" width="4.44140625" style="353" customWidth="1"/>
    <col min="3589" max="3590" width="3.44140625" style="353"/>
    <col min="3591" max="3591" width="6.109375" style="353" customWidth="1"/>
    <col min="3592" max="3592" width="5.109375" style="353" customWidth="1"/>
    <col min="3593" max="3593" width="6.5546875" style="353" customWidth="1"/>
    <col min="3594" max="3597" width="3.44140625" style="353"/>
    <col min="3598" max="3600" width="4.44140625" style="353" customWidth="1"/>
    <col min="3601" max="3605" width="3.44140625" style="353"/>
    <col min="3606" max="3606" width="4.44140625" style="353" customWidth="1"/>
    <col min="3607" max="3616" width="3.44140625" style="353"/>
    <col min="3617" max="3617" width="4" style="353" customWidth="1"/>
    <col min="3618" max="3618" width="3.44140625" style="353"/>
    <col min="3619" max="3619" width="5.5546875" style="353" customWidth="1"/>
    <col min="3620" max="3620" width="4.44140625" style="353" customWidth="1"/>
    <col min="3621" max="3625" width="3.44140625" style="353"/>
    <col min="3626" max="3626" width="4.44140625" style="353" customWidth="1"/>
    <col min="3627" max="3627" width="3.44140625" style="353"/>
    <col min="3628" max="3628" width="4" style="353" customWidth="1"/>
    <col min="3629" max="3629" width="4.44140625" style="353" customWidth="1"/>
    <col min="3630" max="3630" width="5.5546875" style="353" customWidth="1"/>
    <col min="3631" max="3633" width="5" style="353" customWidth="1"/>
    <col min="3634" max="3843" width="3.44140625" style="353"/>
    <col min="3844" max="3844" width="4.44140625" style="353" customWidth="1"/>
    <col min="3845" max="3846" width="3.44140625" style="353"/>
    <col min="3847" max="3847" width="6.109375" style="353" customWidth="1"/>
    <col min="3848" max="3848" width="5.109375" style="353" customWidth="1"/>
    <col min="3849" max="3849" width="6.5546875" style="353" customWidth="1"/>
    <col min="3850" max="3853" width="3.44140625" style="353"/>
    <col min="3854" max="3856" width="4.44140625" style="353" customWidth="1"/>
    <col min="3857" max="3861" width="3.44140625" style="353"/>
    <col min="3862" max="3862" width="4.44140625" style="353" customWidth="1"/>
    <col min="3863" max="3872" width="3.44140625" style="353"/>
    <col min="3873" max="3873" width="4" style="353" customWidth="1"/>
    <col min="3874" max="3874" width="3.44140625" style="353"/>
    <col min="3875" max="3875" width="5.5546875" style="353" customWidth="1"/>
    <col min="3876" max="3876" width="4.44140625" style="353" customWidth="1"/>
    <col min="3877" max="3881" width="3.44140625" style="353"/>
    <col min="3882" max="3882" width="4.44140625" style="353" customWidth="1"/>
    <col min="3883" max="3883" width="3.44140625" style="353"/>
    <col min="3884" max="3884" width="4" style="353" customWidth="1"/>
    <col min="3885" max="3885" width="4.44140625" style="353" customWidth="1"/>
    <col min="3886" max="3886" width="5.5546875" style="353" customWidth="1"/>
    <col min="3887" max="3889" width="5" style="353" customWidth="1"/>
    <col min="3890" max="4099" width="3.44140625" style="353"/>
    <col min="4100" max="4100" width="4.44140625" style="353" customWidth="1"/>
    <col min="4101" max="4102" width="3.44140625" style="353"/>
    <col min="4103" max="4103" width="6.109375" style="353" customWidth="1"/>
    <col min="4104" max="4104" width="5.109375" style="353" customWidth="1"/>
    <col min="4105" max="4105" width="6.5546875" style="353" customWidth="1"/>
    <col min="4106" max="4109" width="3.44140625" style="353"/>
    <col min="4110" max="4112" width="4.44140625" style="353" customWidth="1"/>
    <col min="4113" max="4117" width="3.44140625" style="353"/>
    <col min="4118" max="4118" width="4.44140625" style="353" customWidth="1"/>
    <col min="4119" max="4128" width="3.44140625" style="353"/>
    <col min="4129" max="4129" width="4" style="353" customWidth="1"/>
    <col min="4130" max="4130" width="3.44140625" style="353"/>
    <col min="4131" max="4131" width="5.5546875" style="353" customWidth="1"/>
    <col min="4132" max="4132" width="4.44140625" style="353" customWidth="1"/>
    <col min="4133" max="4137" width="3.44140625" style="353"/>
    <col min="4138" max="4138" width="4.44140625" style="353" customWidth="1"/>
    <col min="4139" max="4139" width="3.44140625" style="353"/>
    <col min="4140" max="4140" width="4" style="353" customWidth="1"/>
    <col min="4141" max="4141" width="4.44140625" style="353" customWidth="1"/>
    <col min="4142" max="4142" width="5.5546875" style="353" customWidth="1"/>
    <col min="4143" max="4145" width="5" style="353" customWidth="1"/>
    <col min="4146" max="4355" width="3.44140625" style="353"/>
    <col min="4356" max="4356" width="4.44140625" style="353" customWidth="1"/>
    <col min="4357" max="4358" width="3.44140625" style="353"/>
    <col min="4359" max="4359" width="6.109375" style="353" customWidth="1"/>
    <col min="4360" max="4360" width="5.109375" style="353" customWidth="1"/>
    <col min="4361" max="4361" width="6.5546875" style="353" customWidth="1"/>
    <col min="4362" max="4365" width="3.44140625" style="353"/>
    <col min="4366" max="4368" width="4.44140625" style="353" customWidth="1"/>
    <col min="4369" max="4373" width="3.44140625" style="353"/>
    <col min="4374" max="4374" width="4.44140625" style="353" customWidth="1"/>
    <col min="4375" max="4384" width="3.44140625" style="353"/>
    <col min="4385" max="4385" width="4" style="353" customWidth="1"/>
    <col min="4386" max="4386" width="3.44140625" style="353"/>
    <col min="4387" max="4387" width="5.5546875" style="353" customWidth="1"/>
    <col min="4388" max="4388" width="4.44140625" style="353" customWidth="1"/>
    <col min="4389" max="4393" width="3.44140625" style="353"/>
    <col min="4394" max="4394" width="4.44140625" style="353" customWidth="1"/>
    <col min="4395" max="4395" width="3.44140625" style="353"/>
    <col min="4396" max="4396" width="4" style="353" customWidth="1"/>
    <col min="4397" max="4397" width="4.44140625" style="353" customWidth="1"/>
    <col min="4398" max="4398" width="5.5546875" style="353" customWidth="1"/>
    <col min="4399" max="4401" width="5" style="353" customWidth="1"/>
    <col min="4402" max="4611" width="3.44140625" style="353"/>
    <col min="4612" max="4612" width="4.44140625" style="353" customWidth="1"/>
    <col min="4613" max="4614" width="3.44140625" style="353"/>
    <col min="4615" max="4615" width="6.109375" style="353" customWidth="1"/>
    <col min="4616" max="4616" width="5.109375" style="353" customWidth="1"/>
    <col min="4617" max="4617" width="6.5546875" style="353" customWidth="1"/>
    <col min="4618" max="4621" width="3.44140625" style="353"/>
    <col min="4622" max="4624" width="4.44140625" style="353" customWidth="1"/>
    <col min="4625" max="4629" width="3.44140625" style="353"/>
    <col min="4630" max="4630" width="4.44140625" style="353" customWidth="1"/>
    <col min="4631" max="4640" width="3.44140625" style="353"/>
    <col min="4641" max="4641" width="4" style="353" customWidth="1"/>
    <col min="4642" max="4642" width="3.44140625" style="353"/>
    <col min="4643" max="4643" width="5.5546875" style="353" customWidth="1"/>
    <col min="4644" max="4644" width="4.44140625" style="353" customWidth="1"/>
    <col min="4645" max="4649" width="3.44140625" style="353"/>
    <col min="4650" max="4650" width="4.44140625" style="353" customWidth="1"/>
    <col min="4651" max="4651" width="3.44140625" style="353"/>
    <col min="4652" max="4652" width="4" style="353" customWidth="1"/>
    <col min="4653" max="4653" width="4.44140625" style="353" customWidth="1"/>
    <col min="4654" max="4654" width="5.5546875" style="353" customWidth="1"/>
    <col min="4655" max="4657" width="5" style="353" customWidth="1"/>
    <col min="4658" max="4867" width="3.44140625" style="353"/>
    <col min="4868" max="4868" width="4.44140625" style="353" customWidth="1"/>
    <col min="4869" max="4870" width="3.44140625" style="353"/>
    <col min="4871" max="4871" width="6.109375" style="353" customWidth="1"/>
    <col min="4872" max="4872" width="5.109375" style="353" customWidth="1"/>
    <col min="4873" max="4873" width="6.5546875" style="353" customWidth="1"/>
    <col min="4874" max="4877" width="3.44140625" style="353"/>
    <col min="4878" max="4880" width="4.44140625" style="353" customWidth="1"/>
    <col min="4881" max="4885" width="3.44140625" style="353"/>
    <col min="4886" max="4886" width="4.44140625" style="353" customWidth="1"/>
    <col min="4887" max="4896" width="3.44140625" style="353"/>
    <col min="4897" max="4897" width="4" style="353" customWidth="1"/>
    <col min="4898" max="4898" width="3.44140625" style="353"/>
    <col min="4899" max="4899" width="5.5546875" style="353" customWidth="1"/>
    <col min="4900" max="4900" width="4.44140625" style="353" customWidth="1"/>
    <col min="4901" max="4905" width="3.44140625" style="353"/>
    <col min="4906" max="4906" width="4.44140625" style="353" customWidth="1"/>
    <col min="4907" max="4907" width="3.44140625" style="353"/>
    <col min="4908" max="4908" width="4" style="353" customWidth="1"/>
    <col min="4909" max="4909" width="4.44140625" style="353" customWidth="1"/>
    <col min="4910" max="4910" width="5.5546875" style="353" customWidth="1"/>
    <col min="4911" max="4913" width="5" style="353" customWidth="1"/>
    <col min="4914" max="5123" width="3.44140625" style="353"/>
    <col min="5124" max="5124" width="4.44140625" style="353" customWidth="1"/>
    <col min="5125" max="5126" width="3.44140625" style="353"/>
    <col min="5127" max="5127" width="6.109375" style="353" customWidth="1"/>
    <col min="5128" max="5128" width="5.109375" style="353" customWidth="1"/>
    <col min="5129" max="5129" width="6.5546875" style="353" customWidth="1"/>
    <col min="5130" max="5133" width="3.44140625" style="353"/>
    <col min="5134" max="5136" width="4.44140625" style="353" customWidth="1"/>
    <col min="5137" max="5141" width="3.44140625" style="353"/>
    <col min="5142" max="5142" width="4.44140625" style="353" customWidth="1"/>
    <col min="5143" max="5152" width="3.44140625" style="353"/>
    <col min="5153" max="5153" width="4" style="353" customWidth="1"/>
    <col min="5154" max="5154" width="3.44140625" style="353"/>
    <col min="5155" max="5155" width="5.5546875" style="353" customWidth="1"/>
    <col min="5156" max="5156" width="4.44140625" style="353" customWidth="1"/>
    <col min="5157" max="5161" width="3.44140625" style="353"/>
    <col min="5162" max="5162" width="4.44140625" style="353" customWidth="1"/>
    <col min="5163" max="5163" width="3.44140625" style="353"/>
    <col min="5164" max="5164" width="4" style="353" customWidth="1"/>
    <col min="5165" max="5165" width="4.44140625" style="353" customWidth="1"/>
    <col min="5166" max="5166" width="5.5546875" style="353" customWidth="1"/>
    <col min="5167" max="5169" width="5" style="353" customWidth="1"/>
    <col min="5170" max="5379" width="3.44140625" style="353"/>
    <col min="5380" max="5380" width="4.44140625" style="353" customWidth="1"/>
    <col min="5381" max="5382" width="3.44140625" style="353"/>
    <col min="5383" max="5383" width="6.109375" style="353" customWidth="1"/>
    <col min="5384" max="5384" width="5.109375" style="353" customWidth="1"/>
    <col min="5385" max="5385" width="6.5546875" style="353" customWidth="1"/>
    <col min="5386" max="5389" width="3.44140625" style="353"/>
    <col min="5390" max="5392" width="4.44140625" style="353" customWidth="1"/>
    <col min="5393" max="5397" width="3.44140625" style="353"/>
    <col min="5398" max="5398" width="4.44140625" style="353" customWidth="1"/>
    <col min="5399" max="5408" width="3.44140625" style="353"/>
    <col min="5409" max="5409" width="4" style="353" customWidth="1"/>
    <col min="5410" max="5410" width="3.44140625" style="353"/>
    <col min="5411" max="5411" width="5.5546875" style="353" customWidth="1"/>
    <col min="5412" max="5412" width="4.44140625" style="353" customWidth="1"/>
    <col min="5413" max="5417" width="3.44140625" style="353"/>
    <col min="5418" max="5418" width="4.44140625" style="353" customWidth="1"/>
    <col min="5419" max="5419" width="3.44140625" style="353"/>
    <col min="5420" max="5420" width="4" style="353" customWidth="1"/>
    <col min="5421" max="5421" width="4.44140625" style="353" customWidth="1"/>
    <col min="5422" max="5422" width="5.5546875" style="353" customWidth="1"/>
    <col min="5423" max="5425" width="5" style="353" customWidth="1"/>
    <col min="5426" max="5635" width="3.44140625" style="353"/>
    <col min="5636" max="5636" width="4.44140625" style="353" customWidth="1"/>
    <col min="5637" max="5638" width="3.44140625" style="353"/>
    <col min="5639" max="5639" width="6.109375" style="353" customWidth="1"/>
    <col min="5640" max="5640" width="5.109375" style="353" customWidth="1"/>
    <col min="5641" max="5641" width="6.5546875" style="353" customWidth="1"/>
    <col min="5642" max="5645" width="3.44140625" style="353"/>
    <col min="5646" max="5648" width="4.44140625" style="353" customWidth="1"/>
    <col min="5649" max="5653" width="3.44140625" style="353"/>
    <col min="5654" max="5654" width="4.44140625" style="353" customWidth="1"/>
    <col min="5655" max="5664" width="3.44140625" style="353"/>
    <col min="5665" max="5665" width="4" style="353" customWidth="1"/>
    <col min="5666" max="5666" width="3.44140625" style="353"/>
    <col min="5667" max="5667" width="5.5546875" style="353" customWidth="1"/>
    <col min="5668" max="5668" width="4.44140625" style="353" customWidth="1"/>
    <col min="5669" max="5673" width="3.44140625" style="353"/>
    <col min="5674" max="5674" width="4.44140625" style="353" customWidth="1"/>
    <col min="5675" max="5675" width="3.44140625" style="353"/>
    <col min="5676" max="5676" width="4" style="353" customWidth="1"/>
    <col min="5677" max="5677" width="4.44140625" style="353" customWidth="1"/>
    <col min="5678" max="5678" width="5.5546875" style="353" customWidth="1"/>
    <col min="5679" max="5681" width="5" style="353" customWidth="1"/>
    <col min="5682" max="5891" width="3.44140625" style="353"/>
    <col min="5892" max="5892" width="4.44140625" style="353" customWidth="1"/>
    <col min="5893" max="5894" width="3.44140625" style="353"/>
    <col min="5895" max="5895" width="6.109375" style="353" customWidth="1"/>
    <col min="5896" max="5896" width="5.109375" style="353" customWidth="1"/>
    <col min="5897" max="5897" width="6.5546875" style="353" customWidth="1"/>
    <col min="5898" max="5901" width="3.44140625" style="353"/>
    <col min="5902" max="5904" width="4.44140625" style="353" customWidth="1"/>
    <col min="5905" max="5909" width="3.44140625" style="353"/>
    <col min="5910" max="5910" width="4.44140625" style="353" customWidth="1"/>
    <col min="5911" max="5920" width="3.44140625" style="353"/>
    <col min="5921" max="5921" width="4" style="353" customWidth="1"/>
    <col min="5922" max="5922" width="3.44140625" style="353"/>
    <col min="5923" max="5923" width="5.5546875" style="353" customWidth="1"/>
    <col min="5924" max="5924" width="4.44140625" style="353" customWidth="1"/>
    <col min="5925" max="5929" width="3.44140625" style="353"/>
    <col min="5930" max="5930" width="4.44140625" style="353" customWidth="1"/>
    <col min="5931" max="5931" width="3.44140625" style="353"/>
    <col min="5932" max="5932" width="4" style="353" customWidth="1"/>
    <col min="5933" max="5933" width="4.44140625" style="353" customWidth="1"/>
    <col min="5934" max="5934" width="5.5546875" style="353" customWidth="1"/>
    <col min="5935" max="5937" width="5" style="353" customWidth="1"/>
    <col min="5938" max="6147" width="3.44140625" style="353"/>
    <col min="6148" max="6148" width="4.44140625" style="353" customWidth="1"/>
    <col min="6149" max="6150" width="3.44140625" style="353"/>
    <col min="6151" max="6151" width="6.109375" style="353" customWidth="1"/>
    <col min="6152" max="6152" width="5.109375" style="353" customWidth="1"/>
    <col min="6153" max="6153" width="6.5546875" style="353" customWidth="1"/>
    <col min="6154" max="6157" width="3.44140625" style="353"/>
    <col min="6158" max="6160" width="4.44140625" style="353" customWidth="1"/>
    <col min="6161" max="6165" width="3.44140625" style="353"/>
    <col min="6166" max="6166" width="4.44140625" style="353" customWidth="1"/>
    <col min="6167" max="6176" width="3.44140625" style="353"/>
    <col min="6177" max="6177" width="4" style="353" customWidth="1"/>
    <col min="6178" max="6178" width="3.44140625" style="353"/>
    <col min="6179" max="6179" width="5.5546875" style="353" customWidth="1"/>
    <col min="6180" max="6180" width="4.44140625" style="353" customWidth="1"/>
    <col min="6181" max="6185" width="3.44140625" style="353"/>
    <col min="6186" max="6186" width="4.44140625" style="353" customWidth="1"/>
    <col min="6187" max="6187" width="3.44140625" style="353"/>
    <col min="6188" max="6188" width="4" style="353" customWidth="1"/>
    <col min="6189" max="6189" width="4.44140625" style="353" customWidth="1"/>
    <col min="6190" max="6190" width="5.5546875" style="353" customWidth="1"/>
    <col min="6191" max="6193" width="5" style="353" customWidth="1"/>
    <col min="6194" max="6403" width="3.44140625" style="353"/>
    <col min="6404" max="6404" width="4.44140625" style="353" customWidth="1"/>
    <col min="6405" max="6406" width="3.44140625" style="353"/>
    <col min="6407" max="6407" width="6.109375" style="353" customWidth="1"/>
    <col min="6408" max="6408" width="5.109375" style="353" customWidth="1"/>
    <col min="6409" max="6409" width="6.5546875" style="353" customWidth="1"/>
    <col min="6410" max="6413" width="3.44140625" style="353"/>
    <col min="6414" max="6416" width="4.44140625" style="353" customWidth="1"/>
    <col min="6417" max="6421" width="3.44140625" style="353"/>
    <col min="6422" max="6422" width="4.44140625" style="353" customWidth="1"/>
    <col min="6423" max="6432" width="3.44140625" style="353"/>
    <col min="6433" max="6433" width="4" style="353" customWidth="1"/>
    <col min="6434" max="6434" width="3.44140625" style="353"/>
    <col min="6435" max="6435" width="5.5546875" style="353" customWidth="1"/>
    <col min="6436" max="6436" width="4.44140625" style="353" customWidth="1"/>
    <col min="6437" max="6441" width="3.44140625" style="353"/>
    <col min="6442" max="6442" width="4.44140625" style="353" customWidth="1"/>
    <col min="6443" max="6443" width="3.44140625" style="353"/>
    <col min="6444" max="6444" width="4" style="353" customWidth="1"/>
    <col min="6445" max="6445" width="4.44140625" style="353" customWidth="1"/>
    <col min="6446" max="6446" width="5.5546875" style="353" customWidth="1"/>
    <col min="6447" max="6449" width="5" style="353" customWidth="1"/>
    <col min="6450" max="6659" width="3.44140625" style="353"/>
    <col min="6660" max="6660" width="4.44140625" style="353" customWidth="1"/>
    <col min="6661" max="6662" width="3.44140625" style="353"/>
    <col min="6663" max="6663" width="6.109375" style="353" customWidth="1"/>
    <col min="6664" max="6664" width="5.109375" style="353" customWidth="1"/>
    <col min="6665" max="6665" width="6.5546875" style="353" customWidth="1"/>
    <col min="6666" max="6669" width="3.44140625" style="353"/>
    <col min="6670" max="6672" width="4.44140625" style="353" customWidth="1"/>
    <col min="6673" max="6677" width="3.44140625" style="353"/>
    <col min="6678" max="6678" width="4.44140625" style="353" customWidth="1"/>
    <col min="6679" max="6688" width="3.44140625" style="353"/>
    <col min="6689" max="6689" width="4" style="353" customWidth="1"/>
    <col min="6690" max="6690" width="3.44140625" style="353"/>
    <col min="6691" max="6691" width="5.5546875" style="353" customWidth="1"/>
    <col min="6692" max="6692" width="4.44140625" style="353" customWidth="1"/>
    <col min="6693" max="6697" width="3.44140625" style="353"/>
    <col min="6698" max="6698" width="4.44140625" style="353" customWidth="1"/>
    <col min="6699" max="6699" width="3.44140625" style="353"/>
    <col min="6700" max="6700" width="4" style="353" customWidth="1"/>
    <col min="6701" max="6701" width="4.44140625" style="353" customWidth="1"/>
    <col min="6702" max="6702" width="5.5546875" style="353" customWidth="1"/>
    <col min="6703" max="6705" width="5" style="353" customWidth="1"/>
    <col min="6706" max="6915" width="3.44140625" style="353"/>
    <col min="6916" max="6916" width="4.44140625" style="353" customWidth="1"/>
    <col min="6917" max="6918" width="3.44140625" style="353"/>
    <col min="6919" max="6919" width="6.109375" style="353" customWidth="1"/>
    <col min="6920" max="6920" width="5.109375" style="353" customWidth="1"/>
    <col min="6921" max="6921" width="6.5546875" style="353" customWidth="1"/>
    <col min="6922" max="6925" width="3.44140625" style="353"/>
    <col min="6926" max="6928" width="4.44140625" style="353" customWidth="1"/>
    <col min="6929" max="6933" width="3.44140625" style="353"/>
    <col min="6934" max="6934" width="4.44140625" style="353" customWidth="1"/>
    <col min="6935" max="6944" width="3.44140625" style="353"/>
    <col min="6945" max="6945" width="4" style="353" customWidth="1"/>
    <col min="6946" max="6946" width="3.44140625" style="353"/>
    <col min="6947" max="6947" width="5.5546875" style="353" customWidth="1"/>
    <col min="6948" max="6948" width="4.44140625" style="353" customWidth="1"/>
    <col min="6949" max="6953" width="3.44140625" style="353"/>
    <col min="6954" max="6954" width="4.44140625" style="353" customWidth="1"/>
    <col min="6955" max="6955" width="3.44140625" style="353"/>
    <col min="6956" max="6956" width="4" style="353" customWidth="1"/>
    <col min="6957" max="6957" width="4.44140625" style="353" customWidth="1"/>
    <col min="6958" max="6958" width="5.5546875" style="353" customWidth="1"/>
    <col min="6959" max="6961" width="5" style="353" customWidth="1"/>
    <col min="6962" max="7171" width="3.44140625" style="353"/>
    <col min="7172" max="7172" width="4.44140625" style="353" customWidth="1"/>
    <col min="7173" max="7174" width="3.44140625" style="353"/>
    <col min="7175" max="7175" width="6.109375" style="353" customWidth="1"/>
    <col min="7176" max="7176" width="5.109375" style="353" customWidth="1"/>
    <col min="7177" max="7177" width="6.5546875" style="353" customWidth="1"/>
    <col min="7178" max="7181" width="3.44140625" style="353"/>
    <col min="7182" max="7184" width="4.44140625" style="353" customWidth="1"/>
    <col min="7185" max="7189" width="3.44140625" style="353"/>
    <col min="7190" max="7190" width="4.44140625" style="353" customWidth="1"/>
    <col min="7191" max="7200" width="3.44140625" style="353"/>
    <col min="7201" max="7201" width="4" style="353" customWidth="1"/>
    <col min="7202" max="7202" width="3.44140625" style="353"/>
    <col min="7203" max="7203" width="5.5546875" style="353" customWidth="1"/>
    <col min="7204" max="7204" width="4.44140625" style="353" customWidth="1"/>
    <col min="7205" max="7209" width="3.44140625" style="353"/>
    <col min="7210" max="7210" width="4.44140625" style="353" customWidth="1"/>
    <col min="7211" max="7211" width="3.44140625" style="353"/>
    <col min="7212" max="7212" width="4" style="353" customWidth="1"/>
    <col min="7213" max="7213" width="4.44140625" style="353" customWidth="1"/>
    <col min="7214" max="7214" width="5.5546875" style="353" customWidth="1"/>
    <col min="7215" max="7217" width="5" style="353" customWidth="1"/>
    <col min="7218" max="7427" width="3.44140625" style="353"/>
    <col min="7428" max="7428" width="4.44140625" style="353" customWidth="1"/>
    <col min="7429" max="7430" width="3.44140625" style="353"/>
    <col min="7431" max="7431" width="6.109375" style="353" customWidth="1"/>
    <col min="7432" max="7432" width="5.109375" style="353" customWidth="1"/>
    <col min="7433" max="7433" width="6.5546875" style="353" customWidth="1"/>
    <col min="7434" max="7437" width="3.44140625" style="353"/>
    <col min="7438" max="7440" width="4.44140625" style="353" customWidth="1"/>
    <col min="7441" max="7445" width="3.44140625" style="353"/>
    <col min="7446" max="7446" width="4.44140625" style="353" customWidth="1"/>
    <col min="7447" max="7456" width="3.44140625" style="353"/>
    <col min="7457" max="7457" width="4" style="353" customWidth="1"/>
    <col min="7458" max="7458" width="3.44140625" style="353"/>
    <col min="7459" max="7459" width="5.5546875" style="353" customWidth="1"/>
    <col min="7460" max="7460" width="4.44140625" style="353" customWidth="1"/>
    <col min="7461" max="7465" width="3.44140625" style="353"/>
    <col min="7466" max="7466" width="4.44140625" style="353" customWidth="1"/>
    <col min="7467" max="7467" width="3.44140625" style="353"/>
    <col min="7468" max="7468" width="4" style="353" customWidth="1"/>
    <col min="7469" max="7469" width="4.44140625" style="353" customWidth="1"/>
    <col min="7470" max="7470" width="5.5546875" style="353" customWidth="1"/>
    <col min="7471" max="7473" width="5" style="353" customWidth="1"/>
    <col min="7474" max="7683" width="3.44140625" style="353"/>
    <col min="7684" max="7684" width="4.44140625" style="353" customWidth="1"/>
    <col min="7685" max="7686" width="3.44140625" style="353"/>
    <col min="7687" max="7687" width="6.109375" style="353" customWidth="1"/>
    <col min="7688" max="7688" width="5.109375" style="353" customWidth="1"/>
    <col min="7689" max="7689" width="6.5546875" style="353" customWidth="1"/>
    <col min="7690" max="7693" width="3.44140625" style="353"/>
    <col min="7694" max="7696" width="4.44140625" style="353" customWidth="1"/>
    <col min="7697" max="7701" width="3.44140625" style="353"/>
    <col min="7702" max="7702" width="4.44140625" style="353" customWidth="1"/>
    <col min="7703" max="7712" width="3.44140625" style="353"/>
    <col min="7713" max="7713" width="4" style="353" customWidth="1"/>
    <col min="7714" max="7714" width="3.44140625" style="353"/>
    <col min="7715" max="7715" width="5.5546875" style="353" customWidth="1"/>
    <col min="7716" max="7716" width="4.44140625" style="353" customWidth="1"/>
    <col min="7717" max="7721" width="3.44140625" style="353"/>
    <col min="7722" max="7722" width="4.44140625" style="353" customWidth="1"/>
    <col min="7723" max="7723" width="3.44140625" style="353"/>
    <col min="7724" max="7724" width="4" style="353" customWidth="1"/>
    <col min="7725" max="7725" width="4.44140625" style="353" customWidth="1"/>
    <col min="7726" max="7726" width="5.5546875" style="353" customWidth="1"/>
    <col min="7727" max="7729" width="5" style="353" customWidth="1"/>
    <col min="7730" max="7939" width="3.44140625" style="353"/>
    <col min="7940" max="7940" width="4.44140625" style="353" customWidth="1"/>
    <col min="7941" max="7942" width="3.44140625" style="353"/>
    <col min="7943" max="7943" width="6.109375" style="353" customWidth="1"/>
    <col min="7944" max="7944" width="5.109375" style="353" customWidth="1"/>
    <col min="7945" max="7945" width="6.5546875" style="353" customWidth="1"/>
    <col min="7946" max="7949" width="3.44140625" style="353"/>
    <col min="7950" max="7952" width="4.44140625" style="353" customWidth="1"/>
    <col min="7953" max="7957" width="3.44140625" style="353"/>
    <col min="7958" max="7958" width="4.44140625" style="353" customWidth="1"/>
    <col min="7959" max="7968" width="3.44140625" style="353"/>
    <col min="7969" max="7969" width="4" style="353" customWidth="1"/>
    <col min="7970" max="7970" width="3.44140625" style="353"/>
    <col min="7971" max="7971" width="5.5546875" style="353" customWidth="1"/>
    <col min="7972" max="7972" width="4.44140625" style="353" customWidth="1"/>
    <col min="7973" max="7977" width="3.44140625" style="353"/>
    <col min="7978" max="7978" width="4.44140625" style="353" customWidth="1"/>
    <col min="7979" max="7979" width="3.44140625" style="353"/>
    <col min="7980" max="7980" width="4" style="353" customWidth="1"/>
    <col min="7981" max="7981" width="4.44140625" style="353" customWidth="1"/>
    <col min="7982" max="7982" width="5.5546875" style="353" customWidth="1"/>
    <col min="7983" max="7985" width="5" style="353" customWidth="1"/>
    <col min="7986" max="8195" width="3.44140625" style="353"/>
    <col min="8196" max="8196" width="4.44140625" style="353" customWidth="1"/>
    <col min="8197" max="8198" width="3.44140625" style="353"/>
    <col min="8199" max="8199" width="6.109375" style="353" customWidth="1"/>
    <col min="8200" max="8200" width="5.109375" style="353" customWidth="1"/>
    <col min="8201" max="8201" width="6.5546875" style="353" customWidth="1"/>
    <col min="8202" max="8205" width="3.44140625" style="353"/>
    <col min="8206" max="8208" width="4.44140625" style="353" customWidth="1"/>
    <col min="8209" max="8213" width="3.44140625" style="353"/>
    <col min="8214" max="8214" width="4.44140625" style="353" customWidth="1"/>
    <col min="8215" max="8224" width="3.44140625" style="353"/>
    <col min="8225" max="8225" width="4" style="353" customWidth="1"/>
    <col min="8226" max="8226" width="3.44140625" style="353"/>
    <col min="8227" max="8227" width="5.5546875" style="353" customWidth="1"/>
    <col min="8228" max="8228" width="4.44140625" style="353" customWidth="1"/>
    <col min="8229" max="8233" width="3.44140625" style="353"/>
    <col min="8234" max="8234" width="4.44140625" style="353" customWidth="1"/>
    <col min="8235" max="8235" width="3.44140625" style="353"/>
    <col min="8236" max="8236" width="4" style="353" customWidth="1"/>
    <col min="8237" max="8237" width="4.44140625" style="353" customWidth="1"/>
    <col min="8238" max="8238" width="5.5546875" style="353" customWidth="1"/>
    <col min="8239" max="8241" width="5" style="353" customWidth="1"/>
    <col min="8242" max="8451" width="3.44140625" style="353"/>
    <col min="8452" max="8452" width="4.44140625" style="353" customWidth="1"/>
    <col min="8453" max="8454" width="3.44140625" style="353"/>
    <col min="8455" max="8455" width="6.109375" style="353" customWidth="1"/>
    <col min="8456" max="8456" width="5.109375" style="353" customWidth="1"/>
    <col min="8457" max="8457" width="6.5546875" style="353" customWidth="1"/>
    <col min="8458" max="8461" width="3.44140625" style="353"/>
    <col min="8462" max="8464" width="4.44140625" style="353" customWidth="1"/>
    <col min="8465" max="8469" width="3.44140625" style="353"/>
    <col min="8470" max="8470" width="4.44140625" style="353" customWidth="1"/>
    <col min="8471" max="8480" width="3.44140625" style="353"/>
    <col min="8481" max="8481" width="4" style="353" customWidth="1"/>
    <col min="8482" max="8482" width="3.44140625" style="353"/>
    <col min="8483" max="8483" width="5.5546875" style="353" customWidth="1"/>
    <col min="8484" max="8484" width="4.44140625" style="353" customWidth="1"/>
    <col min="8485" max="8489" width="3.44140625" style="353"/>
    <col min="8490" max="8490" width="4.44140625" style="353" customWidth="1"/>
    <col min="8491" max="8491" width="3.44140625" style="353"/>
    <col min="8492" max="8492" width="4" style="353" customWidth="1"/>
    <col min="8493" max="8493" width="4.44140625" style="353" customWidth="1"/>
    <col min="8494" max="8494" width="5.5546875" style="353" customWidth="1"/>
    <col min="8495" max="8497" width="5" style="353" customWidth="1"/>
    <col min="8498" max="8707" width="3.44140625" style="353"/>
    <col min="8708" max="8708" width="4.44140625" style="353" customWidth="1"/>
    <col min="8709" max="8710" width="3.44140625" style="353"/>
    <col min="8711" max="8711" width="6.109375" style="353" customWidth="1"/>
    <col min="8712" max="8712" width="5.109375" style="353" customWidth="1"/>
    <col min="8713" max="8713" width="6.5546875" style="353" customWidth="1"/>
    <col min="8714" max="8717" width="3.44140625" style="353"/>
    <col min="8718" max="8720" width="4.44140625" style="353" customWidth="1"/>
    <col min="8721" max="8725" width="3.44140625" style="353"/>
    <col min="8726" max="8726" width="4.44140625" style="353" customWidth="1"/>
    <col min="8727" max="8736" width="3.44140625" style="353"/>
    <col min="8737" max="8737" width="4" style="353" customWidth="1"/>
    <col min="8738" max="8738" width="3.44140625" style="353"/>
    <col min="8739" max="8739" width="5.5546875" style="353" customWidth="1"/>
    <col min="8740" max="8740" width="4.44140625" style="353" customWidth="1"/>
    <col min="8741" max="8745" width="3.44140625" style="353"/>
    <col min="8746" max="8746" width="4.44140625" style="353" customWidth="1"/>
    <col min="8747" max="8747" width="3.44140625" style="353"/>
    <col min="8748" max="8748" width="4" style="353" customWidth="1"/>
    <col min="8749" max="8749" width="4.44140625" style="353" customWidth="1"/>
    <col min="8750" max="8750" width="5.5546875" style="353" customWidth="1"/>
    <col min="8751" max="8753" width="5" style="353" customWidth="1"/>
    <col min="8754" max="8963" width="3.44140625" style="353"/>
    <col min="8964" max="8964" width="4.44140625" style="353" customWidth="1"/>
    <col min="8965" max="8966" width="3.44140625" style="353"/>
    <col min="8967" max="8967" width="6.109375" style="353" customWidth="1"/>
    <col min="8968" max="8968" width="5.109375" style="353" customWidth="1"/>
    <col min="8969" max="8969" width="6.5546875" style="353" customWidth="1"/>
    <col min="8970" max="8973" width="3.44140625" style="353"/>
    <col min="8974" max="8976" width="4.44140625" style="353" customWidth="1"/>
    <col min="8977" max="8981" width="3.44140625" style="353"/>
    <col min="8982" max="8982" width="4.44140625" style="353" customWidth="1"/>
    <col min="8983" max="8992" width="3.44140625" style="353"/>
    <col min="8993" max="8993" width="4" style="353" customWidth="1"/>
    <col min="8994" max="8994" width="3.44140625" style="353"/>
    <col min="8995" max="8995" width="5.5546875" style="353" customWidth="1"/>
    <col min="8996" max="8996" width="4.44140625" style="353" customWidth="1"/>
    <col min="8997" max="9001" width="3.44140625" style="353"/>
    <col min="9002" max="9002" width="4.44140625" style="353" customWidth="1"/>
    <col min="9003" max="9003" width="3.44140625" style="353"/>
    <col min="9004" max="9004" width="4" style="353" customWidth="1"/>
    <col min="9005" max="9005" width="4.44140625" style="353" customWidth="1"/>
    <col min="9006" max="9006" width="5.5546875" style="353" customWidth="1"/>
    <col min="9007" max="9009" width="5" style="353" customWidth="1"/>
    <col min="9010" max="9219" width="3.44140625" style="353"/>
    <col min="9220" max="9220" width="4.44140625" style="353" customWidth="1"/>
    <col min="9221" max="9222" width="3.44140625" style="353"/>
    <col min="9223" max="9223" width="6.109375" style="353" customWidth="1"/>
    <col min="9224" max="9224" width="5.109375" style="353" customWidth="1"/>
    <col min="9225" max="9225" width="6.5546875" style="353" customWidth="1"/>
    <col min="9226" max="9229" width="3.44140625" style="353"/>
    <col min="9230" max="9232" width="4.44140625" style="353" customWidth="1"/>
    <col min="9233" max="9237" width="3.44140625" style="353"/>
    <col min="9238" max="9238" width="4.44140625" style="353" customWidth="1"/>
    <col min="9239" max="9248" width="3.44140625" style="353"/>
    <col min="9249" max="9249" width="4" style="353" customWidth="1"/>
    <col min="9250" max="9250" width="3.44140625" style="353"/>
    <col min="9251" max="9251" width="5.5546875" style="353" customWidth="1"/>
    <col min="9252" max="9252" width="4.44140625" style="353" customWidth="1"/>
    <col min="9253" max="9257" width="3.44140625" style="353"/>
    <col min="9258" max="9258" width="4.44140625" style="353" customWidth="1"/>
    <col min="9259" max="9259" width="3.44140625" style="353"/>
    <col min="9260" max="9260" width="4" style="353" customWidth="1"/>
    <col min="9261" max="9261" width="4.44140625" style="353" customWidth="1"/>
    <col min="9262" max="9262" width="5.5546875" style="353" customWidth="1"/>
    <col min="9263" max="9265" width="5" style="353" customWidth="1"/>
    <col min="9266" max="9475" width="3.44140625" style="353"/>
    <col min="9476" max="9476" width="4.44140625" style="353" customWidth="1"/>
    <col min="9477" max="9478" width="3.44140625" style="353"/>
    <col min="9479" max="9479" width="6.109375" style="353" customWidth="1"/>
    <col min="9480" max="9480" width="5.109375" style="353" customWidth="1"/>
    <col min="9481" max="9481" width="6.5546875" style="353" customWidth="1"/>
    <col min="9482" max="9485" width="3.44140625" style="353"/>
    <col min="9486" max="9488" width="4.44140625" style="353" customWidth="1"/>
    <col min="9489" max="9493" width="3.44140625" style="353"/>
    <col min="9494" max="9494" width="4.44140625" style="353" customWidth="1"/>
    <col min="9495" max="9504" width="3.44140625" style="353"/>
    <col min="9505" max="9505" width="4" style="353" customWidth="1"/>
    <col min="9506" max="9506" width="3.44140625" style="353"/>
    <col min="9507" max="9507" width="5.5546875" style="353" customWidth="1"/>
    <col min="9508" max="9508" width="4.44140625" style="353" customWidth="1"/>
    <col min="9509" max="9513" width="3.44140625" style="353"/>
    <col min="9514" max="9514" width="4.44140625" style="353" customWidth="1"/>
    <col min="9515" max="9515" width="3.44140625" style="353"/>
    <col min="9516" max="9516" width="4" style="353" customWidth="1"/>
    <col min="9517" max="9517" width="4.44140625" style="353" customWidth="1"/>
    <col min="9518" max="9518" width="5.5546875" style="353" customWidth="1"/>
    <col min="9519" max="9521" width="5" style="353" customWidth="1"/>
    <col min="9522" max="9731" width="3.44140625" style="353"/>
    <col min="9732" max="9732" width="4.44140625" style="353" customWidth="1"/>
    <col min="9733" max="9734" width="3.44140625" style="353"/>
    <col min="9735" max="9735" width="6.109375" style="353" customWidth="1"/>
    <col min="9736" max="9736" width="5.109375" style="353" customWidth="1"/>
    <col min="9737" max="9737" width="6.5546875" style="353" customWidth="1"/>
    <col min="9738" max="9741" width="3.44140625" style="353"/>
    <col min="9742" max="9744" width="4.44140625" style="353" customWidth="1"/>
    <col min="9745" max="9749" width="3.44140625" style="353"/>
    <col min="9750" max="9750" width="4.44140625" style="353" customWidth="1"/>
    <col min="9751" max="9760" width="3.44140625" style="353"/>
    <col min="9761" max="9761" width="4" style="353" customWidth="1"/>
    <col min="9762" max="9762" width="3.44140625" style="353"/>
    <col min="9763" max="9763" width="5.5546875" style="353" customWidth="1"/>
    <col min="9764" max="9764" width="4.44140625" style="353" customWidth="1"/>
    <col min="9765" max="9769" width="3.44140625" style="353"/>
    <col min="9770" max="9770" width="4.44140625" style="353" customWidth="1"/>
    <col min="9771" max="9771" width="3.44140625" style="353"/>
    <col min="9772" max="9772" width="4" style="353" customWidth="1"/>
    <col min="9773" max="9773" width="4.44140625" style="353" customWidth="1"/>
    <col min="9774" max="9774" width="5.5546875" style="353" customWidth="1"/>
    <col min="9775" max="9777" width="5" style="353" customWidth="1"/>
    <col min="9778" max="9987" width="3.44140625" style="353"/>
    <col min="9988" max="9988" width="4.44140625" style="353" customWidth="1"/>
    <col min="9989" max="9990" width="3.44140625" style="353"/>
    <col min="9991" max="9991" width="6.109375" style="353" customWidth="1"/>
    <col min="9992" max="9992" width="5.109375" style="353" customWidth="1"/>
    <col min="9993" max="9993" width="6.5546875" style="353" customWidth="1"/>
    <col min="9994" max="9997" width="3.44140625" style="353"/>
    <col min="9998" max="10000" width="4.44140625" style="353" customWidth="1"/>
    <col min="10001" max="10005" width="3.44140625" style="353"/>
    <col min="10006" max="10006" width="4.44140625" style="353" customWidth="1"/>
    <col min="10007" max="10016" width="3.44140625" style="353"/>
    <col min="10017" max="10017" width="4" style="353" customWidth="1"/>
    <col min="10018" max="10018" width="3.44140625" style="353"/>
    <col min="10019" max="10019" width="5.5546875" style="353" customWidth="1"/>
    <col min="10020" max="10020" width="4.44140625" style="353" customWidth="1"/>
    <col min="10021" max="10025" width="3.44140625" style="353"/>
    <col min="10026" max="10026" width="4.44140625" style="353" customWidth="1"/>
    <col min="10027" max="10027" width="3.44140625" style="353"/>
    <col min="10028" max="10028" width="4" style="353" customWidth="1"/>
    <col min="10029" max="10029" width="4.44140625" style="353" customWidth="1"/>
    <col min="10030" max="10030" width="5.5546875" style="353" customWidth="1"/>
    <col min="10031" max="10033" width="5" style="353" customWidth="1"/>
    <col min="10034" max="10243" width="3.44140625" style="353"/>
    <col min="10244" max="10244" width="4.44140625" style="353" customWidth="1"/>
    <col min="10245" max="10246" width="3.44140625" style="353"/>
    <col min="10247" max="10247" width="6.109375" style="353" customWidth="1"/>
    <col min="10248" max="10248" width="5.109375" style="353" customWidth="1"/>
    <col min="10249" max="10249" width="6.5546875" style="353" customWidth="1"/>
    <col min="10250" max="10253" width="3.44140625" style="353"/>
    <col min="10254" max="10256" width="4.44140625" style="353" customWidth="1"/>
    <col min="10257" max="10261" width="3.44140625" style="353"/>
    <col min="10262" max="10262" width="4.44140625" style="353" customWidth="1"/>
    <col min="10263" max="10272" width="3.44140625" style="353"/>
    <col min="10273" max="10273" width="4" style="353" customWidth="1"/>
    <col min="10274" max="10274" width="3.44140625" style="353"/>
    <col min="10275" max="10275" width="5.5546875" style="353" customWidth="1"/>
    <col min="10276" max="10276" width="4.44140625" style="353" customWidth="1"/>
    <col min="10277" max="10281" width="3.44140625" style="353"/>
    <col min="10282" max="10282" width="4.44140625" style="353" customWidth="1"/>
    <col min="10283" max="10283" width="3.44140625" style="353"/>
    <col min="10284" max="10284" width="4" style="353" customWidth="1"/>
    <col min="10285" max="10285" width="4.44140625" style="353" customWidth="1"/>
    <col min="10286" max="10286" width="5.5546875" style="353" customWidth="1"/>
    <col min="10287" max="10289" width="5" style="353" customWidth="1"/>
    <col min="10290" max="10499" width="3.44140625" style="353"/>
    <col min="10500" max="10500" width="4.44140625" style="353" customWidth="1"/>
    <col min="10501" max="10502" width="3.44140625" style="353"/>
    <col min="10503" max="10503" width="6.109375" style="353" customWidth="1"/>
    <col min="10504" max="10504" width="5.109375" style="353" customWidth="1"/>
    <col min="10505" max="10505" width="6.5546875" style="353" customWidth="1"/>
    <col min="10506" max="10509" width="3.44140625" style="353"/>
    <col min="10510" max="10512" width="4.44140625" style="353" customWidth="1"/>
    <col min="10513" max="10517" width="3.44140625" style="353"/>
    <col min="10518" max="10518" width="4.44140625" style="353" customWidth="1"/>
    <col min="10519" max="10528" width="3.44140625" style="353"/>
    <col min="10529" max="10529" width="4" style="353" customWidth="1"/>
    <col min="10530" max="10530" width="3.44140625" style="353"/>
    <col min="10531" max="10531" width="5.5546875" style="353" customWidth="1"/>
    <col min="10532" max="10532" width="4.44140625" style="353" customWidth="1"/>
    <col min="10533" max="10537" width="3.44140625" style="353"/>
    <col min="10538" max="10538" width="4.44140625" style="353" customWidth="1"/>
    <col min="10539" max="10539" width="3.44140625" style="353"/>
    <col min="10540" max="10540" width="4" style="353" customWidth="1"/>
    <col min="10541" max="10541" width="4.44140625" style="353" customWidth="1"/>
    <col min="10542" max="10542" width="5.5546875" style="353" customWidth="1"/>
    <col min="10543" max="10545" width="5" style="353" customWidth="1"/>
    <col min="10546" max="10755" width="3.44140625" style="353"/>
    <col min="10756" max="10756" width="4.44140625" style="353" customWidth="1"/>
    <col min="10757" max="10758" width="3.44140625" style="353"/>
    <col min="10759" max="10759" width="6.109375" style="353" customWidth="1"/>
    <col min="10760" max="10760" width="5.109375" style="353" customWidth="1"/>
    <col min="10761" max="10761" width="6.5546875" style="353" customWidth="1"/>
    <col min="10762" max="10765" width="3.44140625" style="353"/>
    <col min="10766" max="10768" width="4.44140625" style="353" customWidth="1"/>
    <col min="10769" max="10773" width="3.44140625" style="353"/>
    <col min="10774" max="10774" width="4.44140625" style="353" customWidth="1"/>
    <col min="10775" max="10784" width="3.44140625" style="353"/>
    <col min="10785" max="10785" width="4" style="353" customWidth="1"/>
    <col min="10786" max="10786" width="3.44140625" style="353"/>
    <col min="10787" max="10787" width="5.5546875" style="353" customWidth="1"/>
    <col min="10788" max="10788" width="4.44140625" style="353" customWidth="1"/>
    <col min="10789" max="10793" width="3.44140625" style="353"/>
    <col min="10794" max="10794" width="4.44140625" style="353" customWidth="1"/>
    <col min="10795" max="10795" width="3.44140625" style="353"/>
    <col min="10796" max="10796" width="4" style="353" customWidth="1"/>
    <col min="10797" max="10797" width="4.44140625" style="353" customWidth="1"/>
    <col min="10798" max="10798" width="5.5546875" style="353" customWidth="1"/>
    <col min="10799" max="10801" width="5" style="353" customWidth="1"/>
    <col min="10802" max="11011" width="3.44140625" style="353"/>
    <col min="11012" max="11012" width="4.44140625" style="353" customWidth="1"/>
    <col min="11013" max="11014" width="3.44140625" style="353"/>
    <col min="11015" max="11015" width="6.109375" style="353" customWidth="1"/>
    <col min="11016" max="11016" width="5.109375" style="353" customWidth="1"/>
    <col min="11017" max="11017" width="6.5546875" style="353" customWidth="1"/>
    <col min="11018" max="11021" width="3.44140625" style="353"/>
    <col min="11022" max="11024" width="4.44140625" style="353" customWidth="1"/>
    <col min="11025" max="11029" width="3.44140625" style="353"/>
    <col min="11030" max="11030" width="4.44140625" style="353" customWidth="1"/>
    <col min="11031" max="11040" width="3.44140625" style="353"/>
    <col min="11041" max="11041" width="4" style="353" customWidth="1"/>
    <col min="11042" max="11042" width="3.44140625" style="353"/>
    <col min="11043" max="11043" width="5.5546875" style="353" customWidth="1"/>
    <col min="11044" max="11044" width="4.44140625" style="353" customWidth="1"/>
    <col min="11045" max="11049" width="3.44140625" style="353"/>
    <col min="11050" max="11050" width="4.44140625" style="353" customWidth="1"/>
    <col min="11051" max="11051" width="3.44140625" style="353"/>
    <col min="11052" max="11052" width="4" style="353" customWidth="1"/>
    <col min="11053" max="11053" width="4.44140625" style="353" customWidth="1"/>
    <col min="11054" max="11054" width="5.5546875" style="353" customWidth="1"/>
    <col min="11055" max="11057" width="5" style="353" customWidth="1"/>
    <col min="11058" max="11267" width="3.44140625" style="353"/>
    <col min="11268" max="11268" width="4.44140625" style="353" customWidth="1"/>
    <col min="11269" max="11270" width="3.44140625" style="353"/>
    <col min="11271" max="11271" width="6.109375" style="353" customWidth="1"/>
    <col min="11272" max="11272" width="5.109375" style="353" customWidth="1"/>
    <col min="11273" max="11273" width="6.5546875" style="353" customWidth="1"/>
    <col min="11274" max="11277" width="3.44140625" style="353"/>
    <col min="11278" max="11280" width="4.44140625" style="353" customWidth="1"/>
    <col min="11281" max="11285" width="3.44140625" style="353"/>
    <col min="11286" max="11286" width="4.44140625" style="353" customWidth="1"/>
    <col min="11287" max="11296" width="3.44140625" style="353"/>
    <col min="11297" max="11297" width="4" style="353" customWidth="1"/>
    <col min="11298" max="11298" width="3.44140625" style="353"/>
    <col min="11299" max="11299" width="5.5546875" style="353" customWidth="1"/>
    <col min="11300" max="11300" width="4.44140625" style="353" customWidth="1"/>
    <col min="11301" max="11305" width="3.44140625" style="353"/>
    <col min="11306" max="11306" width="4.44140625" style="353" customWidth="1"/>
    <col min="11307" max="11307" width="3.44140625" style="353"/>
    <col min="11308" max="11308" width="4" style="353" customWidth="1"/>
    <col min="11309" max="11309" width="4.44140625" style="353" customWidth="1"/>
    <col min="11310" max="11310" width="5.5546875" style="353" customWidth="1"/>
    <col min="11311" max="11313" width="5" style="353" customWidth="1"/>
    <col min="11314" max="11523" width="3.44140625" style="353"/>
    <col min="11524" max="11524" width="4.44140625" style="353" customWidth="1"/>
    <col min="11525" max="11526" width="3.44140625" style="353"/>
    <col min="11527" max="11527" width="6.109375" style="353" customWidth="1"/>
    <col min="11528" max="11528" width="5.109375" style="353" customWidth="1"/>
    <col min="11529" max="11529" width="6.5546875" style="353" customWidth="1"/>
    <col min="11530" max="11533" width="3.44140625" style="353"/>
    <col min="11534" max="11536" width="4.44140625" style="353" customWidth="1"/>
    <col min="11537" max="11541" width="3.44140625" style="353"/>
    <col min="11542" max="11542" width="4.44140625" style="353" customWidth="1"/>
    <col min="11543" max="11552" width="3.44140625" style="353"/>
    <col min="11553" max="11553" width="4" style="353" customWidth="1"/>
    <col min="11554" max="11554" width="3.44140625" style="353"/>
    <col min="11555" max="11555" width="5.5546875" style="353" customWidth="1"/>
    <col min="11556" max="11556" width="4.44140625" style="353" customWidth="1"/>
    <col min="11557" max="11561" width="3.44140625" style="353"/>
    <col min="11562" max="11562" width="4.44140625" style="353" customWidth="1"/>
    <col min="11563" max="11563" width="3.44140625" style="353"/>
    <col min="11564" max="11564" width="4" style="353" customWidth="1"/>
    <col min="11565" max="11565" width="4.44140625" style="353" customWidth="1"/>
    <col min="11566" max="11566" width="5.5546875" style="353" customWidth="1"/>
    <col min="11567" max="11569" width="5" style="353" customWidth="1"/>
    <col min="11570" max="11779" width="3.44140625" style="353"/>
    <col min="11780" max="11780" width="4.44140625" style="353" customWidth="1"/>
    <col min="11781" max="11782" width="3.44140625" style="353"/>
    <col min="11783" max="11783" width="6.109375" style="353" customWidth="1"/>
    <col min="11784" max="11784" width="5.109375" style="353" customWidth="1"/>
    <col min="11785" max="11785" width="6.5546875" style="353" customWidth="1"/>
    <col min="11786" max="11789" width="3.44140625" style="353"/>
    <col min="11790" max="11792" width="4.44140625" style="353" customWidth="1"/>
    <col min="11793" max="11797" width="3.44140625" style="353"/>
    <col min="11798" max="11798" width="4.44140625" style="353" customWidth="1"/>
    <col min="11799" max="11808" width="3.44140625" style="353"/>
    <col min="11809" max="11809" width="4" style="353" customWidth="1"/>
    <col min="11810" max="11810" width="3.44140625" style="353"/>
    <col min="11811" max="11811" width="5.5546875" style="353" customWidth="1"/>
    <col min="11812" max="11812" width="4.44140625" style="353" customWidth="1"/>
    <col min="11813" max="11817" width="3.44140625" style="353"/>
    <col min="11818" max="11818" width="4.44140625" style="353" customWidth="1"/>
    <col min="11819" max="11819" width="3.44140625" style="353"/>
    <col min="11820" max="11820" width="4" style="353" customWidth="1"/>
    <col min="11821" max="11821" width="4.44140625" style="353" customWidth="1"/>
    <col min="11822" max="11822" width="5.5546875" style="353" customWidth="1"/>
    <col min="11823" max="11825" width="5" style="353" customWidth="1"/>
    <col min="11826" max="12035" width="3.44140625" style="353"/>
    <col min="12036" max="12036" width="4.44140625" style="353" customWidth="1"/>
    <col min="12037" max="12038" width="3.44140625" style="353"/>
    <col min="12039" max="12039" width="6.109375" style="353" customWidth="1"/>
    <col min="12040" max="12040" width="5.109375" style="353" customWidth="1"/>
    <col min="12041" max="12041" width="6.5546875" style="353" customWidth="1"/>
    <col min="12042" max="12045" width="3.44140625" style="353"/>
    <col min="12046" max="12048" width="4.44140625" style="353" customWidth="1"/>
    <col min="12049" max="12053" width="3.44140625" style="353"/>
    <col min="12054" max="12054" width="4.44140625" style="353" customWidth="1"/>
    <col min="12055" max="12064" width="3.44140625" style="353"/>
    <col min="12065" max="12065" width="4" style="353" customWidth="1"/>
    <col min="12066" max="12066" width="3.44140625" style="353"/>
    <col min="12067" max="12067" width="5.5546875" style="353" customWidth="1"/>
    <col min="12068" max="12068" width="4.44140625" style="353" customWidth="1"/>
    <col min="12069" max="12073" width="3.44140625" style="353"/>
    <col min="12074" max="12074" width="4.44140625" style="353" customWidth="1"/>
    <col min="12075" max="12075" width="3.44140625" style="353"/>
    <col min="12076" max="12076" width="4" style="353" customWidth="1"/>
    <col min="12077" max="12077" width="4.44140625" style="353" customWidth="1"/>
    <col min="12078" max="12078" width="5.5546875" style="353" customWidth="1"/>
    <col min="12079" max="12081" width="5" style="353" customWidth="1"/>
    <col min="12082" max="12291" width="3.44140625" style="353"/>
    <col min="12292" max="12292" width="4.44140625" style="353" customWidth="1"/>
    <col min="12293" max="12294" width="3.44140625" style="353"/>
    <col min="12295" max="12295" width="6.109375" style="353" customWidth="1"/>
    <col min="12296" max="12296" width="5.109375" style="353" customWidth="1"/>
    <col min="12297" max="12297" width="6.5546875" style="353" customWidth="1"/>
    <col min="12298" max="12301" width="3.44140625" style="353"/>
    <col min="12302" max="12304" width="4.44140625" style="353" customWidth="1"/>
    <col min="12305" max="12309" width="3.44140625" style="353"/>
    <col min="12310" max="12310" width="4.44140625" style="353" customWidth="1"/>
    <col min="12311" max="12320" width="3.44140625" style="353"/>
    <col min="12321" max="12321" width="4" style="353" customWidth="1"/>
    <col min="12322" max="12322" width="3.44140625" style="353"/>
    <col min="12323" max="12323" width="5.5546875" style="353" customWidth="1"/>
    <col min="12324" max="12324" width="4.44140625" style="353" customWidth="1"/>
    <col min="12325" max="12329" width="3.44140625" style="353"/>
    <col min="12330" max="12330" width="4.44140625" style="353" customWidth="1"/>
    <col min="12331" max="12331" width="3.44140625" style="353"/>
    <col min="12332" max="12332" width="4" style="353" customWidth="1"/>
    <col min="12333" max="12333" width="4.44140625" style="353" customWidth="1"/>
    <col min="12334" max="12334" width="5.5546875" style="353" customWidth="1"/>
    <col min="12335" max="12337" width="5" style="353" customWidth="1"/>
    <col min="12338" max="12547" width="3.44140625" style="353"/>
    <col min="12548" max="12548" width="4.44140625" style="353" customWidth="1"/>
    <col min="12549" max="12550" width="3.44140625" style="353"/>
    <col min="12551" max="12551" width="6.109375" style="353" customWidth="1"/>
    <col min="12552" max="12552" width="5.109375" style="353" customWidth="1"/>
    <col min="12553" max="12553" width="6.5546875" style="353" customWidth="1"/>
    <col min="12554" max="12557" width="3.44140625" style="353"/>
    <col min="12558" max="12560" width="4.44140625" style="353" customWidth="1"/>
    <col min="12561" max="12565" width="3.44140625" style="353"/>
    <col min="12566" max="12566" width="4.44140625" style="353" customWidth="1"/>
    <col min="12567" max="12576" width="3.44140625" style="353"/>
    <col min="12577" max="12577" width="4" style="353" customWidth="1"/>
    <col min="12578" max="12578" width="3.44140625" style="353"/>
    <col min="12579" max="12579" width="5.5546875" style="353" customWidth="1"/>
    <col min="12580" max="12580" width="4.44140625" style="353" customWidth="1"/>
    <col min="12581" max="12585" width="3.44140625" style="353"/>
    <col min="12586" max="12586" width="4.44140625" style="353" customWidth="1"/>
    <col min="12587" max="12587" width="3.44140625" style="353"/>
    <col min="12588" max="12588" width="4" style="353" customWidth="1"/>
    <col min="12589" max="12589" width="4.44140625" style="353" customWidth="1"/>
    <col min="12590" max="12590" width="5.5546875" style="353" customWidth="1"/>
    <col min="12591" max="12593" width="5" style="353" customWidth="1"/>
    <col min="12594" max="12803" width="3.44140625" style="353"/>
    <col min="12804" max="12804" width="4.44140625" style="353" customWidth="1"/>
    <col min="12805" max="12806" width="3.44140625" style="353"/>
    <col min="12807" max="12807" width="6.109375" style="353" customWidth="1"/>
    <col min="12808" max="12808" width="5.109375" style="353" customWidth="1"/>
    <col min="12809" max="12809" width="6.5546875" style="353" customWidth="1"/>
    <col min="12810" max="12813" width="3.44140625" style="353"/>
    <col min="12814" max="12816" width="4.44140625" style="353" customWidth="1"/>
    <col min="12817" max="12821" width="3.44140625" style="353"/>
    <col min="12822" max="12822" width="4.44140625" style="353" customWidth="1"/>
    <col min="12823" max="12832" width="3.44140625" style="353"/>
    <col min="12833" max="12833" width="4" style="353" customWidth="1"/>
    <col min="12834" max="12834" width="3.44140625" style="353"/>
    <col min="12835" max="12835" width="5.5546875" style="353" customWidth="1"/>
    <col min="12836" max="12836" width="4.44140625" style="353" customWidth="1"/>
    <col min="12837" max="12841" width="3.44140625" style="353"/>
    <col min="12842" max="12842" width="4.44140625" style="353" customWidth="1"/>
    <col min="12843" max="12843" width="3.44140625" style="353"/>
    <col min="12844" max="12844" width="4" style="353" customWidth="1"/>
    <col min="12845" max="12845" width="4.44140625" style="353" customWidth="1"/>
    <col min="12846" max="12846" width="5.5546875" style="353" customWidth="1"/>
    <col min="12847" max="12849" width="5" style="353" customWidth="1"/>
    <col min="12850" max="13059" width="3.44140625" style="353"/>
    <col min="13060" max="13060" width="4.44140625" style="353" customWidth="1"/>
    <col min="13061" max="13062" width="3.44140625" style="353"/>
    <col min="13063" max="13063" width="6.109375" style="353" customWidth="1"/>
    <col min="13064" max="13064" width="5.109375" style="353" customWidth="1"/>
    <col min="13065" max="13065" width="6.5546875" style="353" customWidth="1"/>
    <col min="13066" max="13069" width="3.44140625" style="353"/>
    <col min="13070" max="13072" width="4.44140625" style="353" customWidth="1"/>
    <col min="13073" max="13077" width="3.44140625" style="353"/>
    <col min="13078" max="13078" width="4.44140625" style="353" customWidth="1"/>
    <col min="13079" max="13088" width="3.44140625" style="353"/>
    <col min="13089" max="13089" width="4" style="353" customWidth="1"/>
    <col min="13090" max="13090" width="3.44140625" style="353"/>
    <col min="13091" max="13091" width="5.5546875" style="353" customWidth="1"/>
    <col min="13092" max="13092" width="4.44140625" style="353" customWidth="1"/>
    <col min="13093" max="13097" width="3.44140625" style="353"/>
    <col min="13098" max="13098" width="4.44140625" style="353" customWidth="1"/>
    <col min="13099" max="13099" width="3.44140625" style="353"/>
    <col min="13100" max="13100" width="4" style="353" customWidth="1"/>
    <col min="13101" max="13101" width="4.44140625" style="353" customWidth="1"/>
    <col min="13102" max="13102" width="5.5546875" style="353" customWidth="1"/>
    <col min="13103" max="13105" width="5" style="353" customWidth="1"/>
    <col min="13106" max="13315" width="3.44140625" style="353"/>
    <col min="13316" max="13316" width="4.44140625" style="353" customWidth="1"/>
    <col min="13317" max="13318" width="3.44140625" style="353"/>
    <col min="13319" max="13319" width="6.109375" style="353" customWidth="1"/>
    <col min="13320" max="13320" width="5.109375" style="353" customWidth="1"/>
    <col min="13321" max="13321" width="6.5546875" style="353" customWidth="1"/>
    <col min="13322" max="13325" width="3.44140625" style="353"/>
    <col min="13326" max="13328" width="4.44140625" style="353" customWidth="1"/>
    <col min="13329" max="13333" width="3.44140625" style="353"/>
    <col min="13334" max="13334" width="4.44140625" style="353" customWidth="1"/>
    <col min="13335" max="13344" width="3.44140625" style="353"/>
    <col min="13345" max="13345" width="4" style="353" customWidth="1"/>
    <col min="13346" max="13346" width="3.44140625" style="353"/>
    <col min="13347" max="13347" width="5.5546875" style="353" customWidth="1"/>
    <col min="13348" max="13348" width="4.44140625" style="353" customWidth="1"/>
    <col min="13349" max="13353" width="3.44140625" style="353"/>
    <col min="13354" max="13354" width="4.44140625" style="353" customWidth="1"/>
    <col min="13355" max="13355" width="3.44140625" style="353"/>
    <col min="13356" max="13356" width="4" style="353" customWidth="1"/>
    <col min="13357" max="13357" width="4.44140625" style="353" customWidth="1"/>
    <col min="13358" max="13358" width="5.5546875" style="353" customWidth="1"/>
    <col min="13359" max="13361" width="5" style="353" customWidth="1"/>
    <col min="13362" max="13571" width="3.44140625" style="353"/>
    <col min="13572" max="13572" width="4.44140625" style="353" customWidth="1"/>
    <col min="13573" max="13574" width="3.44140625" style="353"/>
    <col min="13575" max="13575" width="6.109375" style="353" customWidth="1"/>
    <col min="13576" max="13576" width="5.109375" style="353" customWidth="1"/>
    <col min="13577" max="13577" width="6.5546875" style="353" customWidth="1"/>
    <col min="13578" max="13581" width="3.44140625" style="353"/>
    <col min="13582" max="13584" width="4.44140625" style="353" customWidth="1"/>
    <col min="13585" max="13589" width="3.44140625" style="353"/>
    <col min="13590" max="13590" width="4.44140625" style="353" customWidth="1"/>
    <col min="13591" max="13600" width="3.44140625" style="353"/>
    <col min="13601" max="13601" width="4" style="353" customWidth="1"/>
    <col min="13602" max="13602" width="3.44140625" style="353"/>
    <col min="13603" max="13603" width="5.5546875" style="353" customWidth="1"/>
    <col min="13604" max="13604" width="4.44140625" style="353" customWidth="1"/>
    <col min="13605" max="13609" width="3.44140625" style="353"/>
    <col min="13610" max="13610" width="4.44140625" style="353" customWidth="1"/>
    <col min="13611" max="13611" width="3.44140625" style="353"/>
    <col min="13612" max="13612" width="4" style="353" customWidth="1"/>
    <col min="13613" max="13613" width="4.44140625" style="353" customWidth="1"/>
    <col min="13614" max="13614" width="5.5546875" style="353" customWidth="1"/>
    <col min="13615" max="13617" width="5" style="353" customWidth="1"/>
    <col min="13618" max="13827" width="3.44140625" style="353"/>
    <col min="13828" max="13828" width="4.44140625" style="353" customWidth="1"/>
    <col min="13829" max="13830" width="3.44140625" style="353"/>
    <col min="13831" max="13831" width="6.109375" style="353" customWidth="1"/>
    <col min="13832" max="13832" width="5.109375" style="353" customWidth="1"/>
    <col min="13833" max="13833" width="6.5546875" style="353" customWidth="1"/>
    <col min="13834" max="13837" width="3.44140625" style="353"/>
    <col min="13838" max="13840" width="4.44140625" style="353" customWidth="1"/>
    <col min="13841" max="13845" width="3.44140625" style="353"/>
    <col min="13846" max="13846" width="4.44140625" style="353" customWidth="1"/>
    <col min="13847" max="13856" width="3.44140625" style="353"/>
    <col min="13857" max="13857" width="4" style="353" customWidth="1"/>
    <col min="13858" max="13858" width="3.44140625" style="353"/>
    <col min="13859" max="13859" width="5.5546875" style="353" customWidth="1"/>
    <col min="13860" max="13860" width="4.44140625" style="353" customWidth="1"/>
    <col min="13861" max="13865" width="3.44140625" style="353"/>
    <col min="13866" max="13866" width="4.44140625" style="353" customWidth="1"/>
    <col min="13867" max="13867" width="3.44140625" style="353"/>
    <col min="13868" max="13868" width="4" style="353" customWidth="1"/>
    <col min="13869" max="13869" width="4.44140625" style="353" customWidth="1"/>
    <col min="13870" max="13870" width="5.5546875" style="353" customWidth="1"/>
    <col min="13871" max="13873" width="5" style="353" customWidth="1"/>
    <col min="13874" max="14083" width="3.44140625" style="353"/>
    <col min="14084" max="14084" width="4.44140625" style="353" customWidth="1"/>
    <col min="14085" max="14086" width="3.44140625" style="353"/>
    <col min="14087" max="14087" width="6.109375" style="353" customWidth="1"/>
    <col min="14088" max="14088" width="5.109375" style="353" customWidth="1"/>
    <col min="14089" max="14089" width="6.5546875" style="353" customWidth="1"/>
    <col min="14090" max="14093" width="3.44140625" style="353"/>
    <col min="14094" max="14096" width="4.44140625" style="353" customWidth="1"/>
    <col min="14097" max="14101" width="3.44140625" style="353"/>
    <col min="14102" max="14102" width="4.44140625" style="353" customWidth="1"/>
    <col min="14103" max="14112" width="3.44140625" style="353"/>
    <col min="14113" max="14113" width="4" style="353" customWidth="1"/>
    <col min="14114" max="14114" width="3.44140625" style="353"/>
    <col min="14115" max="14115" width="5.5546875" style="353" customWidth="1"/>
    <col min="14116" max="14116" width="4.44140625" style="353" customWidth="1"/>
    <col min="14117" max="14121" width="3.44140625" style="353"/>
    <col min="14122" max="14122" width="4.44140625" style="353" customWidth="1"/>
    <col min="14123" max="14123" width="3.44140625" style="353"/>
    <col min="14124" max="14124" width="4" style="353" customWidth="1"/>
    <col min="14125" max="14125" width="4.44140625" style="353" customWidth="1"/>
    <col min="14126" max="14126" width="5.5546875" style="353" customWidth="1"/>
    <col min="14127" max="14129" width="5" style="353" customWidth="1"/>
    <col min="14130" max="14339" width="3.44140625" style="353"/>
    <col min="14340" max="14340" width="4.44140625" style="353" customWidth="1"/>
    <col min="14341" max="14342" width="3.44140625" style="353"/>
    <col min="14343" max="14343" width="6.109375" style="353" customWidth="1"/>
    <col min="14344" max="14344" width="5.109375" style="353" customWidth="1"/>
    <col min="14345" max="14345" width="6.5546875" style="353" customWidth="1"/>
    <col min="14346" max="14349" width="3.44140625" style="353"/>
    <col min="14350" max="14352" width="4.44140625" style="353" customWidth="1"/>
    <col min="14353" max="14357" width="3.44140625" style="353"/>
    <col min="14358" max="14358" width="4.44140625" style="353" customWidth="1"/>
    <col min="14359" max="14368" width="3.44140625" style="353"/>
    <col min="14369" max="14369" width="4" style="353" customWidth="1"/>
    <col min="14370" max="14370" width="3.44140625" style="353"/>
    <col min="14371" max="14371" width="5.5546875" style="353" customWidth="1"/>
    <col min="14372" max="14372" width="4.44140625" style="353" customWidth="1"/>
    <col min="14373" max="14377" width="3.44140625" style="353"/>
    <col min="14378" max="14378" width="4.44140625" style="353" customWidth="1"/>
    <col min="14379" max="14379" width="3.44140625" style="353"/>
    <col min="14380" max="14380" width="4" style="353" customWidth="1"/>
    <col min="14381" max="14381" width="4.44140625" style="353" customWidth="1"/>
    <col min="14382" max="14382" width="5.5546875" style="353" customWidth="1"/>
    <col min="14383" max="14385" width="5" style="353" customWidth="1"/>
    <col min="14386" max="14595" width="3.44140625" style="353"/>
    <col min="14596" max="14596" width="4.44140625" style="353" customWidth="1"/>
    <col min="14597" max="14598" width="3.44140625" style="353"/>
    <col min="14599" max="14599" width="6.109375" style="353" customWidth="1"/>
    <col min="14600" max="14600" width="5.109375" style="353" customWidth="1"/>
    <col min="14601" max="14601" width="6.5546875" style="353" customWidth="1"/>
    <col min="14602" max="14605" width="3.44140625" style="353"/>
    <col min="14606" max="14608" width="4.44140625" style="353" customWidth="1"/>
    <col min="14609" max="14613" width="3.44140625" style="353"/>
    <col min="14614" max="14614" width="4.44140625" style="353" customWidth="1"/>
    <col min="14615" max="14624" width="3.44140625" style="353"/>
    <col min="14625" max="14625" width="4" style="353" customWidth="1"/>
    <col min="14626" max="14626" width="3.44140625" style="353"/>
    <col min="14627" max="14627" width="5.5546875" style="353" customWidth="1"/>
    <col min="14628" max="14628" width="4.44140625" style="353" customWidth="1"/>
    <col min="14629" max="14633" width="3.44140625" style="353"/>
    <col min="14634" max="14634" width="4.44140625" style="353" customWidth="1"/>
    <col min="14635" max="14635" width="3.44140625" style="353"/>
    <col min="14636" max="14636" width="4" style="353" customWidth="1"/>
    <col min="14637" max="14637" width="4.44140625" style="353" customWidth="1"/>
    <col min="14638" max="14638" width="5.5546875" style="353" customWidth="1"/>
    <col min="14639" max="14641" width="5" style="353" customWidth="1"/>
    <col min="14642" max="14851" width="3.44140625" style="353"/>
    <col min="14852" max="14852" width="4.44140625" style="353" customWidth="1"/>
    <col min="14853" max="14854" width="3.44140625" style="353"/>
    <col min="14855" max="14855" width="6.109375" style="353" customWidth="1"/>
    <col min="14856" max="14856" width="5.109375" style="353" customWidth="1"/>
    <col min="14857" max="14857" width="6.5546875" style="353" customWidth="1"/>
    <col min="14858" max="14861" width="3.44140625" style="353"/>
    <col min="14862" max="14864" width="4.44140625" style="353" customWidth="1"/>
    <col min="14865" max="14869" width="3.44140625" style="353"/>
    <col min="14870" max="14870" width="4.44140625" style="353" customWidth="1"/>
    <col min="14871" max="14880" width="3.44140625" style="353"/>
    <col min="14881" max="14881" width="4" style="353" customWidth="1"/>
    <col min="14882" max="14882" width="3.44140625" style="353"/>
    <col min="14883" max="14883" width="5.5546875" style="353" customWidth="1"/>
    <col min="14884" max="14884" width="4.44140625" style="353" customWidth="1"/>
    <col min="14885" max="14889" width="3.44140625" style="353"/>
    <col min="14890" max="14890" width="4.44140625" style="353" customWidth="1"/>
    <col min="14891" max="14891" width="3.44140625" style="353"/>
    <col min="14892" max="14892" width="4" style="353" customWidth="1"/>
    <col min="14893" max="14893" width="4.44140625" style="353" customWidth="1"/>
    <col min="14894" max="14894" width="5.5546875" style="353" customWidth="1"/>
    <col min="14895" max="14897" width="5" style="353" customWidth="1"/>
    <col min="14898" max="15107" width="3.44140625" style="353"/>
    <col min="15108" max="15108" width="4.44140625" style="353" customWidth="1"/>
    <col min="15109" max="15110" width="3.44140625" style="353"/>
    <col min="15111" max="15111" width="6.109375" style="353" customWidth="1"/>
    <col min="15112" max="15112" width="5.109375" style="353" customWidth="1"/>
    <col min="15113" max="15113" width="6.5546875" style="353" customWidth="1"/>
    <col min="15114" max="15117" width="3.44140625" style="353"/>
    <col min="15118" max="15120" width="4.44140625" style="353" customWidth="1"/>
    <col min="15121" max="15125" width="3.44140625" style="353"/>
    <col min="15126" max="15126" width="4.44140625" style="353" customWidth="1"/>
    <col min="15127" max="15136" width="3.44140625" style="353"/>
    <col min="15137" max="15137" width="4" style="353" customWidth="1"/>
    <col min="15138" max="15138" width="3.44140625" style="353"/>
    <col min="15139" max="15139" width="5.5546875" style="353" customWidth="1"/>
    <col min="15140" max="15140" width="4.44140625" style="353" customWidth="1"/>
    <col min="15141" max="15145" width="3.44140625" style="353"/>
    <col min="15146" max="15146" width="4.44140625" style="353" customWidth="1"/>
    <col min="15147" max="15147" width="3.44140625" style="353"/>
    <col min="15148" max="15148" width="4" style="353" customWidth="1"/>
    <col min="15149" max="15149" width="4.44140625" style="353" customWidth="1"/>
    <col min="15150" max="15150" width="5.5546875" style="353" customWidth="1"/>
    <col min="15151" max="15153" width="5" style="353" customWidth="1"/>
    <col min="15154" max="15363" width="3.44140625" style="353"/>
    <col min="15364" max="15364" width="4.44140625" style="353" customWidth="1"/>
    <col min="15365" max="15366" width="3.44140625" style="353"/>
    <col min="15367" max="15367" width="6.109375" style="353" customWidth="1"/>
    <col min="15368" max="15368" width="5.109375" style="353" customWidth="1"/>
    <col min="15369" max="15369" width="6.5546875" style="353" customWidth="1"/>
    <col min="15370" max="15373" width="3.44140625" style="353"/>
    <col min="15374" max="15376" width="4.44140625" style="353" customWidth="1"/>
    <col min="15377" max="15381" width="3.44140625" style="353"/>
    <col min="15382" max="15382" width="4.44140625" style="353" customWidth="1"/>
    <col min="15383" max="15392" width="3.44140625" style="353"/>
    <col min="15393" max="15393" width="4" style="353" customWidth="1"/>
    <col min="15394" max="15394" width="3.44140625" style="353"/>
    <col min="15395" max="15395" width="5.5546875" style="353" customWidth="1"/>
    <col min="15396" max="15396" width="4.44140625" style="353" customWidth="1"/>
    <col min="15397" max="15401" width="3.44140625" style="353"/>
    <col min="15402" max="15402" width="4.44140625" style="353" customWidth="1"/>
    <col min="15403" max="15403" width="3.44140625" style="353"/>
    <col min="15404" max="15404" width="4" style="353" customWidth="1"/>
    <col min="15405" max="15405" width="4.44140625" style="353" customWidth="1"/>
    <col min="15406" max="15406" width="5.5546875" style="353" customWidth="1"/>
    <col min="15407" max="15409" width="5" style="353" customWidth="1"/>
    <col min="15410" max="15619" width="3.44140625" style="353"/>
    <col min="15620" max="15620" width="4.44140625" style="353" customWidth="1"/>
    <col min="15621" max="15622" width="3.44140625" style="353"/>
    <col min="15623" max="15623" width="6.109375" style="353" customWidth="1"/>
    <col min="15624" max="15624" width="5.109375" style="353" customWidth="1"/>
    <col min="15625" max="15625" width="6.5546875" style="353" customWidth="1"/>
    <col min="15626" max="15629" width="3.44140625" style="353"/>
    <col min="15630" max="15632" width="4.44140625" style="353" customWidth="1"/>
    <col min="15633" max="15637" width="3.44140625" style="353"/>
    <col min="15638" max="15638" width="4.44140625" style="353" customWidth="1"/>
    <col min="15639" max="15648" width="3.44140625" style="353"/>
    <col min="15649" max="15649" width="4" style="353" customWidth="1"/>
    <col min="15650" max="15650" width="3.44140625" style="353"/>
    <col min="15651" max="15651" width="5.5546875" style="353" customWidth="1"/>
    <col min="15652" max="15652" width="4.44140625" style="353" customWidth="1"/>
    <col min="15653" max="15657" width="3.44140625" style="353"/>
    <col min="15658" max="15658" width="4.44140625" style="353" customWidth="1"/>
    <col min="15659" max="15659" width="3.44140625" style="353"/>
    <col min="15660" max="15660" width="4" style="353" customWidth="1"/>
    <col min="15661" max="15661" width="4.44140625" style="353" customWidth="1"/>
    <col min="15662" max="15662" width="5.5546875" style="353" customWidth="1"/>
    <col min="15663" max="15665" width="5" style="353" customWidth="1"/>
    <col min="15666" max="15875" width="3.44140625" style="353"/>
    <col min="15876" max="15876" width="4.44140625" style="353" customWidth="1"/>
    <col min="15877" max="15878" width="3.44140625" style="353"/>
    <col min="15879" max="15879" width="6.109375" style="353" customWidth="1"/>
    <col min="15880" max="15880" width="5.109375" style="353" customWidth="1"/>
    <col min="15881" max="15881" width="6.5546875" style="353" customWidth="1"/>
    <col min="15882" max="15885" width="3.44140625" style="353"/>
    <col min="15886" max="15888" width="4.44140625" style="353" customWidth="1"/>
    <col min="15889" max="15893" width="3.44140625" style="353"/>
    <col min="15894" max="15894" width="4.44140625" style="353" customWidth="1"/>
    <col min="15895" max="15904" width="3.44140625" style="353"/>
    <col min="15905" max="15905" width="4" style="353" customWidth="1"/>
    <col min="15906" max="15906" width="3.44140625" style="353"/>
    <col min="15907" max="15907" width="5.5546875" style="353" customWidth="1"/>
    <col min="15908" max="15908" width="4.44140625" style="353" customWidth="1"/>
    <col min="15909" max="15913" width="3.44140625" style="353"/>
    <col min="15914" max="15914" width="4.44140625" style="353" customWidth="1"/>
    <col min="15915" max="15915" width="3.44140625" style="353"/>
    <col min="15916" max="15916" width="4" style="353" customWidth="1"/>
    <col min="15917" max="15917" width="4.44140625" style="353" customWidth="1"/>
    <col min="15918" max="15918" width="5.5546875" style="353" customWidth="1"/>
    <col min="15919" max="15921" width="5" style="353" customWidth="1"/>
    <col min="15922" max="16131" width="3.44140625" style="353"/>
    <col min="16132" max="16132" width="4.44140625" style="353" customWidth="1"/>
    <col min="16133" max="16134" width="3.44140625" style="353"/>
    <col min="16135" max="16135" width="6.109375" style="353" customWidth="1"/>
    <col min="16136" max="16136" width="5.109375" style="353" customWidth="1"/>
    <col min="16137" max="16137" width="6.5546875" style="353" customWidth="1"/>
    <col min="16138" max="16141" width="3.44140625" style="353"/>
    <col min="16142" max="16144" width="4.44140625" style="353" customWidth="1"/>
    <col min="16145" max="16149" width="3.44140625" style="353"/>
    <col min="16150" max="16150" width="4.44140625" style="353" customWidth="1"/>
    <col min="16151" max="16160" width="3.44140625" style="353"/>
    <col min="16161" max="16161" width="4" style="353" customWidth="1"/>
    <col min="16162" max="16162" width="3.44140625" style="353"/>
    <col min="16163" max="16163" width="5.5546875" style="353" customWidth="1"/>
    <col min="16164" max="16164" width="4.44140625" style="353" customWidth="1"/>
    <col min="16165" max="16169" width="3.44140625" style="353"/>
    <col min="16170" max="16170" width="4.44140625" style="353" customWidth="1"/>
    <col min="16171" max="16171" width="3.44140625" style="353"/>
    <col min="16172" max="16172" width="4" style="353" customWidth="1"/>
    <col min="16173" max="16173" width="4.44140625" style="353" customWidth="1"/>
    <col min="16174" max="16174" width="5.5546875" style="353" customWidth="1"/>
    <col min="16175" max="16177" width="5" style="353" customWidth="1"/>
    <col min="16178" max="16384" width="3.44140625" style="353"/>
  </cols>
  <sheetData>
    <row r="1" spans="1:54" ht="22.8" x14ac:dyDescent="0.4">
      <c r="A1" s="407" t="s">
        <v>242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13" t="s">
        <v>243</v>
      </c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  <c r="AC1" s="413"/>
      <c r="AD1" s="413"/>
      <c r="AE1" s="413"/>
      <c r="AF1" s="413"/>
      <c r="AG1" s="413"/>
      <c r="AH1" s="413"/>
      <c r="AI1" s="413"/>
      <c r="AJ1" s="413"/>
      <c r="AK1" s="413"/>
      <c r="AL1" s="413"/>
      <c r="AM1" s="413"/>
      <c r="AN1" s="413"/>
      <c r="AO1" s="414"/>
      <c r="AP1" s="414"/>
      <c r="AQ1" s="414"/>
      <c r="AR1" s="414"/>
      <c r="AS1" s="414"/>
      <c r="AT1" s="414"/>
      <c r="AU1" s="414"/>
      <c r="AV1" s="414"/>
      <c r="AW1" s="414"/>
      <c r="AX1" s="414"/>
      <c r="AY1" s="414"/>
      <c r="AZ1" s="414"/>
      <c r="BA1" s="414"/>
    </row>
    <row r="2" spans="1:54" ht="22.8" x14ac:dyDescent="0.4">
      <c r="A2" s="407" t="s">
        <v>244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8" t="s">
        <v>245</v>
      </c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  <c r="AH2" s="408"/>
      <c r="AI2" s="408"/>
      <c r="AJ2" s="408"/>
      <c r="AK2" s="408"/>
      <c r="AL2" s="408"/>
      <c r="AM2" s="408"/>
      <c r="AN2" s="408"/>
      <c r="AO2" s="415"/>
      <c r="AP2" s="415"/>
      <c r="AQ2" s="415"/>
      <c r="AR2" s="415"/>
      <c r="AS2" s="415"/>
      <c r="AT2" s="415"/>
      <c r="AU2" s="415"/>
      <c r="AV2" s="415"/>
      <c r="AW2" s="415"/>
      <c r="AX2" s="415"/>
      <c r="AY2" s="415"/>
      <c r="AZ2" s="415"/>
      <c r="BA2" s="415"/>
    </row>
    <row r="3" spans="1:54" ht="22.8" x14ac:dyDescent="0.4">
      <c r="A3" s="407" t="s">
        <v>308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8"/>
      <c r="Q3" s="408"/>
      <c r="R3" s="408"/>
      <c r="S3" s="408"/>
      <c r="T3" s="408"/>
      <c r="U3" s="408"/>
      <c r="V3" s="408"/>
      <c r="W3" s="408"/>
      <c r="X3" s="408"/>
      <c r="Y3" s="408"/>
      <c r="Z3" s="408"/>
      <c r="AA3" s="408"/>
      <c r="AB3" s="408"/>
      <c r="AC3" s="408"/>
      <c r="AD3" s="408"/>
      <c r="AE3" s="408"/>
      <c r="AF3" s="408"/>
      <c r="AG3" s="408"/>
      <c r="AH3" s="408"/>
      <c r="AI3" s="408"/>
      <c r="AJ3" s="408"/>
      <c r="AK3" s="408"/>
      <c r="AL3" s="408"/>
      <c r="AM3" s="408"/>
      <c r="AN3" s="408"/>
      <c r="AO3" s="409"/>
      <c r="AP3" s="409"/>
      <c r="AQ3" s="409"/>
      <c r="AR3" s="409"/>
      <c r="AS3" s="409"/>
      <c r="AT3" s="409"/>
      <c r="AU3" s="409"/>
      <c r="AV3" s="409"/>
      <c r="AW3" s="409"/>
      <c r="AX3" s="409"/>
      <c r="AY3" s="409"/>
      <c r="AZ3" s="409"/>
      <c r="BA3" s="409"/>
    </row>
    <row r="4" spans="1:54" ht="23.25" customHeight="1" x14ac:dyDescent="0.4">
      <c r="A4" s="410" t="s">
        <v>309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1" t="s">
        <v>246</v>
      </c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11"/>
      <c r="AE4" s="411"/>
      <c r="AF4" s="411"/>
      <c r="AG4" s="411"/>
      <c r="AH4" s="411"/>
      <c r="AI4" s="411"/>
      <c r="AJ4" s="411"/>
      <c r="AK4" s="411"/>
      <c r="AL4" s="411"/>
      <c r="AM4" s="411"/>
      <c r="AN4" s="411"/>
      <c r="AO4" s="412" t="s">
        <v>302</v>
      </c>
      <c r="AP4" s="412"/>
      <c r="AQ4" s="412"/>
      <c r="AR4" s="412"/>
      <c r="AS4" s="412"/>
      <c r="AT4" s="412"/>
      <c r="AU4" s="412"/>
      <c r="AV4" s="412"/>
      <c r="AW4" s="412"/>
      <c r="AX4" s="412"/>
      <c r="AY4" s="412"/>
      <c r="AZ4" s="412"/>
      <c r="BA4" s="412"/>
      <c r="BB4" s="412"/>
    </row>
    <row r="5" spans="1:54" ht="18.75" customHeight="1" x14ac:dyDescent="0.4">
      <c r="A5" s="354"/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4"/>
      <c r="P5" s="416" t="s">
        <v>247</v>
      </c>
      <c r="Q5" s="416"/>
      <c r="R5" s="416"/>
      <c r="S5" s="416"/>
      <c r="T5" s="416"/>
      <c r="U5" s="416"/>
      <c r="V5" s="416"/>
      <c r="W5" s="416"/>
      <c r="X5" s="416"/>
      <c r="Y5" s="416"/>
      <c r="Z5" s="416"/>
      <c r="AA5" s="416"/>
      <c r="AB5" s="416"/>
      <c r="AC5" s="416"/>
      <c r="AD5" s="416"/>
      <c r="AE5" s="416"/>
      <c r="AF5" s="416"/>
      <c r="AG5" s="416"/>
      <c r="AH5" s="416"/>
      <c r="AI5" s="416"/>
      <c r="AJ5" s="416"/>
      <c r="AK5" s="416"/>
      <c r="AL5" s="416"/>
      <c r="AM5" s="416"/>
      <c r="AN5" s="416"/>
      <c r="AO5" s="412"/>
      <c r="AP5" s="412"/>
      <c r="AQ5" s="412"/>
      <c r="AR5" s="412"/>
      <c r="AS5" s="412"/>
      <c r="AT5" s="412"/>
      <c r="AU5" s="412"/>
      <c r="AV5" s="412"/>
      <c r="AW5" s="412"/>
      <c r="AX5" s="412"/>
      <c r="AY5" s="412"/>
      <c r="AZ5" s="412"/>
      <c r="BA5" s="412"/>
      <c r="BB5" s="412"/>
    </row>
    <row r="6" spans="1:54" s="355" customFormat="1" ht="22.8" x14ac:dyDescent="0.4">
      <c r="A6" s="407" t="s">
        <v>248</v>
      </c>
      <c r="B6" s="407"/>
      <c r="C6" s="407"/>
      <c r="D6" s="407"/>
      <c r="E6" s="407"/>
      <c r="F6" s="407"/>
      <c r="G6" s="407"/>
      <c r="H6" s="407"/>
      <c r="I6" s="407"/>
      <c r="J6" s="407"/>
      <c r="K6" s="407"/>
      <c r="L6" s="407"/>
      <c r="M6" s="407"/>
      <c r="N6" s="407"/>
      <c r="O6" s="407"/>
      <c r="P6" s="417" t="s">
        <v>298</v>
      </c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417"/>
      <c r="AO6" s="412" t="s">
        <v>249</v>
      </c>
      <c r="AP6" s="418"/>
      <c r="AQ6" s="418"/>
      <c r="AR6" s="418"/>
      <c r="AS6" s="418"/>
      <c r="AT6" s="418"/>
      <c r="AU6" s="418"/>
      <c r="AV6" s="418"/>
      <c r="AW6" s="418"/>
      <c r="AX6" s="418"/>
      <c r="AY6" s="418"/>
      <c r="AZ6" s="418"/>
      <c r="BA6" s="418"/>
    </row>
    <row r="7" spans="1:54" s="355" customFormat="1" ht="18.75" customHeight="1" x14ac:dyDescent="0.4">
      <c r="A7" s="407" t="s">
        <v>250</v>
      </c>
      <c r="B7" s="407"/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19" t="s">
        <v>299</v>
      </c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  <c r="AC7" s="420"/>
      <c r="AD7" s="420"/>
      <c r="AE7" s="420"/>
      <c r="AF7" s="420"/>
      <c r="AG7" s="420"/>
      <c r="AH7" s="420"/>
      <c r="AI7" s="420"/>
      <c r="AJ7" s="420"/>
      <c r="AK7" s="420"/>
      <c r="AL7" s="420"/>
      <c r="AM7" s="420"/>
      <c r="AN7" s="420"/>
      <c r="AO7" s="412" t="s">
        <v>251</v>
      </c>
      <c r="AP7" s="412"/>
      <c r="AQ7" s="412"/>
      <c r="AR7" s="412"/>
      <c r="AS7" s="412"/>
      <c r="AT7" s="412"/>
      <c r="AU7" s="412"/>
      <c r="AV7" s="412"/>
      <c r="AW7" s="412"/>
      <c r="AX7" s="412"/>
      <c r="AY7" s="412"/>
      <c r="AZ7" s="412"/>
      <c r="BA7" s="412"/>
      <c r="BB7" s="356"/>
    </row>
    <row r="8" spans="1:54" s="355" customFormat="1" ht="18.75" customHeight="1" x14ac:dyDescent="0.4">
      <c r="A8" s="414"/>
      <c r="B8" s="414"/>
      <c r="C8" s="414"/>
      <c r="D8" s="414"/>
      <c r="E8" s="414"/>
      <c r="F8" s="414"/>
      <c r="G8" s="414"/>
      <c r="H8" s="414"/>
      <c r="I8" s="414"/>
      <c r="J8" s="414"/>
      <c r="K8" s="414"/>
      <c r="L8" s="414"/>
      <c r="M8" s="414"/>
      <c r="N8" s="414"/>
      <c r="O8" s="414"/>
      <c r="P8" s="419" t="s">
        <v>252</v>
      </c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  <c r="AC8" s="419"/>
      <c r="AD8" s="419"/>
      <c r="AE8" s="419"/>
      <c r="AF8" s="419"/>
      <c r="AG8" s="419"/>
      <c r="AH8" s="419"/>
      <c r="AI8" s="419"/>
      <c r="AJ8" s="419"/>
      <c r="AK8" s="419"/>
      <c r="AL8" s="419"/>
      <c r="AM8" s="419"/>
      <c r="AN8" s="419"/>
      <c r="AO8" s="412"/>
      <c r="AP8" s="412"/>
      <c r="AQ8" s="412"/>
      <c r="AR8" s="412"/>
      <c r="AS8" s="412"/>
      <c r="AT8" s="412"/>
      <c r="AU8" s="412"/>
      <c r="AV8" s="412"/>
      <c r="AW8" s="412"/>
      <c r="AX8" s="412"/>
      <c r="AY8" s="412"/>
      <c r="AZ8" s="412"/>
      <c r="BA8" s="412"/>
      <c r="BB8" s="356"/>
    </row>
    <row r="9" spans="1:54" s="355" customFormat="1" ht="18.75" customHeight="1" x14ac:dyDescent="0.4">
      <c r="P9" s="416" t="s">
        <v>300</v>
      </c>
      <c r="Q9" s="416"/>
      <c r="R9" s="416"/>
      <c r="S9" s="416"/>
      <c r="T9" s="416"/>
      <c r="U9" s="416"/>
      <c r="V9" s="416"/>
      <c r="W9" s="416"/>
      <c r="X9" s="416"/>
      <c r="Y9" s="416"/>
      <c r="Z9" s="416"/>
      <c r="AA9" s="416"/>
      <c r="AB9" s="416"/>
      <c r="AC9" s="416"/>
      <c r="AD9" s="416"/>
      <c r="AE9" s="416"/>
      <c r="AF9" s="416"/>
      <c r="AG9" s="416"/>
      <c r="AH9" s="416"/>
      <c r="AI9" s="416"/>
      <c r="AJ9" s="416"/>
      <c r="AK9" s="416"/>
      <c r="AL9" s="416"/>
      <c r="AM9" s="416"/>
      <c r="AN9" s="416"/>
      <c r="AO9" s="412"/>
      <c r="AP9" s="412"/>
      <c r="AQ9" s="412"/>
      <c r="AR9" s="412"/>
      <c r="AS9" s="412"/>
      <c r="AT9" s="412"/>
      <c r="AU9" s="412"/>
      <c r="AV9" s="412"/>
      <c r="AW9" s="412"/>
      <c r="AX9" s="412"/>
      <c r="AY9" s="412"/>
      <c r="AZ9" s="412"/>
      <c r="BA9" s="412"/>
      <c r="BB9" s="356"/>
    </row>
    <row r="10" spans="1:54" s="355" customFormat="1" ht="18.75" customHeight="1" x14ac:dyDescent="0.35">
      <c r="AO10" s="356"/>
      <c r="AP10" s="356"/>
      <c r="AQ10" s="356"/>
      <c r="AR10" s="356"/>
      <c r="AS10" s="356"/>
      <c r="AT10" s="356"/>
      <c r="AU10" s="356"/>
      <c r="AV10" s="356"/>
      <c r="AW10" s="356"/>
      <c r="AX10" s="356"/>
      <c r="AY10" s="356"/>
      <c r="AZ10" s="356"/>
      <c r="BA10" s="356"/>
    </row>
    <row r="11" spans="1:54" s="355" customFormat="1" ht="18" x14ac:dyDescent="0.35">
      <c r="A11" s="411" t="s">
        <v>253</v>
      </c>
      <c r="B11" s="411"/>
      <c r="C11" s="411"/>
      <c r="D11" s="411"/>
      <c r="E11" s="411"/>
      <c r="F11" s="411"/>
      <c r="G11" s="411"/>
      <c r="H11" s="411"/>
      <c r="I11" s="411"/>
      <c r="J11" s="411"/>
      <c r="K11" s="411"/>
      <c r="L11" s="411"/>
      <c r="M11" s="411"/>
      <c r="N11" s="411"/>
      <c r="O11" s="411"/>
      <c r="P11" s="411"/>
      <c r="Q11" s="411"/>
      <c r="R11" s="411"/>
      <c r="S11" s="411"/>
      <c r="T11" s="411"/>
      <c r="U11" s="411"/>
      <c r="V11" s="411"/>
      <c r="W11" s="411"/>
      <c r="X11" s="411"/>
      <c r="Y11" s="411"/>
      <c r="Z11" s="411"/>
      <c r="AA11" s="411"/>
      <c r="AB11" s="411"/>
      <c r="AC11" s="411"/>
      <c r="AD11" s="411"/>
      <c r="AE11" s="411"/>
      <c r="AF11" s="411"/>
      <c r="AG11" s="411"/>
      <c r="AH11" s="411"/>
      <c r="AI11" s="411"/>
      <c r="AJ11" s="411"/>
      <c r="AK11" s="411"/>
      <c r="AL11" s="411"/>
      <c r="AM11" s="411"/>
      <c r="AN11" s="411"/>
      <c r="AO11" s="411"/>
      <c r="AP11" s="411"/>
      <c r="AQ11" s="411"/>
      <c r="AR11" s="411"/>
      <c r="AS11" s="411"/>
      <c r="AT11" s="411"/>
      <c r="AU11" s="411"/>
      <c r="AV11" s="411"/>
      <c r="AW11" s="411"/>
      <c r="AX11" s="411"/>
      <c r="AY11" s="411"/>
      <c r="AZ11" s="411"/>
      <c r="BA11" s="411"/>
    </row>
    <row r="12" spans="1:54" s="355" customFormat="1" ht="18.75" customHeight="1" x14ac:dyDescent="0.35">
      <c r="A12" s="429" t="s">
        <v>254</v>
      </c>
      <c r="B12" s="424" t="s">
        <v>255</v>
      </c>
      <c r="C12" s="424"/>
      <c r="D12" s="424"/>
      <c r="E12" s="424"/>
      <c r="F12" s="424" t="s">
        <v>256</v>
      </c>
      <c r="G12" s="424"/>
      <c r="H12" s="424"/>
      <c r="I12" s="424"/>
      <c r="J12" s="430" t="s">
        <v>257</v>
      </c>
      <c r="K12" s="431"/>
      <c r="L12" s="431"/>
      <c r="M12" s="431"/>
      <c r="N12" s="431"/>
      <c r="O12" s="432" t="s">
        <v>258</v>
      </c>
      <c r="P12" s="431"/>
      <c r="Q12" s="431"/>
      <c r="R12" s="433"/>
      <c r="S12" s="421" t="s">
        <v>259</v>
      </c>
      <c r="T12" s="425"/>
      <c r="U12" s="425"/>
      <c r="V12" s="425"/>
      <c r="W12" s="423"/>
      <c r="X12" s="424" t="s">
        <v>260</v>
      </c>
      <c r="Y12" s="424"/>
      <c r="Z12" s="424"/>
      <c r="AA12" s="424"/>
      <c r="AB12" s="421" t="s">
        <v>261</v>
      </c>
      <c r="AC12" s="422"/>
      <c r="AD12" s="422"/>
      <c r="AE12" s="423"/>
      <c r="AF12" s="421" t="s">
        <v>262</v>
      </c>
      <c r="AG12" s="422"/>
      <c r="AH12" s="422"/>
      <c r="AI12" s="423"/>
      <c r="AJ12" s="421" t="s">
        <v>263</v>
      </c>
      <c r="AK12" s="422"/>
      <c r="AL12" s="422"/>
      <c r="AM12" s="422"/>
      <c r="AN12" s="423"/>
      <c r="AO12" s="424" t="s">
        <v>264</v>
      </c>
      <c r="AP12" s="424"/>
      <c r="AQ12" s="424"/>
      <c r="AR12" s="424"/>
      <c r="AS12" s="421" t="s">
        <v>265</v>
      </c>
      <c r="AT12" s="425"/>
      <c r="AU12" s="425"/>
      <c r="AV12" s="425"/>
      <c r="AW12" s="423"/>
      <c r="AX12" s="425" t="s">
        <v>266</v>
      </c>
      <c r="AY12" s="422"/>
      <c r="AZ12" s="422"/>
      <c r="BA12" s="423"/>
    </row>
    <row r="13" spans="1:54" x14ac:dyDescent="0.3">
      <c r="A13" s="429"/>
      <c r="B13" s="357">
        <v>1</v>
      </c>
      <c r="C13" s="357">
        <v>2</v>
      </c>
      <c r="D13" s="357">
        <v>3</v>
      </c>
      <c r="E13" s="357">
        <v>4</v>
      </c>
      <c r="F13" s="357">
        <v>5</v>
      </c>
      <c r="G13" s="357">
        <v>6</v>
      </c>
      <c r="H13" s="357">
        <v>7</v>
      </c>
      <c r="I13" s="357">
        <v>8</v>
      </c>
      <c r="J13" s="357">
        <v>9</v>
      </c>
      <c r="K13" s="357">
        <v>10</v>
      </c>
      <c r="L13" s="357">
        <v>11</v>
      </c>
      <c r="M13" s="357">
        <v>12</v>
      </c>
      <c r="N13" s="357">
        <v>13</v>
      </c>
      <c r="O13" s="357">
        <v>14</v>
      </c>
      <c r="P13" s="357">
        <v>15</v>
      </c>
      <c r="Q13" s="357">
        <v>16</v>
      </c>
      <c r="R13" s="357">
        <v>17</v>
      </c>
      <c r="S13" s="357">
        <v>18</v>
      </c>
      <c r="T13" s="357">
        <v>19</v>
      </c>
      <c r="U13" s="357">
        <v>20</v>
      </c>
      <c r="V13" s="357">
        <v>21</v>
      </c>
      <c r="W13" s="357">
        <v>22</v>
      </c>
      <c r="X13" s="357">
        <v>23</v>
      </c>
      <c r="Y13" s="357">
        <v>24</v>
      </c>
      <c r="Z13" s="357">
        <v>25</v>
      </c>
      <c r="AA13" s="357">
        <v>26</v>
      </c>
      <c r="AB13" s="357">
        <v>27</v>
      </c>
      <c r="AC13" s="357">
        <v>28</v>
      </c>
      <c r="AD13" s="357">
        <v>29</v>
      </c>
      <c r="AE13" s="357">
        <v>30</v>
      </c>
      <c r="AF13" s="357">
        <v>31</v>
      </c>
      <c r="AG13" s="357">
        <v>32</v>
      </c>
      <c r="AH13" s="357">
        <v>33</v>
      </c>
      <c r="AI13" s="357">
        <v>34</v>
      </c>
      <c r="AJ13" s="357">
        <v>35</v>
      </c>
      <c r="AK13" s="357">
        <v>36</v>
      </c>
      <c r="AL13" s="357">
        <v>37</v>
      </c>
      <c r="AM13" s="357">
        <v>38</v>
      </c>
      <c r="AN13" s="357">
        <v>39</v>
      </c>
      <c r="AO13" s="357">
        <v>40</v>
      </c>
      <c r="AP13" s="357">
        <v>41</v>
      </c>
      <c r="AQ13" s="357">
        <v>42</v>
      </c>
      <c r="AR13" s="357">
        <v>43</v>
      </c>
      <c r="AS13" s="357">
        <v>44</v>
      </c>
      <c r="AT13" s="357">
        <v>45</v>
      </c>
      <c r="AU13" s="357">
        <v>46</v>
      </c>
      <c r="AV13" s="357">
        <v>47</v>
      </c>
      <c r="AW13" s="357">
        <v>48</v>
      </c>
      <c r="AX13" s="357">
        <v>49</v>
      </c>
      <c r="AY13" s="357">
        <v>50</v>
      </c>
      <c r="AZ13" s="357">
        <v>51</v>
      </c>
      <c r="BA13" s="357">
        <v>52</v>
      </c>
    </row>
    <row r="14" spans="1:54" ht="18" customHeight="1" x14ac:dyDescent="0.3">
      <c r="A14" s="358" t="s">
        <v>267</v>
      </c>
      <c r="B14" s="359" t="s">
        <v>268</v>
      </c>
      <c r="C14" s="360" t="s">
        <v>269</v>
      </c>
      <c r="D14" s="361" t="s">
        <v>269</v>
      </c>
      <c r="E14" s="360" t="s">
        <v>269</v>
      </c>
      <c r="F14" s="361" t="s">
        <v>269</v>
      </c>
      <c r="G14" s="360" t="s">
        <v>269</v>
      </c>
      <c r="H14" s="361" t="s">
        <v>269</v>
      </c>
      <c r="I14" s="360" t="s">
        <v>269</v>
      </c>
      <c r="J14" s="361" t="s">
        <v>269</v>
      </c>
      <c r="K14" s="360" t="s">
        <v>269</v>
      </c>
      <c r="L14" s="361" t="s">
        <v>269</v>
      </c>
      <c r="M14" s="360" t="s">
        <v>269</v>
      </c>
      <c r="N14" s="361" t="s">
        <v>269</v>
      </c>
      <c r="O14" s="360" t="s">
        <v>269</v>
      </c>
      <c r="P14" s="361" t="s">
        <v>269</v>
      </c>
      <c r="Q14" s="362" t="s">
        <v>270</v>
      </c>
      <c r="R14" s="362" t="s">
        <v>268</v>
      </c>
      <c r="S14" s="362" t="s">
        <v>271</v>
      </c>
      <c r="T14" s="362" t="s">
        <v>271</v>
      </c>
      <c r="U14" s="361" t="s">
        <v>269</v>
      </c>
      <c r="V14" s="360" t="s">
        <v>269</v>
      </c>
      <c r="W14" s="361" t="s">
        <v>269</v>
      </c>
      <c r="X14" s="360" t="s">
        <v>269</v>
      </c>
      <c r="Y14" s="361" t="s">
        <v>269</v>
      </c>
      <c r="Z14" s="361" t="s">
        <v>269</v>
      </c>
      <c r="AA14" s="360" t="s">
        <v>269</v>
      </c>
      <c r="AB14" s="361" t="s">
        <v>269</v>
      </c>
      <c r="AC14" s="360" t="s">
        <v>269</v>
      </c>
      <c r="AD14" s="361" t="s">
        <v>269</v>
      </c>
      <c r="AE14" s="361" t="s">
        <v>269</v>
      </c>
      <c r="AF14" s="360" t="s">
        <v>269</v>
      </c>
      <c r="AG14" s="361" t="s">
        <v>269</v>
      </c>
      <c r="AH14" s="360" t="s">
        <v>269</v>
      </c>
      <c r="AI14" s="361" t="s">
        <v>269</v>
      </c>
      <c r="AJ14" s="361" t="s">
        <v>269</v>
      </c>
      <c r="AK14" s="360" t="s">
        <v>269</v>
      </c>
      <c r="AL14" s="361" t="s">
        <v>269</v>
      </c>
      <c r="AM14" s="360" t="s">
        <v>269</v>
      </c>
      <c r="AN14" s="361" t="s">
        <v>269</v>
      </c>
      <c r="AO14" s="360" t="s">
        <v>269</v>
      </c>
      <c r="AP14" s="361" t="s">
        <v>269</v>
      </c>
      <c r="AQ14" s="362" t="s">
        <v>270</v>
      </c>
      <c r="AR14" s="362" t="s">
        <v>271</v>
      </c>
      <c r="AS14" s="362" t="s">
        <v>271</v>
      </c>
      <c r="AT14" s="362" t="s">
        <v>271</v>
      </c>
      <c r="AU14" s="362" t="s">
        <v>271</v>
      </c>
      <c r="AV14" s="362" t="s">
        <v>271</v>
      </c>
      <c r="AW14" s="362" t="s">
        <v>271</v>
      </c>
      <c r="AX14" s="362" t="s">
        <v>271</v>
      </c>
      <c r="AY14" s="362" t="s">
        <v>271</v>
      </c>
      <c r="AZ14" s="362" t="s">
        <v>271</v>
      </c>
      <c r="BA14" s="362" t="s">
        <v>271</v>
      </c>
    </row>
    <row r="15" spans="1:54" ht="18" customHeight="1" x14ac:dyDescent="0.3">
      <c r="A15" s="358" t="s">
        <v>272</v>
      </c>
      <c r="B15" s="359" t="s">
        <v>268</v>
      </c>
      <c r="C15" s="360" t="s">
        <v>269</v>
      </c>
      <c r="D15" s="361" t="s">
        <v>269</v>
      </c>
      <c r="E15" s="360" t="s">
        <v>269</v>
      </c>
      <c r="F15" s="361" t="s">
        <v>269</v>
      </c>
      <c r="G15" s="360" t="s">
        <v>269</v>
      </c>
      <c r="H15" s="361" t="s">
        <v>269</v>
      </c>
      <c r="I15" s="360" t="s">
        <v>269</v>
      </c>
      <c r="J15" s="361" t="s">
        <v>269</v>
      </c>
      <c r="K15" s="360" t="s">
        <v>269</v>
      </c>
      <c r="L15" s="361" t="s">
        <v>269</v>
      </c>
      <c r="M15" s="360" t="s">
        <v>269</v>
      </c>
      <c r="N15" s="361" t="s">
        <v>269</v>
      </c>
      <c r="O15" s="360" t="s">
        <v>269</v>
      </c>
      <c r="P15" s="361" t="s">
        <v>269</v>
      </c>
      <c r="Q15" s="362" t="s">
        <v>270</v>
      </c>
      <c r="R15" s="362" t="s">
        <v>268</v>
      </c>
      <c r="S15" s="362" t="s">
        <v>271</v>
      </c>
      <c r="T15" s="362" t="s">
        <v>271</v>
      </c>
      <c r="U15" s="360" t="s">
        <v>269</v>
      </c>
      <c r="V15" s="361" t="s">
        <v>269</v>
      </c>
      <c r="W15" s="360" t="s">
        <v>269</v>
      </c>
      <c r="X15" s="361" t="s">
        <v>269</v>
      </c>
      <c r="Y15" s="360" t="s">
        <v>269</v>
      </c>
      <c r="Z15" s="361" t="s">
        <v>269</v>
      </c>
      <c r="AA15" s="360" t="s">
        <v>269</v>
      </c>
      <c r="AB15" s="361" t="s">
        <v>269</v>
      </c>
      <c r="AC15" s="360" t="s">
        <v>269</v>
      </c>
      <c r="AD15" s="361" t="s">
        <v>269</v>
      </c>
      <c r="AE15" s="360" t="s">
        <v>269</v>
      </c>
      <c r="AF15" s="361" t="s">
        <v>269</v>
      </c>
      <c r="AG15" s="360" t="s">
        <v>269</v>
      </c>
      <c r="AH15" s="361" t="s">
        <v>269</v>
      </c>
      <c r="AI15" s="361" t="s">
        <v>269</v>
      </c>
      <c r="AJ15" s="360" t="s">
        <v>269</v>
      </c>
      <c r="AK15" s="361" t="s">
        <v>269</v>
      </c>
      <c r="AL15" s="360" t="s">
        <v>269</v>
      </c>
      <c r="AM15" s="361" t="s">
        <v>269</v>
      </c>
      <c r="AN15" s="361" t="s">
        <v>269</v>
      </c>
      <c r="AO15" s="360" t="s">
        <v>269</v>
      </c>
      <c r="AP15" s="361" t="s">
        <v>269</v>
      </c>
      <c r="AQ15" s="362" t="s">
        <v>270</v>
      </c>
      <c r="AR15" s="362" t="s">
        <v>271</v>
      </c>
      <c r="AS15" s="362" t="s">
        <v>271</v>
      </c>
      <c r="AT15" s="362" t="s">
        <v>271</v>
      </c>
      <c r="AU15" s="362" t="s">
        <v>271</v>
      </c>
      <c r="AV15" s="362" t="s">
        <v>271</v>
      </c>
      <c r="AW15" s="362" t="s">
        <v>271</v>
      </c>
      <c r="AX15" s="362" t="s">
        <v>271</v>
      </c>
      <c r="AY15" s="362" t="s">
        <v>271</v>
      </c>
      <c r="AZ15" s="362" t="s">
        <v>271</v>
      </c>
      <c r="BA15" s="362" t="s">
        <v>271</v>
      </c>
    </row>
    <row r="16" spans="1:54" ht="20.100000000000001" customHeight="1" x14ac:dyDescent="0.35">
      <c r="A16" s="360" t="s">
        <v>273</v>
      </c>
      <c r="B16" s="363" t="s">
        <v>268</v>
      </c>
      <c r="C16" s="364" t="s">
        <v>274</v>
      </c>
      <c r="D16" s="361" t="s">
        <v>269</v>
      </c>
      <c r="E16" s="360" t="s">
        <v>269</v>
      </c>
      <c r="F16" s="361" t="s">
        <v>269</v>
      </c>
      <c r="G16" s="360" t="s">
        <v>269</v>
      </c>
      <c r="H16" s="361" t="s">
        <v>269</v>
      </c>
      <c r="I16" s="360" t="s">
        <v>269</v>
      </c>
      <c r="J16" s="361" t="s">
        <v>269</v>
      </c>
      <c r="K16" s="360" t="s">
        <v>269</v>
      </c>
      <c r="L16" s="361" t="s">
        <v>269</v>
      </c>
      <c r="M16" s="360" t="s">
        <v>269</v>
      </c>
      <c r="N16" s="361" t="s">
        <v>269</v>
      </c>
      <c r="O16" s="360" t="s">
        <v>269</v>
      </c>
      <c r="P16" s="361" t="s">
        <v>269</v>
      </c>
      <c r="Q16" s="365" t="s">
        <v>270</v>
      </c>
      <c r="R16" s="366" t="s">
        <v>275</v>
      </c>
      <c r="S16" s="365" t="s">
        <v>268</v>
      </c>
      <c r="T16" s="367" t="s">
        <v>271</v>
      </c>
      <c r="U16" s="368" t="s">
        <v>269</v>
      </c>
      <c r="V16" s="369" t="s">
        <v>269</v>
      </c>
      <c r="W16" s="368" t="s">
        <v>269</v>
      </c>
      <c r="X16" s="369" t="s">
        <v>269</v>
      </c>
      <c r="Y16" s="368" t="s">
        <v>269</v>
      </c>
      <c r="Z16" s="369" t="s">
        <v>269</v>
      </c>
      <c r="AA16" s="368" t="s">
        <v>269</v>
      </c>
      <c r="AB16" s="369" t="s">
        <v>269</v>
      </c>
      <c r="AC16" s="368" t="s">
        <v>269</v>
      </c>
      <c r="AD16" s="367" t="s">
        <v>276</v>
      </c>
      <c r="AE16" s="367" t="s">
        <v>270</v>
      </c>
      <c r="AF16" s="367" t="s">
        <v>277</v>
      </c>
      <c r="AG16" s="367" t="s">
        <v>277</v>
      </c>
      <c r="AH16" s="367" t="s">
        <v>277</v>
      </c>
      <c r="AI16" s="367" t="s">
        <v>277</v>
      </c>
      <c r="AJ16" s="367" t="s">
        <v>278</v>
      </c>
      <c r="AK16" s="367" t="s">
        <v>278</v>
      </c>
      <c r="AL16" s="367" t="s">
        <v>278</v>
      </c>
      <c r="AM16" s="367" t="s">
        <v>278</v>
      </c>
      <c r="AN16" s="367" t="s">
        <v>278</v>
      </c>
      <c r="AO16" s="367" t="s">
        <v>278</v>
      </c>
      <c r="AP16" s="370" t="s">
        <v>279</v>
      </c>
      <c r="AQ16" s="370" t="s">
        <v>279</v>
      </c>
      <c r="AR16" s="426"/>
      <c r="AS16" s="427"/>
      <c r="AT16" s="427"/>
      <c r="AU16" s="427"/>
      <c r="AV16" s="427"/>
      <c r="AW16" s="427"/>
      <c r="AX16" s="427"/>
      <c r="AY16" s="427"/>
      <c r="AZ16" s="427"/>
      <c r="BA16" s="428"/>
    </row>
    <row r="17" spans="1:54" s="373" customFormat="1" ht="20.100000000000001" hidden="1" customHeight="1" x14ac:dyDescent="0.3">
      <c r="A17" s="360"/>
      <c r="B17" s="362"/>
      <c r="C17" s="371"/>
      <c r="D17" s="371"/>
      <c r="E17" s="371"/>
      <c r="F17" s="371"/>
      <c r="G17" s="371"/>
      <c r="H17" s="371"/>
      <c r="I17" s="371"/>
      <c r="J17" s="371"/>
      <c r="K17" s="371"/>
      <c r="L17" s="371"/>
      <c r="M17" s="362"/>
      <c r="N17" s="371"/>
      <c r="O17" s="371"/>
      <c r="P17" s="371"/>
      <c r="Q17" s="371"/>
      <c r="R17" s="362"/>
      <c r="S17" s="372"/>
      <c r="T17" s="372"/>
      <c r="U17" s="371"/>
      <c r="V17" s="362"/>
      <c r="W17" s="372"/>
      <c r="X17" s="372"/>
      <c r="Y17" s="372"/>
      <c r="Z17" s="372"/>
      <c r="AA17" s="372"/>
      <c r="AB17" s="372"/>
      <c r="AC17" s="362"/>
      <c r="AD17" s="362"/>
      <c r="AE17" s="371"/>
      <c r="AF17" s="371"/>
      <c r="AG17" s="371"/>
      <c r="AH17" s="362"/>
      <c r="AI17" s="371"/>
      <c r="AJ17" s="371"/>
      <c r="AK17" s="371"/>
      <c r="AL17" s="371"/>
      <c r="AM17" s="371"/>
      <c r="AN17" s="371"/>
      <c r="AO17" s="371"/>
      <c r="AP17" s="371"/>
      <c r="AQ17" s="371"/>
      <c r="AR17" s="371"/>
      <c r="AS17" s="371" t="s">
        <v>280</v>
      </c>
      <c r="AT17" s="361" t="s">
        <v>280</v>
      </c>
      <c r="AU17" s="361" t="s">
        <v>280</v>
      </c>
      <c r="AV17" s="361" t="s">
        <v>280</v>
      </c>
      <c r="AW17" s="361" t="s">
        <v>280</v>
      </c>
      <c r="AX17" s="361" t="s">
        <v>280</v>
      </c>
      <c r="AY17" s="361" t="s">
        <v>280</v>
      </c>
      <c r="AZ17" s="361" t="s">
        <v>280</v>
      </c>
      <c r="BA17" s="361" t="s">
        <v>280</v>
      </c>
    </row>
    <row r="18" spans="1:54" ht="20.100000000000001" customHeight="1" x14ac:dyDescent="0.3">
      <c r="A18" s="374"/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74"/>
      <c r="Z18" s="374"/>
      <c r="AA18" s="374"/>
      <c r="AB18" s="374"/>
      <c r="AC18" s="374"/>
      <c r="AD18" s="374"/>
      <c r="AE18" s="374"/>
      <c r="AF18" s="374"/>
      <c r="AG18" s="374"/>
      <c r="AH18" s="374"/>
      <c r="AI18" s="374"/>
      <c r="AJ18" s="374"/>
      <c r="AK18" s="374"/>
      <c r="AL18" s="374"/>
      <c r="AM18" s="374"/>
      <c r="AN18" s="374"/>
      <c r="AO18" s="374"/>
      <c r="AP18" s="374"/>
      <c r="AQ18" s="374"/>
      <c r="AR18" s="374"/>
      <c r="AS18" s="374"/>
      <c r="AT18" s="374"/>
      <c r="AU18" s="374"/>
      <c r="AV18" s="374"/>
      <c r="AW18" s="374"/>
      <c r="AX18" s="374"/>
      <c r="AY18" s="374"/>
      <c r="AZ18" s="374"/>
      <c r="BA18" s="374"/>
    </row>
    <row r="19" spans="1:54" ht="20.100000000000001" customHeight="1" x14ac:dyDescent="0.3">
      <c r="A19" s="435" t="s">
        <v>281</v>
      </c>
      <c r="B19" s="435"/>
      <c r="C19" s="435"/>
      <c r="D19" s="435"/>
      <c r="E19" s="435"/>
      <c r="F19" s="435"/>
      <c r="G19" s="435"/>
      <c r="H19" s="435"/>
      <c r="I19" s="435"/>
      <c r="J19" s="436"/>
      <c r="K19" s="436"/>
      <c r="L19" s="436"/>
      <c r="M19" s="436"/>
      <c r="N19" s="436"/>
      <c r="O19" s="436"/>
      <c r="P19" s="436"/>
      <c r="Q19" s="436"/>
      <c r="R19" s="436"/>
      <c r="S19" s="436"/>
      <c r="T19" s="436"/>
      <c r="U19" s="436"/>
      <c r="V19" s="436"/>
      <c r="W19" s="436"/>
      <c r="X19" s="436"/>
      <c r="Y19" s="436"/>
      <c r="Z19" s="436"/>
      <c r="AA19" s="436"/>
      <c r="AB19" s="436"/>
      <c r="AC19" s="436"/>
      <c r="AD19" s="436"/>
      <c r="AE19" s="436"/>
      <c r="AF19" s="436"/>
      <c r="AG19" s="436"/>
      <c r="AH19" s="436"/>
      <c r="AI19" s="436"/>
      <c r="AJ19" s="436"/>
      <c r="AK19" s="436"/>
      <c r="AL19" s="436"/>
      <c r="AM19" s="436"/>
      <c r="AN19" s="436"/>
      <c r="AO19" s="436"/>
      <c r="AP19" s="436"/>
      <c r="AQ19" s="436"/>
      <c r="AR19" s="436"/>
      <c r="AS19" s="436"/>
      <c r="AT19" s="436"/>
      <c r="AU19" s="436"/>
      <c r="AV19" s="437"/>
      <c r="AW19" s="437"/>
      <c r="AX19" s="437"/>
      <c r="AY19" s="437"/>
      <c r="AZ19" s="437"/>
    </row>
    <row r="20" spans="1:54" s="374" customFormat="1" ht="18" x14ac:dyDescent="0.35">
      <c r="A20" s="353"/>
      <c r="B20" s="353"/>
      <c r="C20" s="353"/>
      <c r="D20" s="353"/>
      <c r="E20" s="353"/>
      <c r="F20" s="353"/>
      <c r="G20" s="353"/>
      <c r="H20" s="353"/>
      <c r="I20" s="353"/>
      <c r="J20" s="375"/>
      <c r="K20" s="375"/>
      <c r="L20" s="375"/>
      <c r="M20" s="375"/>
      <c r="N20" s="375"/>
      <c r="O20" s="353"/>
      <c r="P20" s="353"/>
      <c r="Q20" s="375"/>
      <c r="R20" s="375"/>
      <c r="S20" s="375"/>
      <c r="T20" s="375"/>
      <c r="U20" s="375"/>
      <c r="V20" s="375"/>
      <c r="W20" s="355"/>
      <c r="X20" s="355"/>
      <c r="Y20" s="375"/>
      <c r="Z20" s="375"/>
      <c r="AA20" s="375"/>
      <c r="AB20" s="375"/>
      <c r="AC20" s="375"/>
      <c r="AD20" s="375"/>
      <c r="AE20" s="355"/>
      <c r="AF20" s="355"/>
      <c r="AG20" s="375"/>
      <c r="AH20" s="375"/>
      <c r="AI20" s="375"/>
      <c r="AJ20" s="375"/>
      <c r="AK20" s="355"/>
      <c r="AL20" s="355"/>
      <c r="AM20" s="375"/>
      <c r="AN20" s="375"/>
      <c r="AO20" s="375"/>
      <c r="AP20" s="375"/>
      <c r="AQ20" s="376"/>
      <c r="AR20" s="355"/>
      <c r="AS20" s="377"/>
      <c r="AT20" s="378"/>
      <c r="AU20" s="378"/>
      <c r="AV20" s="378"/>
      <c r="AW20" s="378"/>
      <c r="AX20" s="355"/>
      <c r="AY20" s="379"/>
      <c r="AZ20" s="379"/>
      <c r="BA20" s="379"/>
    </row>
    <row r="21" spans="1:54" ht="21" x14ac:dyDescent="0.4">
      <c r="A21" s="380" t="s">
        <v>282</v>
      </c>
      <c r="B21" s="381"/>
      <c r="C21" s="381"/>
      <c r="D21" s="381"/>
      <c r="E21" s="381"/>
      <c r="F21" s="381"/>
      <c r="G21" s="381"/>
      <c r="H21" s="381"/>
      <c r="I21" s="381"/>
      <c r="J21" s="381"/>
      <c r="K21" s="381"/>
      <c r="L21" s="381"/>
      <c r="M21" s="381"/>
      <c r="N21" s="381"/>
      <c r="O21" s="381"/>
      <c r="P21" s="381"/>
      <c r="Q21" s="381"/>
      <c r="R21" s="381"/>
      <c r="S21" s="381"/>
      <c r="T21" s="381"/>
      <c r="U21" s="381"/>
      <c r="V21" s="381"/>
      <c r="W21" s="381"/>
      <c r="X21" s="381"/>
      <c r="Y21" s="381"/>
      <c r="AA21" s="381"/>
      <c r="AB21" s="381"/>
      <c r="AC21" s="381"/>
      <c r="AD21" s="381"/>
      <c r="AE21" s="381"/>
      <c r="AF21" s="381"/>
      <c r="AG21" s="381"/>
      <c r="AH21" s="381"/>
      <c r="AI21" s="381"/>
      <c r="AJ21" s="381"/>
      <c r="AK21" s="381"/>
      <c r="AL21" s="381"/>
      <c r="AM21" s="381"/>
      <c r="AN21" s="381"/>
      <c r="AO21" s="381"/>
      <c r="AP21" s="381"/>
      <c r="AQ21" s="381"/>
      <c r="AR21" s="381"/>
      <c r="AS21" s="381"/>
      <c r="AT21" s="381"/>
      <c r="AU21" s="381"/>
      <c r="AV21" s="381"/>
      <c r="AW21" s="382"/>
      <c r="AX21" s="382"/>
      <c r="AY21" s="382"/>
      <c r="AZ21" s="382"/>
      <c r="BA21" s="355"/>
    </row>
    <row r="22" spans="1:54" ht="18" x14ac:dyDescent="0.35">
      <c r="A22" s="383"/>
      <c r="B22" s="384"/>
      <c r="C22" s="384"/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/>
      <c r="AA22" s="384"/>
      <c r="AB22" s="384"/>
      <c r="AC22" s="384"/>
      <c r="AD22" s="384"/>
      <c r="AE22" s="384"/>
      <c r="AF22" s="384"/>
      <c r="AG22" s="384"/>
      <c r="AH22" s="384"/>
      <c r="AI22" s="384"/>
      <c r="AJ22" s="384"/>
      <c r="AK22" s="384"/>
      <c r="AL22" s="384"/>
      <c r="AM22" s="384"/>
      <c r="AN22" s="384"/>
      <c r="AO22" s="384"/>
      <c r="AP22" s="384"/>
      <c r="AQ22" s="384"/>
      <c r="AR22" s="384"/>
      <c r="AS22" s="384"/>
      <c r="AT22" s="384"/>
      <c r="AU22" s="384"/>
      <c r="AV22" s="384"/>
      <c r="AW22" s="384"/>
      <c r="AX22" s="384"/>
      <c r="AY22" s="384"/>
      <c r="AZ22" s="384"/>
      <c r="BA22" s="355"/>
    </row>
    <row r="23" spans="1:54" ht="30" customHeight="1" x14ac:dyDescent="0.3">
      <c r="A23" s="438" t="s">
        <v>254</v>
      </c>
      <c r="B23" s="439"/>
      <c r="C23" s="444" t="s">
        <v>283</v>
      </c>
      <c r="D23" s="444"/>
      <c r="E23" s="444"/>
      <c r="F23" s="444" t="s">
        <v>284</v>
      </c>
      <c r="G23" s="444"/>
      <c r="H23" s="444"/>
      <c r="I23" s="444" t="s">
        <v>285</v>
      </c>
      <c r="J23" s="444"/>
      <c r="K23" s="444"/>
      <c r="L23" s="445" t="s">
        <v>286</v>
      </c>
      <c r="M23" s="446"/>
      <c r="N23" s="445" t="s">
        <v>287</v>
      </c>
      <c r="O23" s="451"/>
      <c r="P23" s="439"/>
      <c r="Q23" s="445" t="s">
        <v>288</v>
      </c>
      <c r="R23" s="454"/>
      <c r="S23" s="455"/>
      <c r="T23" s="445" t="s">
        <v>289</v>
      </c>
      <c r="U23" s="451"/>
      <c r="V23" s="439"/>
      <c r="W23" s="445" t="s">
        <v>290</v>
      </c>
      <c r="X23" s="451"/>
      <c r="Y23" s="439"/>
      <c r="Z23" s="385"/>
      <c r="AA23" s="470" t="s">
        <v>291</v>
      </c>
      <c r="AB23" s="470"/>
      <c r="AC23" s="470"/>
      <c r="AD23" s="470"/>
      <c r="AE23" s="470"/>
      <c r="AF23" s="470"/>
      <c r="AG23" s="470"/>
      <c r="AH23" s="471" t="s">
        <v>292</v>
      </c>
      <c r="AI23" s="471"/>
      <c r="AJ23" s="471"/>
      <c r="AK23" s="472" t="s">
        <v>293</v>
      </c>
      <c r="AL23" s="472"/>
      <c r="AM23" s="472"/>
      <c r="AN23" s="386"/>
      <c r="AO23" s="387"/>
      <c r="AP23" s="473" t="s">
        <v>294</v>
      </c>
      <c r="AQ23" s="473"/>
      <c r="AR23" s="473"/>
      <c r="AS23" s="473"/>
      <c r="AT23" s="474" t="s">
        <v>301</v>
      </c>
      <c r="AU23" s="474"/>
      <c r="AV23" s="474"/>
      <c r="AW23" s="474"/>
      <c r="AX23" s="474"/>
      <c r="AY23" s="434" t="s">
        <v>292</v>
      </c>
      <c r="AZ23" s="434"/>
      <c r="BA23" s="434"/>
      <c r="BB23" s="434"/>
    </row>
    <row r="24" spans="1:54" ht="21" customHeight="1" x14ac:dyDescent="0.3">
      <c r="A24" s="440"/>
      <c r="B24" s="441"/>
      <c r="C24" s="444"/>
      <c r="D24" s="444"/>
      <c r="E24" s="444"/>
      <c r="F24" s="444"/>
      <c r="G24" s="444"/>
      <c r="H24" s="444"/>
      <c r="I24" s="444"/>
      <c r="J24" s="444"/>
      <c r="K24" s="444"/>
      <c r="L24" s="447"/>
      <c r="M24" s="448"/>
      <c r="N24" s="440"/>
      <c r="O24" s="452"/>
      <c r="P24" s="441"/>
      <c r="Q24" s="456"/>
      <c r="R24" s="436"/>
      <c r="S24" s="457"/>
      <c r="T24" s="440"/>
      <c r="U24" s="452"/>
      <c r="V24" s="441"/>
      <c r="W24" s="440"/>
      <c r="X24" s="452"/>
      <c r="Y24" s="441"/>
      <c r="Z24" s="385"/>
      <c r="AA24" s="470"/>
      <c r="AB24" s="470"/>
      <c r="AC24" s="470"/>
      <c r="AD24" s="470"/>
      <c r="AE24" s="470"/>
      <c r="AF24" s="470"/>
      <c r="AG24" s="470"/>
      <c r="AH24" s="471"/>
      <c r="AI24" s="471"/>
      <c r="AJ24" s="471"/>
      <c r="AK24" s="472"/>
      <c r="AL24" s="472"/>
      <c r="AM24" s="472"/>
      <c r="AN24" s="386"/>
      <c r="AO24" s="386"/>
      <c r="AP24" s="473"/>
      <c r="AQ24" s="473"/>
      <c r="AR24" s="473"/>
      <c r="AS24" s="473"/>
      <c r="AT24" s="474"/>
      <c r="AU24" s="474"/>
      <c r="AV24" s="474"/>
      <c r="AW24" s="474"/>
      <c r="AX24" s="474"/>
      <c r="AY24" s="434"/>
      <c r="AZ24" s="434"/>
      <c r="BA24" s="434"/>
      <c r="BB24" s="434"/>
    </row>
    <row r="25" spans="1:54" ht="47.25" customHeight="1" x14ac:dyDescent="0.3">
      <c r="A25" s="442"/>
      <c r="B25" s="443"/>
      <c r="C25" s="444"/>
      <c r="D25" s="444"/>
      <c r="E25" s="444"/>
      <c r="F25" s="444"/>
      <c r="G25" s="444"/>
      <c r="H25" s="444"/>
      <c r="I25" s="444"/>
      <c r="J25" s="444"/>
      <c r="K25" s="444"/>
      <c r="L25" s="449"/>
      <c r="M25" s="450"/>
      <c r="N25" s="442"/>
      <c r="O25" s="453"/>
      <c r="P25" s="443"/>
      <c r="Q25" s="458"/>
      <c r="R25" s="459"/>
      <c r="S25" s="460"/>
      <c r="T25" s="442"/>
      <c r="U25" s="453"/>
      <c r="V25" s="443"/>
      <c r="W25" s="442"/>
      <c r="X25" s="453"/>
      <c r="Y25" s="443"/>
      <c r="Z25" s="385"/>
      <c r="AA25" s="470"/>
      <c r="AB25" s="470"/>
      <c r="AC25" s="470"/>
      <c r="AD25" s="470"/>
      <c r="AE25" s="470"/>
      <c r="AF25" s="470"/>
      <c r="AG25" s="470"/>
      <c r="AH25" s="471"/>
      <c r="AI25" s="471"/>
      <c r="AJ25" s="471"/>
      <c r="AK25" s="472"/>
      <c r="AL25" s="472"/>
      <c r="AM25" s="472"/>
      <c r="AN25" s="386"/>
      <c r="AO25" s="386"/>
      <c r="AP25" s="473"/>
      <c r="AQ25" s="473"/>
      <c r="AR25" s="473"/>
      <c r="AS25" s="473"/>
      <c r="AT25" s="474"/>
      <c r="AU25" s="474"/>
      <c r="AV25" s="474"/>
      <c r="AW25" s="474"/>
      <c r="AX25" s="474"/>
      <c r="AY25" s="434"/>
      <c r="AZ25" s="434"/>
      <c r="BA25" s="434"/>
      <c r="BB25" s="434"/>
    </row>
    <row r="26" spans="1:54" ht="46.5" customHeight="1" x14ac:dyDescent="0.35">
      <c r="A26" s="493">
        <v>1</v>
      </c>
      <c r="B26" s="494"/>
      <c r="C26" s="461">
        <v>36</v>
      </c>
      <c r="D26" s="462"/>
      <c r="E26" s="463"/>
      <c r="F26" s="461">
        <v>2</v>
      </c>
      <c r="G26" s="462"/>
      <c r="H26" s="463"/>
      <c r="I26" s="464">
        <v>2</v>
      </c>
      <c r="J26" s="464"/>
      <c r="K26" s="464"/>
      <c r="L26" s="465"/>
      <c r="M26" s="466"/>
      <c r="N26" s="467"/>
      <c r="O26" s="468"/>
      <c r="P26" s="469"/>
      <c r="Q26" s="486"/>
      <c r="R26" s="487"/>
      <c r="S26" s="488"/>
      <c r="T26" s="461">
        <v>12</v>
      </c>
      <c r="U26" s="462"/>
      <c r="V26" s="463"/>
      <c r="W26" s="489">
        <f>SUM(C26:V26)</f>
        <v>52</v>
      </c>
      <c r="X26" s="490"/>
      <c r="Y26" s="491"/>
      <c r="Z26" s="385"/>
      <c r="AA26" s="492" t="s">
        <v>295</v>
      </c>
      <c r="AB26" s="492"/>
      <c r="AC26" s="492"/>
      <c r="AD26" s="492"/>
      <c r="AE26" s="492"/>
      <c r="AF26" s="492"/>
      <c r="AG26" s="492"/>
      <c r="AH26" s="475">
        <v>6</v>
      </c>
      <c r="AI26" s="475"/>
      <c r="AJ26" s="475"/>
      <c r="AK26" s="475">
        <v>4</v>
      </c>
      <c r="AL26" s="475"/>
      <c r="AM26" s="475"/>
      <c r="AN26" s="386"/>
      <c r="AO26" s="388"/>
      <c r="AP26" s="473">
        <v>1</v>
      </c>
      <c r="AQ26" s="473"/>
      <c r="AR26" s="473"/>
      <c r="AS26" s="473"/>
      <c r="AT26" s="482" t="s">
        <v>296</v>
      </c>
      <c r="AU26" s="434"/>
      <c r="AV26" s="434"/>
      <c r="AW26" s="434"/>
      <c r="AX26" s="434"/>
      <c r="AY26" s="434">
        <v>6</v>
      </c>
      <c r="AZ26" s="434"/>
      <c r="BA26" s="434"/>
      <c r="BB26" s="434"/>
    </row>
    <row r="27" spans="1:54" ht="20.25" customHeight="1" x14ac:dyDescent="0.35">
      <c r="A27" s="476">
        <v>2</v>
      </c>
      <c r="B27" s="477"/>
      <c r="C27" s="461">
        <v>36</v>
      </c>
      <c r="D27" s="462"/>
      <c r="E27" s="463"/>
      <c r="F27" s="461">
        <v>2</v>
      </c>
      <c r="G27" s="462"/>
      <c r="H27" s="463"/>
      <c r="I27" s="464">
        <v>2</v>
      </c>
      <c r="J27" s="464"/>
      <c r="K27" s="464"/>
      <c r="L27" s="465"/>
      <c r="M27" s="466"/>
      <c r="N27" s="483"/>
      <c r="O27" s="484"/>
      <c r="P27" s="485"/>
      <c r="Q27" s="486"/>
      <c r="R27" s="487"/>
      <c r="S27" s="488"/>
      <c r="T27" s="461">
        <v>12</v>
      </c>
      <c r="U27" s="462"/>
      <c r="V27" s="463"/>
      <c r="W27" s="489">
        <f>SUM(C27:V27)</f>
        <v>52</v>
      </c>
      <c r="X27" s="490"/>
      <c r="Y27" s="491"/>
      <c r="Z27" s="385"/>
      <c r="AA27" s="507"/>
      <c r="AB27" s="507"/>
      <c r="AC27" s="507"/>
      <c r="AD27" s="507"/>
      <c r="AE27" s="507"/>
      <c r="AF27" s="507"/>
      <c r="AG27" s="507"/>
      <c r="AH27" s="475"/>
      <c r="AI27" s="475"/>
      <c r="AJ27" s="475"/>
      <c r="AK27" s="475"/>
      <c r="AL27" s="475"/>
      <c r="AM27" s="475"/>
      <c r="AN27" s="386"/>
      <c r="AO27" s="389"/>
      <c r="AP27" s="473"/>
      <c r="AQ27" s="473"/>
      <c r="AR27" s="473"/>
      <c r="AS27" s="473"/>
      <c r="AT27" s="434"/>
      <c r="AU27" s="434"/>
      <c r="AV27" s="434"/>
      <c r="AW27" s="434"/>
      <c r="AX27" s="434"/>
      <c r="AY27" s="434"/>
      <c r="AZ27" s="434"/>
      <c r="BA27" s="434"/>
      <c r="BB27" s="434"/>
    </row>
    <row r="28" spans="1:54" ht="20.25" customHeight="1" x14ac:dyDescent="0.35">
      <c r="A28" s="476">
        <v>3</v>
      </c>
      <c r="B28" s="477"/>
      <c r="C28" s="478">
        <v>22</v>
      </c>
      <c r="D28" s="479"/>
      <c r="E28" s="480"/>
      <c r="F28" s="478">
        <v>4</v>
      </c>
      <c r="G28" s="479"/>
      <c r="H28" s="480"/>
      <c r="I28" s="481">
        <v>3</v>
      </c>
      <c r="J28" s="481"/>
      <c r="K28" s="481"/>
      <c r="L28" s="481">
        <v>4</v>
      </c>
      <c r="M28" s="481"/>
      <c r="N28" s="495">
        <v>6</v>
      </c>
      <c r="O28" s="496"/>
      <c r="P28" s="497"/>
      <c r="Q28" s="498">
        <v>2</v>
      </c>
      <c r="R28" s="499"/>
      <c r="S28" s="500"/>
      <c r="T28" s="501">
        <v>1</v>
      </c>
      <c r="U28" s="502"/>
      <c r="V28" s="503"/>
      <c r="W28" s="504">
        <f>SUM(C28:V28)</f>
        <v>42</v>
      </c>
      <c r="X28" s="505"/>
      <c r="Y28" s="506"/>
      <c r="Z28" s="385"/>
      <c r="AA28" s="507"/>
      <c r="AB28" s="507"/>
      <c r="AC28" s="507"/>
      <c r="AD28" s="507"/>
      <c r="AE28" s="507"/>
      <c r="AF28" s="507"/>
      <c r="AG28" s="507"/>
      <c r="AH28" s="475"/>
      <c r="AI28" s="475"/>
      <c r="AJ28" s="475"/>
      <c r="AK28" s="475"/>
      <c r="AL28" s="475"/>
      <c r="AM28" s="475"/>
      <c r="AN28" s="386"/>
      <c r="AO28" s="389"/>
      <c r="AP28" s="473"/>
      <c r="AQ28" s="473"/>
      <c r="AR28" s="473"/>
      <c r="AS28" s="473"/>
      <c r="AT28" s="434"/>
      <c r="AU28" s="434"/>
      <c r="AV28" s="434"/>
      <c r="AW28" s="434"/>
      <c r="AX28" s="434"/>
      <c r="AY28" s="434"/>
      <c r="AZ28" s="434"/>
      <c r="BA28" s="434"/>
      <c r="BB28" s="434"/>
    </row>
    <row r="29" spans="1:54" ht="20.25" hidden="1" customHeight="1" x14ac:dyDescent="0.3">
      <c r="Z29" s="385"/>
      <c r="AA29" s="492" t="s">
        <v>297</v>
      </c>
      <c r="AB29" s="492"/>
      <c r="AC29" s="492"/>
      <c r="AD29" s="492"/>
      <c r="AE29" s="492"/>
      <c r="AF29" s="492"/>
      <c r="AG29" s="492"/>
      <c r="AH29" s="475">
        <v>4</v>
      </c>
      <c r="AI29" s="475"/>
      <c r="AJ29" s="475"/>
      <c r="AK29" s="475">
        <v>2</v>
      </c>
      <c r="AL29" s="475"/>
      <c r="AM29" s="475"/>
      <c r="AN29" s="390"/>
      <c r="AO29" s="391"/>
      <c r="AP29" s="391"/>
      <c r="AQ29" s="391"/>
      <c r="AR29" s="391"/>
      <c r="AS29" s="391"/>
      <c r="AT29" s="391"/>
      <c r="AU29" s="391"/>
      <c r="AV29" s="391"/>
      <c r="AW29" s="391"/>
      <c r="AX29" s="391"/>
      <c r="AY29" s="391"/>
      <c r="AZ29" s="391"/>
      <c r="BA29" s="391"/>
    </row>
    <row r="30" spans="1:54" ht="20.25" hidden="1" customHeight="1" x14ac:dyDescent="0.3">
      <c r="A30" s="476"/>
      <c r="B30" s="477"/>
      <c r="C30" s="461"/>
      <c r="D30" s="462"/>
      <c r="E30" s="463"/>
      <c r="F30" s="461"/>
      <c r="G30" s="490"/>
      <c r="H30" s="491"/>
      <c r="I30" s="489"/>
      <c r="J30" s="431"/>
      <c r="K30" s="431"/>
      <c r="L30" s="431"/>
      <c r="M30" s="433"/>
      <c r="N30" s="529"/>
      <c r="O30" s="477"/>
      <c r="P30" s="530"/>
      <c r="Q30" s="526"/>
      <c r="R30" s="531"/>
      <c r="S30" s="532"/>
      <c r="T30" s="461"/>
      <c r="U30" s="462"/>
      <c r="V30" s="463"/>
      <c r="W30" s="489"/>
      <c r="X30" s="490"/>
      <c r="Y30" s="491"/>
      <c r="Z30" s="385"/>
      <c r="AA30" s="492"/>
      <c r="AB30" s="492"/>
      <c r="AC30" s="492"/>
      <c r="AD30" s="492"/>
      <c r="AE30" s="492"/>
      <c r="AF30" s="492"/>
      <c r="AG30" s="492"/>
      <c r="AH30" s="475"/>
      <c r="AI30" s="475"/>
      <c r="AJ30" s="475"/>
      <c r="AK30" s="475"/>
      <c r="AL30" s="475"/>
      <c r="AM30" s="475"/>
      <c r="AN30" s="392"/>
      <c r="AO30" s="516"/>
      <c r="AP30" s="517"/>
      <c r="AQ30" s="517"/>
      <c r="AR30" s="517"/>
      <c r="AS30" s="518"/>
      <c r="AT30" s="518"/>
      <c r="AU30" s="518"/>
      <c r="AV30" s="518"/>
      <c r="AW30" s="518"/>
      <c r="AX30" s="518"/>
      <c r="AY30" s="518"/>
      <c r="AZ30" s="518"/>
      <c r="BA30" s="518"/>
    </row>
    <row r="31" spans="1:54" ht="18.75" customHeight="1" x14ac:dyDescent="0.35">
      <c r="A31" s="519" t="s">
        <v>15</v>
      </c>
      <c r="B31" s="520"/>
      <c r="C31" s="478">
        <f>SUM(C26:C30)</f>
        <v>94</v>
      </c>
      <c r="D31" s="479"/>
      <c r="E31" s="480"/>
      <c r="F31" s="478">
        <f>SUM(F26:F30)</f>
        <v>8</v>
      </c>
      <c r="G31" s="508"/>
      <c r="H31" s="509"/>
      <c r="I31" s="521">
        <v>10</v>
      </c>
      <c r="J31" s="521"/>
      <c r="K31" s="521"/>
      <c r="L31" s="522"/>
      <c r="M31" s="523"/>
      <c r="N31" s="524">
        <v>10</v>
      </c>
      <c r="O31" s="520"/>
      <c r="P31" s="525"/>
      <c r="Q31" s="526">
        <v>2</v>
      </c>
      <c r="R31" s="527"/>
      <c r="S31" s="528"/>
      <c r="T31" s="478">
        <f>SUM(T26:V30)</f>
        <v>25</v>
      </c>
      <c r="U31" s="479"/>
      <c r="V31" s="480"/>
      <c r="W31" s="478">
        <f>SUM(W26:Y30)</f>
        <v>146</v>
      </c>
      <c r="X31" s="508"/>
      <c r="Y31" s="509"/>
      <c r="Z31" s="393"/>
      <c r="AA31" s="393"/>
      <c r="AB31" s="393"/>
      <c r="AC31" s="393"/>
      <c r="AD31" s="393"/>
      <c r="AE31" s="394"/>
      <c r="AF31" s="394"/>
      <c r="AG31" s="393"/>
      <c r="AH31" s="393"/>
      <c r="AI31" s="393"/>
      <c r="AJ31" s="393"/>
      <c r="AK31" s="394"/>
      <c r="AL31" s="394"/>
      <c r="AM31" s="393"/>
      <c r="AN31" s="393"/>
      <c r="AO31" s="393"/>
      <c r="AP31" s="393"/>
      <c r="AQ31" s="395"/>
      <c r="AR31" s="394"/>
      <c r="AS31" s="396"/>
      <c r="AT31" s="396"/>
      <c r="AU31" s="396"/>
      <c r="AV31" s="396"/>
      <c r="AW31" s="396"/>
      <c r="AX31" s="394"/>
      <c r="AY31" s="379"/>
      <c r="AZ31" s="379"/>
      <c r="BA31" s="379"/>
    </row>
    <row r="32" spans="1:54" x14ac:dyDescent="0.3">
      <c r="AP32" s="510"/>
      <c r="AQ32" s="511"/>
      <c r="AR32" s="511"/>
      <c r="AS32" s="511"/>
      <c r="AT32" s="512"/>
      <c r="AU32" s="513"/>
      <c r="AV32" s="513"/>
      <c r="AW32" s="513"/>
      <c r="AX32" s="513"/>
      <c r="AY32" s="514"/>
      <c r="AZ32" s="514"/>
      <c r="BA32" s="514"/>
      <c r="BB32" s="515"/>
    </row>
    <row r="33" spans="42:54" x14ac:dyDescent="0.3">
      <c r="AP33" s="511"/>
      <c r="AQ33" s="511"/>
      <c r="AR33" s="511"/>
      <c r="AS33" s="511"/>
      <c r="AT33" s="513"/>
      <c r="AU33" s="513"/>
      <c r="AV33" s="513"/>
      <c r="AW33" s="513"/>
      <c r="AX33" s="513"/>
      <c r="AY33" s="514"/>
      <c r="AZ33" s="514"/>
      <c r="BA33" s="514"/>
      <c r="BB33" s="515"/>
    </row>
    <row r="34" spans="42:54" x14ac:dyDescent="0.3">
      <c r="AP34" s="511"/>
      <c r="AQ34" s="511"/>
      <c r="AR34" s="511"/>
      <c r="AS34" s="511"/>
      <c r="AT34" s="513"/>
      <c r="AU34" s="513"/>
      <c r="AV34" s="513"/>
      <c r="AW34" s="513"/>
      <c r="AX34" s="513"/>
      <c r="AY34" s="514"/>
      <c r="AZ34" s="514"/>
      <c r="BA34" s="514"/>
      <c r="BB34" s="515"/>
    </row>
    <row r="35" spans="42:54" x14ac:dyDescent="0.3">
      <c r="AP35" s="511"/>
      <c r="AQ35" s="511"/>
      <c r="AR35" s="511"/>
      <c r="AS35" s="511"/>
      <c r="AT35" s="513"/>
      <c r="AU35" s="513"/>
      <c r="AV35" s="513"/>
      <c r="AW35" s="513"/>
      <c r="AX35" s="513"/>
      <c r="AY35" s="514"/>
      <c r="AZ35" s="514"/>
      <c r="BA35" s="514"/>
      <c r="BB35" s="515"/>
    </row>
  </sheetData>
  <mergeCells count="116">
    <mergeCell ref="T31:V31"/>
    <mergeCell ref="W31:Y31"/>
    <mergeCell ref="AP32:AS35"/>
    <mergeCell ref="AT32:AX35"/>
    <mergeCell ref="AY32:BB35"/>
    <mergeCell ref="AO30:AR30"/>
    <mergeCell ref="AS30:AW30"/>
    <mergeCell ref="AX30:BA30"/>
    <mergeCell ref="A31:B31"/>
    <mergeCell ref="C31:E31"/>
    <mergeCell ref="F31:H31"/>
    <mergeCell ref="I31:K31"/>
    <mergeCell ref="L31:M31"/>
    <mergeCell ref="N31:P31"/>
    <mergeCell ref="Q31:S31"/>
    <mergeCell ref="AK29:AM30"/>
    <mergeCell ref="A30:B30"/>
    <mergeCell ref="C30:E30"/>
    <mergeCell ref="F30:H30"/>
    <mergeCell ref="I30:M30"/>
    <mergeCell ref="N30:P30"/>
    <mergeCell ref="Q30:S30"/>
    <mergeCell ref="T30:V30"/>
    <mergeCell ref="W30:Y30"/>
    <mergeCell ref="N28:P28"/>
    <mergeCell ref="Q28:S28"/>
    <mergeCell ref="T28:V28"/>
    <mergeCell ref="W28:Y28"/>
    <mergeCell ref="AA29:AG30"/>
    <mergeCell ref="AH29:AJ30"/>
    <mergeCell ref="T27:V27"/>
    <mergeCell ref="W27:Y27"/>
    <mergeCell ref="AA27:AG28"/>
    <mergeCell ref="AH27:AJ28"/>
    <mergeCell ref="AK27:AM28"/>
    <mergeCell ref="A28:B28"/>
    <mergeCell ref="C28:E28"/>
    <mergeCell ref="F28:H28"/>
    <mergeCell ref="I28:K28"/>
    <mergeCell ref="L28:M28"/>
    <mergeCell ref="AP26:AS28"/>
    <mergeCell ref="AT26:AX28"/>
    <mergeCell ref="AY26:BB28"/>
    <mergeCell ref="A27:B27"/>
    <mergeCell ref="C27:E27"/>
    <mergeCell ref="F27:H27"/>
    <mergeCell ref="I27:K27"/>
    <mergeCell ref="L27:M27"/>
    <mergeCell ref="N27:P27"/>
    <mergeCell ref="Q27:S27"/>
    <mergeCell ref="Q26:S26"/>
    <mergeCell ref="T26:V26"/>
    <mergeCell ref="W26:Y26"/>
    <mergeCell ref="AA26:AG26"/>
    <mergeCell ref="AH26:AJ26"/>
    <mergeCell ref="AK26:AM26"/>
    <mergeCell ref="A26:B26"/>
    <mergeCell ref="C26:E26"/>
    <mergeCell ref="F26:H26"/>
    <mergeCell ref="I26:K26"/>
    <mergeCell ref="L26:M26"/>
    <mergeCell ref="N26:P26"/>
    <mergeCell ref="AA23:AG25"/>
    <mergeCell ref="AH23:AJ25"/>
    <mergeCell ref="AK23:AM25"/>
    <mergeCell ref="AP23:AS25"/>
    <mergeCell ref="AT23:AX25"/>
    <mergeCell ref="AY23:BB25"/>
    <mergeCell ref="A19:AZ19"/>
    <mergeCell ref="A23:B25"/>
    <mergeCell ref="C23:E25"/>
    <mergeCell ref="F23:H25"/>
    <mergeCell ref="I23:K25"/>
    <mergeCell ref="L23:M25"/>
    <mergeCell ref="N23:P25"/>
    <mergeCell ref="Q23:S25"/>
    <mergeCell ref="T23:V25"/>
    <mergeCell ref="W23:Y25"/>
    <mergeCell ref="AF12:AI12"/>
    <mergeCell ref="AJ12:AN12"/>
    <mergeCell ref="AO12:AR12"/>
    <mergeCell ref="AS12:AW12"/>
    <mergeCell ref="AX12:BA12"/>
    <mergeCell ref="AR16:BA16"/>
    <mergeCell ref="P9:AN9"/>
    <mergeCell ref="A11:BA11"/>
    <mergeCell ref="A12:A13"/>
    <mergeCell ref="B12:E12"/>
    <mergeCell ref="F12:I12"/>
    <mergeCell ref="J12:N12"/>
    <mergeCell ref="O12:R12"/>
    <mergeCell ref="S12:W12"/>
    <mergeCell ref="X12:AA12"/>
    <mergeCell ref="AB12:AE12"/>
    <mergeCell ref="BB4:BB5"/>
    <mergeCell ref="P5:AN5"/>
    <mergeCell ref="A6:O6"/>
    <mergeCell ref="P6:AN6"/>
    <mergeCell ref="AO6:BA6"/>
    <mergeCell ref="A7:O7"/>
    <mergeCell ref="P7:AN7"/>
    <mergeCell ref="AO7:BA9"/>
    <mergeCell ref="A8:O8"/>
    <mergeCell ref="P8:AN8"/>
    <mergeCell ref="A3:O3"/>
    <mergeCell ref="P3:AN3"/>
    <mergeCell ref="AO3:BA3"/>
    <mergeCell ref="A4:O4"/>
    <mergeCell ref="P4:AN4"/>
    <mergeCell ref="AO4:BA5"/>
    <mergeCell ref="A1:O1"/>
    <mergeCell ref="P1:AN1"/>
    <mergeCell ref="AO1:BA1"/>
    <mergeCell ref="A2:O2"/>
    <mergeCell ref="P2:AN2"/>
    <mergeCell ref="AO2:BA2"/>
  </mergeCells>
  <pageMargins left="0.39370078740157483" right="0.39370078740157483" top="0.78740157480314965" bottom="0.39370078740157483" header="0.51181102362204722" footer="0.51181102362204722"/>
  <pageSetup paperSize="9" scale="5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8"/>
  <sheetViews>
    <sheetView topLeftCell="A97" zoomScale="85" zoomScaleNormal="85" workbookViewId="0">
      <selection activeCell="A74" sqref="A74:F74"/>
    </sheetView>
  </sheetViews>
  <sheetFormatPr defaultColWidth="9.109375" defaultRowHeight="15.6" x14ac:dyDescent="0.3"/>
  <cols>
    <col min="1" max="1" width="11.44140625" style="349" customWidth="1"/>
    <col min="2" max="2" width="44.109375" style="125" customWidth="1"/>
    <col min="3" max="3" width="6.5546875" style="350" customWidth="1"/>
    <col min="4" max="4" width="12" style="351" customWidth="1"/>
    <col min="5" max="5" width="7.44140625" style="351" customWidth="1"/>
    <col min="6" max="6" width="6.44140625" style="350" customWidth="1"/>
    <col min="7" max="7" width="7.44140625" style="350" customWidth="1"/>
    <col min="8" max="8" width="9.88671875" style="350" customWidth="1"/>
    <col min="9" max="9" width="8.5546875" style="125" customWidth="1"/>
    <col min="10" max="10" width="8" style="125" customWidth="1"/>
    <col min="11" max="11" width="5.88671875" style="125" customWidth="1"/>
    <col min="12" max="12" width="7.88671875" style="125" customWidth="1"/>
    <col min="13" max="13" width="8.88671875" style="125" customWidth="1"/>
    <col min="14" max="14" width="6.44140625" style="352" customWidth="1"/>
    <col min="15" max="15" width="5.5546875" style="352" customWidth="1"/>
    <col min="16" max="21" width="5.44140625" style="352" customWidth="1"/>
    <col min="22" max="35" width="0" style="125" hidden="1" customWidth="1"/>
    <col min="36" max="36" width="9.109375" style="125"/>
    <col min="37" max="38" width="0" style="125" hidden="1" customWidth="1"/>
    <col min="39" max="40" width="10.44140625" style="179" hidden="1" customWidth="1"/>
    <col min="41" max="41" width="12" style="179" hidden="1" customWidth="1"/>
    <col min="42" max="43" width="10.44140625" style="179" hidden="1" customWidth="1"/>
    <col min="44" max="44" width="11" style="179" hidden="1" customWidth="1"/>
    <col min="45" max="45" width="10.44140625" style="179" hidden="1" customWidth="1"/>
    <col min="46" max="46" width="12.44140625" style="125" hidden="1" customWidth="1"/>
    <col min="47" max="47" width="0" style="125" hidden="1" customWidth="1"/>
    <col min="48" max="16384" width="9.109375" style="125"/>
  </cols>
  <sheetData>
    <row r="1" spans="1:65" s="1" customFormat="1" ht="18.75" customHeight="1" thickBot="1" x14ac:dyDescent="0.35">
      <c r="A1" s="533" t="s">
        <v>0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5"/>
      <c r="AM1" s="2"/>
      <c r="AN1" s="2"/>
      <c r="AO1" s="2"/>
      <c r="AP1" s="2"/>
      <c r="AQ1" s="2"/>
      <c r="AR1" s="2"/>
      <c r="AS1" s="2"/>
    </row>
    <row r="2" spans="1:65" s="1" customFormat="1" ht="15.75" customHeight="1" x14ac:dyDescent="0.3">
      <c r="A2" s="536" t="s">
        <v>1</v>
      </c>
      <c r="B2" s="539" t="s">
        <v>2</v>
      </c>
      <c r="C2" s="542" t="s">
        <v>3</v>
      </c>
      <c r="D2" s="543"/>
      <c r="E2" s="543"/>
      <c r="F2" s="544"/>
      <c r="G2" s="545" t="s">
        <v>4</v>
      </c>
      <c r="H2" s="548" t="s">
        <v>5</v>
      </c>
      <c r="I2" s="549"/>
      <c r="J2" s="549"/>
      <c r="K2" s="549"/>
      <c r="L2" s="549"/>
      <c r="M2" s="550"/>
      <c r="N2" s="551" t="s">
        <v>6</v>
      </c>
      <c r="O2" s="552"/>
      <c r="P2" s="552"/>
      <c r="Q2" s="552"/>
      <c r="R2" s="552"/>
      <c r="S2" s="552"/>
      <c r="T2" s="552"/>
      <c r="U2" s="553"/>
      <c r="AM2" s="2"/>
      <c r="AN2" s="2"/>
      <c r="AO2" s="2"/>
      <c r="AP2" s="2"/>
      <c r="AQ2" s="2"/>
      <c r="AR2" s="2"/>
      <c r="AS2" s="2"/>
    </row>
    <row r="3" spans="1:65" s="1" customFormat="1" ht="16.5" customHeight="1" thickBot="1" x14ac:dyDescent="0.35">
      <c r="A3" s="537"/>
      <c r="B3" s="540"/>
      <c r="C3" s="557" t="s">
        <v>7</v>
      </c>
      <c r="D3" s="559" t="s">
        <v>8</v>
      </c>
      <c r="E3" s="561" t="s">
        <v>9</v>
      </c>
      <c r="F3" s="562"/>
      <c r="G3" s="546"/>
      <c r="H3" s="567" t="s">
        <v>10</v>
      </c>
      <c r="I3" s="570" t="s">
        <v>11</v>
      </c>
      <c r="J3" s="571"/>
      <c r="K3" s="571"/>
      <c r="L3" s="572"/>
      <c r="M3" s="573" t="s">
        <v>12</v>
      </c>
      <c r="N3" s="554"/>
      <c r="O3" s="555"/>
      <c r="P3" s="555"/>
      <c r="Q3" s="555"/>
      <c r="R3" s="555"/>
      <c r="S3" s="555"/>
      <c r="T3" s="555"/>
      <c r="U3" s="556"/>
      <c r="AM3" s="2"/>
      <c r="AN3" s="2"/>
      <c r="AO3" s="2"/>
      <c r="AP3" s="2"/>
      <c r="AQ3" s="2"/>
      <c r="AR3" s="2"/>
      <c r="AS3" s="2"/>
    </row>
    <row r="4" spans="1:65" s="1" customFormat="1" ht="15.75" customHeight="1" thickBot="1" x14ac:dyDescent="0.35">
      <c r="A4" s="537"/>
      <c r="B4" s="540"/>
      <c r="C4" s="557"/>
      <c r="D4" s="559"/>
      <c r="E4" s="559" t="s">
        <v>13</v>
      </c>
      <c r="F4" s="577" t="s">
        <v>14</v>
      </c>
      <c r="G4" s="546"/>
      <c r="H4" s="568"/>
      <c r="I4" s="579" t="s">
        <v>15</v>
      </c>
      <c r="J4" s="579" t="s">
        <v>16</v>
      </c>
      <c r="K4" s="579" t="s">
        <v>17</v>
      </c>
      <c r="L4" s="579" t="s">
        <v>18</v>
      </c>
      <c r="M4" s="574"/>
      <c r="N4" s="582" t="s">
        <v>19</v>
      </c>
      <c r="O4" s="583"/>
      <c r="P4" s="582" t="s">
        <v>20</v>
      </c>
      <c r="Q4" s="583"/>
      <c r="R4" s="582" t="s">
        <v>21</v>
      </c>
      <c r="S4" s="583"/>
      <c r="T4" s="582" t="s">
        <v>22</v>
      </c>
      <c r="U4" s="583"/>
      <c r="AM4" s="2"/>
      <c r="AN4" s="2"/>
      <c r="AO4" s="2"/>
      <c r="AP4" s="2"/>
      <c r="AQ4" s="2"/>
      <c r="AR4" s="2"/>
      <c r="AS4" s="2"/>
    </row>
    <row r="5" spans="1:65" s="1" customFormat="1" ht="16.2" thickBot="1" x14ac:dyDescent="0.35">
      <c r="A5" s="537"/>
      <c r="B5" s="540"/>
      <c r="C5" s="557"/>
      <c r="D5" s="559"/>
      <c r="E5" s="559"/>
      <c r="F5" s="577"/>
      <c r="G5" s="546"/>
      <c r="H5" s="568"/>
      <c r="I5" s="580"/>
      <c r="J5" s="580"/>
      <c r="K5" s="580"/>
      <c r="L5" s="580"/>
      <c r="M5" s="574"/>
      <c r="N5" s="3">
        <v>1</v>
      </c>
      <c r="O5" s="4">
        <v>2</v>
      </c>
      <c r="P5" s="3">
        <v>3</v>
      </c>
      <c r="Q5" s="5">
        <v>4</v>
      </c>
      <c r="R5" s="6">
        <v>5</v>
      </c>
      <c r="S5" s="5">
        <v>6</v>
      </c>
      <c r="T5" s="3">
        <v>7</v>
      </c>
      <c r="U5" s="5">
        <v>8</v>
      </c>
      <c r="AM5" s="2"/>
      <c r="AN5" s="2"/>
      <c r="AO5" s="2"/>
      <c r="AP5" s="2"/>
      <c r="AQ5" s="2"/>
      <c r="AR5" s="2"/>
      <c r="AS5" s="2"/>
    </row>
    <row r="6" spans="1:65" s="1" customFormat="1" ht="16.2" thickBot="1" x14ac:dyDescent="0.35">
      <c r="A6" s="537"/>
      <c r="B6" s="540"/>
      <c r="C6" s="557"/>
      <c r="D6" s="559"/>
      <c r="E6" s="559"/>
      <c r="F6" s="577"/>
      <c r="G6" s="546"/>
      <c r="H6" s="568"/>
      <c r="I6" s="580"/>
      <c r="J6" s="580"/>
      <c r="K6" s="580"/>
      <c r="L6" s="580"/>
      <c r="M6" s="575"/>
      <c r="N6" s="584" t="s">
        <v>23</v>
      </c>
      <c r="O6" s="585"/>
      <c r="P6" s="585"/>
      <c r="Q6" s="585"/>
      <c r="R6" s="585"/>
      <c r="S6" s="585"/>
      <c r="T6" s="585"/>
      <c r="U6" s="586"/>
      <c r="AM6" s="2" t="s">
        <v>24</v>
      </c>
      <c r="AN6" s="2" t="s">
        <v>25</v>
      </c>
      <c r="AO6" s="2" t="s">
        <v>26</v>
      </c>
      <c r="AP6" s="2" t="s">
        <v>27</v>
      </c>
      <c r="AQ6" s="2" t="s">
        <v>28</v>
      </c>
      <c r="AR6" s="2" t="s">
        <v>29</v>
      </c>
      <c r="AS6" s="2" t="s">
        <v>30</v>
      </c>
      <c r="AT6" s="1" t="s">
        <v>31</v>
      </c>
    </row>
    <row r="7" spans="1:65" s="1" customFormat="1" ht="16.2" thickBot="1" x14ac:dyDescent="0.35">
      <c r="A7" s="538"/>
      <c r="B7" s="541"/>
      <c r="C7" s="558"/>
      <c r="D7" s="560"/>
      <c r="E7" s="560"/>
      <c r="F7" s="578"/>
      <c r="G7" s="547"/>
      <c r="H7" s="569"/>
      <c r="I7" s="581"/>
      <c r="J7" s="581"/>
      <c r="K7" s="581"/>
      <c r="L7" s="581"/>
      <c r="M7" s="576"/>
      <c r="N7" s="3"/>
      <c r="O7" s="5"/>
      <c r="P7" s="3"/>
      <c r="Q7" s="5"/>
      <c r="R7" s="3"/>
      <c r="S7" s="5"/>
      <c r="T7" s="3"/>
      <c r="U7" s="5"/>
      <c r="AM7" s="2"/>
      <c r="AN7" s="2"/>
      <c r="AO7" s="2"/>
      <c r="AP7" s="2"/>
      <c r="AQ7" s="2"/>
      <c r="AR7" s="2"/>
      <c r="AS7" s="2"/>
    </row>
    <row r="8" spans="1:65" s="1" customFormat="1" ht="16.2" thickBot="1" x14ac:dyDescent="0.35">
      <c r="A8" s="7">
        <v>1</v>
      </c>
      <c r="B8" s="8">
        <v>2</v>
      </c>
      <c r="C8" s="9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10">
        <v>13</v>
      </c>
      <c r="N8" s="3">
        <v>14</v>
      </c>
      <c r="O8" s="3" t="s">
        <v>32</v>
      </c>
      <c r="P8" s="11" t="s">
        <v>33</v>
      </c>
      <c r="Q8" s="11" t="s">
        <v>34</v>
      </c>
      <c r="R8" s="3" t="s">
        <v>35</v>
      </c>
      <c r="S8" s="3" t="s">
        <v>36</v>
      </c>
      <c r="T8" s="11" t="s">
        <v>37</v>
      </c>
      <c r="U8" s="12" t="s">
        <v>38</v>
      </c>
      <c r="V8" s="13">
        <v>25</v>
      </c>
      <c r="W8" s="14">
        <v>26</v>
      </c>
      <c r="AM8" s="2"/>
      <c r="AN8" s="2"/>
      <c r="AO8" s="2"/>
      <c r="AP8" s="2"/>
      <c r="AQ8" s="2"/>
      <c r="AR8" s="2"/>
      <c r="AS8" s="2"/>
    </row>
    <row r="9" spans="1:65" s="1" customFormat="1" ht="16.2" thickBot="1" x14ac:dyDescent="0.35">
      <c r="A9" s="563" t="s">
        <v>39</v>
      </c>
      <c r="B9" s="564"/>
      <c r="C9" s="565"/>
      <c r="D9" s="565"/>
      <c r="E9" s="565"/>
      <c r="F9" s="565"/>
      <c r="G9" s="565"/>
      <c r="H9" s="565"/>
      <c r="I9" s="565"/>
      <c r="J9" s="565"/>
      <c r="K9" s="565"/>
      <c r="L9" s="565"/>
      <c r="M9" s="565"/>
      <c r="N9" s="564"/>
      <c r="O9" s="564"/>
      <c r="P9" s="564"/>
      <c r="Q9" s="564"/>
      <c r="R9" s="564"/>
      <c r="S9" s="564"/>
      <c r="T9" s="564"/>
      <c r="U9" s="566"/>
      <c r="AM9" s="2"/>
      <c r="AN9" s="2"/>
      <c r="AO9" s="2"/>
      <c r="AP9" s="2"/>
      <c r="AQ9" s="2"/>
      <c r="AR9" s="2"/>
      <c r="AS9" s="2"/>
    </row>
    <row r="10" spans="1:65" s="1" customFormat="1" ht="16.2" thickBot="1" x14ac:dyDescent="0.35">
      <c r="A10" s="588" t="s">
        <v>40</v>
      </c>
      <c r="B10" s="589"/>
      <c r="C10" s="589"/>
      <c r="D10" s="589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90"/>
      <c r="AM10" s="2"/>
      <c r="AN10" s="2"/>
      <c r="AO10" s="2"/>
      <c r="AP10" s="2"/>
      <c r="AQ10" s="2"/>
      <c r="AR10" s="2"/>
      <c r="AS10" s="2"/>
    </row>
    <row r="11" spans="1:65" s="29" customFormat="1" x14ac:dyDescent="0.3">
      <c r="A11" s="15" t="s">
        <v>41</v>
      </c>
      <c r="B11" s="16" t="s">
        <v>42</v>
      </c>
      <c r="C11" s="17"/>
      <c r="D11" s="18"/>
      <c r="E11" s="19"/>
      <c r="F11" s="20"/>
      <c r="G11" s="21">
        <f>G12+G13</f>
        <v>15</v>
      </c>
      <c r="H11" s="22">
        <f>SUM(H12:H13)</f>
        <v>450</v>
      </c>
      <c r="I11" s="23">
        <f>SUM(I12:I13)</f>
        <v>4</v>
      </c>
      <c r="J11" s="24"/>
      <c r="K11" s="24"/>
      <c r="L11" s="24">
        <v>16</v>
      </c>
      <c r="M11" s="25">
        <f>SUM(M12:M13)</f>
        <v>101</v>
      </c>
      <c r="N11" s="26"/>
      <c r="O11" s="27"/>
      <c r="P11" s="28"/>
      <c r="Q11" s="27"/>
      <c r="R11" s="28"/>
      <c r="S11" s="27"/>
      <c r="T11" s="28"/>
      <c r="U11" s="27"/>
      <c r="AJ11" s="30"/>
      <c r="AK11" s="30" t="s">
        <v>19</v>
      </c>
      <c r="AL11" s="30">
        <f>AM36+AN36</f>
        <v>85.5</v>
      </c>
      <c r="AM11" s="31" t="b">
        <f t="shared" ref="AM11:AM33" si="0">ISBLANK(N11)</f>
        <v>1</v>
      </c>
      <c r="AN11" s="31" t="b">
        <f>ISBLANK(#REF!)</f>
        <v>0</v>
      </c>
      <c r="AO11" s="31" t="b">
        <f t="shared" ref="AO11:AO33" si="1">ISBLANK(P11)</f>
        <v>1</v>
      </c>
      <c r="AP11" s="31" t="b">
        <f>ISBLANK(#REF!)</f>
        <v>0</v>
      </c>
      <c r="AQ11" s="31" t="b">
        <f t="shared" ref="AQ11:AQ33" si="2">ISBLANK(R11)</f>
        <v>1</v>
      </c>
      <c r="AR11" s="31" t="b">
        <f>ISBLANK(#REF!)</f>
        <v>0</v>
      </c>
      <c r="AS11" s="31" t="b">
        <f t="shared" ref="AS11:AT33" si="3">ISBLANK(T11)</f>
        <v>1</v>
      </c>
      <c r="AT11" s="31" t="b">
        <f t="shared" si="3"/>
        <v>1</v>
      </c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</row>
    <row r="12" spans="1:65" s="29" customFormat="1" x14ac:dyDescent="0.3">
      <c r="A12" s="32"/>
      <c r="B12" s="33" t="s">
        <v>43</v>
      </c>
      <c r="C12" s="34"/>
      <c r="D12" s="35"/>
      <c r="E12" s="36"/>
      <c r="F12" s="37"/>
      <c r="G12" s="38">
        <v>11.5</v>
      </c>
      <c r="H12" s="39">
        <f t="shared" ref="H12:H33" si="4">G12*30</f>
        <v>345</v>
      </c>
      <c r="I12" s="40"/>
      <c r="J12" s="41"/>
      <c r="K12" s="41"/>
      <c r="L12" s="41"/>
      <c r="M12" s="42"/>
      <c r="N12" s="43"/>
      <c r="O12" s="44"/>
      <c r="P12" s="45"/>
      <c r="Q12" s="44"/>
      <c r="R12" s="45"/>
      <c r="S12" s="44"/>
      <c r="T12" s="46"/>
      <c r="U12" s="47"/>
      <c r="AJ12" s="30"/>
      <c r="AK12" s="30" t="s">
        <v>22</v>
      </c>
      <c r="AL12" s="30">
        <f>AS36</f>
        <v>0</v>
      </c>
      <c r="AM12" s="31" t="b">
        <f t="shared" si="0"/>
        <v>1</v>
      </c>
      <c r="AN12" s="31" t="b">
        <f>ISBLANK(#REF!)</f>
        <v>0</v>
      </c>
      <c r="AO12" s="31" t="b">
        <f t="shared" si="1"/>
        <v>1</v>
      </c>
      <c r="AP12" s="31" t="b">
        <f>ISBLANK(#REF!)</f>
        <v>0</v>
      </c>
      <c r="AQ12" s="31" t="b">
        <f t="shared" si="2"/>
        <v>1</v>
      </c>
      <c r="AR12" s="31" t="b">
        <f>ISBLANK(#REF!)</f>
        <v>0</v>
      </c>
      <c r="AS12" s="31" t="b">
        <f t="shared" si="3"/>
        <v>1</v>
      </c>
      <c r="AT12" s="31" t="b">
        <f t="shared" si="3"/>
        <v>1</v>
      </c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</row>
    <row r="13" spans="1:65" s="29" customFormat="1" x14ac:dyDescent="0.3">
      <c r="A13" s="32"/>
      <c r="B13" s="48" t="s">
        <v>44</v>
      </c>
      <c r="C13" s="49"/>
      <c r="D13" s="50" t="s">
        <v>45</v>
      </c>
      <c r="E13" s="50"/>
      <c r="F13" s="51"/>
      <c r="G13" s="52">
        <v>3.5</v>
      </c>
      <c r="H13" s="39">
        <f t="shared" si="4"/>
        <v>105</v>
      </c>
      <c r="I13" s="40">
        <v>4</v>
      </c>
      <c r="J13" s="53"/>
      <c r="K13" s="53"/>
      <c r="L13" s="53" t="s">
        <v>46</v>
      </c>
      <c r="M13" s="42">
        <f t="shared" ref="M13:M32" si="5">H13-I13</f>
        <v>101</v>
      </c>
      <c r="N13" s="54"/>
      <c r="O13" s="55"/>
      <c r="P13" s="56"/>
      <c r="Q13" s="55"/>
      <c r="R13" s="56"/>
      <c r="S13" s="55" t="s">
        <v>46</v>
      </c>
      <c r="T13" s="56"/>
      <c r="U13" s="55"/>
      <c r="AJ13" s="30"/>
      <c r="AK13" s="30"/>
      <c r="AL13" s="30">
        <f>SUM(AL11:AL12)</f>
        <v>85.5</v>
      </c>
      <c r="AM13" s="31" t="b">
        <f t="shared" si="0"/>
        <v>1</v>
      </c>
      <c r="AN13" s="31" t="b">
        <f>ISBLANK(#REF!)</f>
        <v>0</v>
      </c>
      <c r="AO13" s="31" t="b">
        <f t="shared" si="1"/>
        <v>1</v>
      </c>
      <c r="AP13" s="31" t="b">
        <f>ISBLANK(#REF!)</f>
        <v>0</v>
      </c>
      <c r="AQ13" s="31" t="b">
        <f t="shared" si="2"/>
        <v>1</v>
      </c>
      <c r="AR13" s="31" t="b">
        <f>ISBLANK(#REF!)</f>
        <v>0</v>
      </c>
      <c r="AS13" s="31" t="b">
        <f t="shared" si="3"/>
        <v>1</v>
      </c>
      <c r="AT13" s="31" t="b">
        <f t="shared" si="3"/>
        <v>1</v>
      </c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</row>
    <row r="14" spans="1:65" s="29" customFormat="1" x14ac:dyDescent="0.3">
      <c r="A14" s="57" t="s">
        <v>47</v>
      </c>
      <c r="B14" s="58" t="s">
        <v>48</v>
      </c>
      <c r="C14" s="34"/>
      <c r="D14" s="59" t="s">
        <v>49</v>
      </c>
      <c r="E14" s="36"/>
      <c r="F14" s="60"/>
      <c r="G14" s="61">
        <f>'[1]семестровка 052'!D12</f>
        <v>1</v>
      </c>
      <c r="H14" s="62">
        <f t="shared" si="4"/>
        <v>30</v>
      </c>
      <c r="I14" s="34">
        <v>4</v>
      </c>
      <c r="J14" s="63" t="s">
        <v>46</v>
      </c>
      <c r="K14" s="63"/>
      <c r="L14" s="63"/>
      <c r="M14" s="64">
        <f t="shared" si="5"/>
        <v>26</v>
      </c>
      <c r="N14" s="43" t="s">
        <v>46</v>
      </c>
      <c r="O14" s="44"/>
      <c r="P14" s="45"/>
      <c r="Q14" s="44"/>
      <c r="R14" s="45"/>
      <c r="S14" s="44"/>
      <c r="T14" s="45"/>
      <c r="U14" s="65"/>
      <c r="AJ14" s="30"/>
      <c r="AK14" s="30"/>
      <c r="AL14" s="30"/>
      <c r="AM14" s="31" t="b">
        <f t="shared" si="0"/>
        <v>0</v>
      </c>
      <c r="AN14" s="31" t="b">
        <f>ISBLANK(#REF!)</f>
        <v>0</v>
      </c>
      <c r="AO14" s="31" t="b">
        <f t="shared" si="1"/>
        <v>1</v>
      </c>
      <c r="AP14" s="31" t="b">
        <f>ISBLANK(#REF!)</f>
        <v>0</v>
      </c>
      <c r="AQ14" s="31" t="b">
        <f t="shared" si="2"/>
        <v>1</v>
      </c>
      <c r="AR14" s="31" t="b">
        <f>ISBLANK(#REF!)</f>
        <v>0</v>
      </c>
      <c r="AS14" s="31" t="b">
        <f t="shared" si="3"/>
        <v>1</v>
      </c>
      <c r="AT14" s="31" t="b">
        <f t="shared" si="3"/>
        <v>1</v>
      </c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</row>
    <row r="15" spans="1:65" s="29" customFormat="1" ht="30.75" customHeight="1" x14ac:dyDescent="0.3">
      <c r="A15" s="57" t="s">
        <v>50</v>
      </c>
      <c r="B15" s="58" t="s">
        <v>51</v>
      </c>
      <c r="C15" s="34"/>
      <c r="D15" s="59"/>
      <c r="E15" s="36"/>
      <c r="F15" s="60"/>
      <c r="G15" s="61">
        <f>G16+G17</f>
        <v>7</v>
      </c>
      <c r="H15" s="62">
        <f t="shared" si="4"/>
        <v>210</v>
      </c>
      <c r="I15" s="34"/>
      <c r="J15" s="63"/>
      <c r="K15" s="63"/>
      <c r="L15" s="63"/>
      <c r="M15" s="64"/>
      <c r="N15" s="43"/>
      <c r="O15" s="44"/>
      <c r="P15" s="45"/>
      <c r="Q15" s="44"/>
      <c r="R15" s="45"/>
      <c r="S15" s="44"/>
      <c r="T15" s="45"/>
      <c r="U15" s="65"/>
      <c r="AJ15" s="30"/>
      <c r="AK15" s="30"/>
      <c r="AL15" s="30"/>
      <c r="AM15" s="31" t="b">
        <f t="shared" si="0"/>
        <v>1</v>
      </c>
      <c r="AN15" s="31" t="b">
        <f>ISBLANK(#REF!)</f>
        <v>0</v>
      </c>
      <c r="AO15" s="31" t="b">
        <f t="shared" si="1"/>
        <v>1</v>
      </c>
      <c r="AP15" s="31" t="b">
        <f>ISBLANK(#REF!)</f>
        <v>0</v>
      </c>
      <c r="AQ15" s="31" t="b">
        <f t="shared" si="2"/>
        <v>1</v>
      </c>
      <c r="AR15" s="31" t="b">
        <f>ISBLANK(#REF!)</f>
        <v>0</v>
      </c>
      <c r="AS15" s="31" t="b">
        <f t="shared" si="3"/>
        <v>1</v>
      </c>
      <c r="AT15" s="31" t="b">
        <f t="shared" si="3"/>
        <v>1</v>
      </c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</row>
    <row r="16" spans="1:65" s="29" customFormat="1" ht="20.25" customHeight="1" x14ac:dyDescent="0.3">
      <c r="A16" s="57"/>
      <c r="B16" s="33" t="s">
        <v>43</v>
      </c>
      <c r="C16" s="34"/>
      <c r="D16" s="59"/>
      <c r="E16" s="36"/>
      <c r="F16" s="60"/>
      <c r="G16" s="61">
        <v>4.5</v>
      </c>
      <c r="H16" s="62">
        <f t="shared" si="4"/>
        <v>135</v>
      </c>
      <c r="I16" s="34"/>
      <c r="J16" s="63"/>
      <c r="K16" s="63"/>
      <c r="L16" s="63"/>
      <c r="M16" s="64"/>
      <c r="N16" s="43"/>
      <c r="O16" s="44"/>
      <c r="P16" s="45"/>
      <c r="Q16" s="44"/>
      <c r="R16" s="45"/>
      <c r="S16" s="44"/>
      <c r="T16" s="45"/>
      <c r="U16" s="65"/>
      <c r="AJ16" s="30"/>
      <c r="AK16" s="30"/>
      <c r="AL16" s="30"/>
      <c r="AM16" s="31"/>
      <c r="AN16" s="31"/>
      <c r="AO16" s="31"/>
      <c r="AP16" s="31"/>
      <c r="AQ16" s="31"/>
      <c r="AR16" s="31"/>
      <c r="AS16" s="31"/>
      <c r="AT16" s="31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</row>
    <row r="17" spans="1:65" s="29" customFormat="1" ht="16.5" customHeight="1" x14ac:dyDescent="0.3">
      <c r="A17" s="57"/>
      <c r="B17" s="66" t="s">
        <v>44</v>
      </c>
      <c r="C17" s="34">
        <v>1</v>
      </c>
      <c r="D17" s="59"/>
      <c r="E17" s="36"/>
      <c r="F17" s="60"/>
      <c r="G17" s="61">
        <v>2.5</v>
      </c>
      <c r="H17" s="62">
        <f t="shared" si="4"/>
        <v>75</v>
      </c>
      <c r="I17" s="34">
        <v>8</v>
      </c>
      <c r="J17" s="63" t="s">
        <v>52</v>
      </c>
      <c r="K17" s="63"/>
      <c r="L17" s="63"/>
      <c r="M17" s="64">
        <f t="shared" si="5"/>
        <v>67</v>
      </c>
      <c r="N17" s="43" t="s">
        <v>52</v>
      </c>
      <c r="O17" s="44"/>
      <c r="P17" s="45"/>
      <c r="Q17" s="44"/>
      <c r="R17" s="45"/>
      <c r="S17" s="44"/>
      <c r="T17" s="45"/>
      <c r="U17" s="65"/>
      <c r="AJ17" s="30"/>
      <c r="AK17" s="30"/>
      <c r="AL17" s="30"/>
      <c r="AM17" s="31"/>
      <c r="AN17" s="31"/>
      <c r="AO17" s="31"/>
      <c r="AP17" s="31"/>
      <c r="AQ17" s="31"/>
      <c r="AR17" s="31"/>
      <c r="AS17" s="31"/>
      <c r="AT17" s="31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</row>
    <row r="18" spans="1:65" s="29" customFormat="1" ht="46.8" x14ac:dyDescent="0.3">
      <c r="A18" s="57" t="s">
        <v>53</v>
      </c>
      <c r="B18" s="58" t="s">
        <v>54</v>
      </c>
      <c r="C18" s="34"/>
      <c r="D18" s="63"/>
      <c r="E18" s="67"/>
      <c r="F18" s="68"/>
      <c r="G18" s="61">
        <v>3.5</v>
      </c>
      <c r="H18" s="62">
        <f t="shared" si="4"/>
        <v>105</v>
      </c>
      <c r="I18" s="34"/>
      <c r="J18" s="63"/>
      <c r="K18" s="63"/>
      <c r="L18" s="63"/>
      <c r="M18" s="64"/>
      <c r="N18" s="43"/>
      <c r="O18" s="65"/>
      <c r="P18" s="45"/>
      <c r="Q18" s="44"/>
      <c r="R18" s="45"/>
      <c r="S18" s="44"/>
      <c r="T18" s="45"/>
      <c r="U18" s="44"/>
      <c r="AJ18" s="30"/>
      <c r="AK18" s="30"/>
      <c r="AL18" s="30"/>
      <c r="AM18" s="31" t="b">
        <f t="shared" si="0"/>
        <v>1</v>
      </c>
      <c r="AN18" s="31" t="b">
        <f>ISBLANK(#REF!)</f>
        <v>0</v>
      </c>
      <c r="AO18" s="31" t="b">
        <f t="shared" si="1"/>
        <v>1</v>
      </c>
      <c r="AP18" s="31" t="b">
        <f>ISBLANK(#REF!)</f>
        <v>0</v>
      </c>
      <c r="AQ18" s="31" t="b">
        <f t="shared" si="2"/>
        <v>1</v>
      </c>
      <c r="AR18" s="31" t="b">
        <f>ISBLANK(#REF!)</f>
        <v>0</v>
      </c>
      <c r="AS18" s="31" t="b">
        <f t="shared" si="3"/>
        <v>1</v>
      </c>
      <c r="AT18" s="31" t="b">
        <f t="shared" si="3"/>
        <v>1</v>
      </c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</row>
    <row r="19" spans="1:65" s="69" customFormat="1" ht="16.2" x14ac:dyDescent="0.3">
      <c r="A19" s="57" t="s">
        <v>55</v>
      </c>
      <c r="B19" s="58" t="s">
        <v>56</v>
      </c>
      <c r="C19" s="34"/>
      <c r="D19" s="63"/>
      <c r="E19" s="67"/>
      <c r="F19" s="68"/>
      <c r="G19" s="61">
        <f>G20+G21</f>
        <v>5</v>
      </c>
      <c r="H19" s="62">
        <f t="shared" si="4"/>
        <v>150</v>
      </c>
      <c r="I19" s="34"/>
      <c r="J19" s="63"/>
      <c r="K19" s="63"/>
      <c r="L19" s="63"/>
      <c r="M19" s="64"/>
      <c r="N19" s="43"/>
      <c r="O19" s="65"/>
      <c r="P19" s="45"/>
      <c r="Q19" s="44"/>
      <c r="R19" s="45"/>
      <c r="S19" s="44"/>
      <c r="T19" s="45"/>
      <c r="U19" s="44"/>
      <c r="AJ19" s="70"/>
      <c r="AK19" s="70"/>
      <c r="AL19" s="70"/>
      <c r="AM19" s="31" t="b">
        <f t="shared" si="0"/>
        <v>1</v>
      </c>
      <c r="AN19" s="31" t="b">
        <f>ISBLANK(#REF!)</f>
        <v>0</v>
      </c>
      <c r="AO19" s="31" t="b">
        <f t="shared" si="1"/>
        <v>1</v>
      </c>
      <c r="AP19" s="31" t="b">
        <f>ISBLANK(#REF!)</f>
        <v>0</v>
      </c>
      <c r="AQ19" s="31" t="b">
        <f t="shared" si="2"/>
        <v>1</v>
      </c>
      <c r="AR19" s="31" t="b">
        <f>ISBLANK(#REF!)</f>
        <v>0</v>
      </c>
      <c r="AS19" s="31" t="b">
        <f t="shared" si="3"/>
        <v>1</v>
      </c>
      <c r="AT19" s="31" t="b">
        <f t="shared" si="3"/>
        <v>1</v>
      </c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</row>
    <row r="20" spans="1:65" s="69" customFormat="1" ht="16.2" x14ac:dyDescent="0.3">
      <c r="A20" s="57"/>
      <c r="B20" s="33" t="s">
        <v>43</v>
      </c>
      <c r="C20" s="34"/>
      <c r="D20" s="63"/>
      <c r="E20" s="67"/>
      <c r="F20" s="68"/>
      <c r="G20" s="61">
        <v>2.5</v>
      </c>
      <c r="H20" s="62">
        <f t="shared" si="4"/>
        <v>75</v>
      </c>
      <c r="I20" s="34"/>
      <c r="J20" s="63"/>
      <c r="K20" s="63"/>
      <c r="L20" s="63"/>
      <c r="M20" s="64"/>
      <c r="N20" s="43"/>
      <c r="O20" s="65"/>
      <c r="P20" s="45"/>
      <c r="Q20" s="44"/>
      <c r="R20" s="45"/>
      <c r="S20" s="44"/>
      <c r="T20" s="45"/>
      <c r="U20" s="44"/>
      <c r="AJ20" s="70"/>
      <c r="AK20" s="70"/>
      <c r="AL20" s="70"/>
      <c r="AM20" s="31"/>
      <c r="AN20" s="31"/>
      <c r="AO20" s="31"/>
      <c r="AP20" s="31"/>
      <c r="AQ20" s="31"/>
      <c r="AR20" s="31"/>
      <c r="AS20" s="31"/>
      <c r="AT20" s="31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</row>
    <row r="21" spans="1:65" s="69" customFormat="1" ht="16.2" x14ac:dyDescent="0.3">
      <c r="A21" s="57"/>
      <c r="B21" s="48" t="s">
        <v>44</v>
      </c>
      <c r="C21" s="34">
        <v>2</v>
      </c>
      <c r="D21" s="63"/>
      <c r="E21" s="67"/>
      <c r="F21" s="68"/>
      <c r="G21" s="61">
        <v>2.5</v>
      </c>
      <c r="H21" s="62">
        <f t="shared" si="4"/>
        <v>75</v>
      </c>
      <c r="I21" s="34">
        <v>4</v>
      </c>
      <c r="J21" s="63" t="s">
        <v>46</v>
      </c>
      <c r="K21" s="63"/>
      <c r="L21" s="63"/>
      <c r="M21" s="64">
        <f t="shared" ref="M21" si="6">H21-I21</f>
        <v>71</v>
      </c>
      <c r="N21" s="43"/>
      <c r="O21" s="65" t="s">
        <v>46</v>
      </c>
      <c r="P21" s="45"/>
      <c r="Q21" s="44"/>
      <c r="R21" s="45"/>
      <c r="S21" s="44"/>
      <c r="T21" s="45"/>
      <c r="U21" s="44"/>
      <c r="AJ21" s="70"/>
      <c r="AK21" s="70"/>
      <c r="AL21" s="70"/>
      <c r="AM21" s="31"/>
      <c r="AN21" s="31"/>
      <c r="AO21" s="31"/>
      <c r="AP21" s="31"/>
      <c r="AQ21" s="31"/>
      <c r="AR21" s="31"/>
      <c r="AS21" s="31"/>
      <c r="AT21" s="31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</row>
    <row r="22" spans="1:65" s="29" customFormat="1" ht="31.2" x14ac:dyDescent="0.3">
      <c r="A22" s="57" t="s">
        <v>57</v>
      </c>
      <c r="B22" s="58" t="s">
        <v>58</v>
      </c>
      <c r="C22" s="34">
        <v>1</v>
      </c>
      <c r="D22" s="63"/>
      <c r="E22" s="67"/>
      <c r="F22" s="68"/>
      <c r="G22" s="61">
        <v>6</v>
      </c>
      <c r="H22" s="62">
        <f t="shared" si="4"/>
        <v>180</v>
      </c>
      <c r="I22" s="34"/>
      <c r="J22" s="63"/>
      <c r="K22" s="63"/>
      <c r="L22" s="63"/>
      <c r="M22" s="64"/>
      <c r="N22" s="71"/>
      <c r="O22" s="72"/>
      <c r="P22" s="73"/>
      <c r="Q22" s="74"/>
      <c r="R22" s="73"/>
      <c r="S22" s="74"/>
      <c r="T22" s="73"/>
      <c r="U22" s="74"/>
      <c r="AJ22" s="30"/>
      <c r="AK22" s="30"/>
      <c r="AL22" s="30"/>
      <c r="AM22" s="31" t="b">
        <f t="shared" si="0"/>
        <v>1</v>
      </c>
      <c r="AN22" s="31" t="b">
        <f>ISBLANK(#REF!)</f>
        <v>0</v>
      </c>
      <c r="AO22" s="31" t="b">
        <f t="shared" si="1"/>
        <v>1</v>
      </c>
      <c r="AP22" s="31" t="b">
        <f>ISBLANK(#REF!)</f>
        <v>0</v>
      </c>
      <c r="AQ22" s="31" t="b">
        <f t="shared" si="2"/>
        <v>1</v>
      </c>
      <c r="AR22" s="31" t="b">
        <f>ISBLANK(#REF!)</f>
        <v>0</v>
      </c>
      <c r="AS22" s="31" t="b">
        <f t="shared" si="3"/>
        <v>1</v>
      </c>
      <c r="AT22" s="31" t="b">
        <f t="shared" si="3"/>
        <v>1</v>
      </c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</row>
    <row r="23" spans="1:65" s="29" customFormat="1" ht="16.2" x14ac:dyDescent="0.3">
      <c r="A23" s="57" t="s">
        <v>59</v>
      </c>
      <c r="B23" s="75" t="s">
        <v>60</v>
      </c>
      <c r="C23" s="34"/>
      <c r="D23" s="63"/>
      <c r="E23" s="67"/>
      <c r="F23" s="68"/>
      <c r="G23" s="61">
        <f>G24+G25</f>
        <v>6</v>
      </c>
      <c r="H23" s="62">
        <f t="shared" si="4"/>
        <v>180</v>
      </c>
      <c r="I23" s="34"/>
      <c r="J23" s="63"/>
      <c r="K23" s="63"/>
      <c r="L23" s="63"/>
      <c r="M23" s="64"/>
      <c r="N23" s="71"/>
      <c r="O23" s="72"/>
      <c r="P23" s="73"/>
      <c r="Q23" s="74"/>
      <c r="R23" s="73"/>
      <c r="S23" s="74"/>
      <c r="T23" s="73"/>
      <c r="U23" s="74"/>
      <c r="AJ23" s="30"/>
      <c r="AK23" s="30"/>
      <c r="AL23" s="30"/>
      <c r="AM23" s="31"/>
      <c r="AN23" s="31"/>
      <c r="AO23" s="31"/>
      <c r="AP23" s="31"/>
      <c r="AQ23" s="31"/>
      <c r="AR23" s="31"/>
      <c r="AS23" s="31"/>
      <c r="AT23" s="31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</row>
    <row r="24" spans="1:65" s="29" customFormat="1" ht="16.2" x14ac:dyDescent="0.3">
      <c r="A24" s="57"/>
      <c r="B24" s="33" t="s">
        <v>43</v>
      </c>
      <c r="C24" s="34"/>
      <c r="D24" s="63"/>
      <c r="E24" s="67"/>
      <c r="F24" s="68"/>
      <c r="G24" s="76">
        <v>2</v>
      </c>
      <c r="H24" s="62">
        <f t="shared" si="4"/>
        <v>60</v>
      </c>
      <c r="I24" s="34"/>
      <c r="J24" s="63"/>
      <c r="K24" s="63"/>
      <c r="L24" s="63"/>
      <c r="M24" s="64"/>
      <c r="N24" s="71"/>
      <c r="O24" s="72"/>
      <c r="P24" s="73"/>
      <c r="Q24" s="74"/>
      <c r="R24" s="73"/>
      <c r="S24" s="74"/>
      <c r="T24" s="73"/>
      <c r="U24" s="74"/>
      <c r="AJ24" s="30"/>
      <c r="AK24" s="30"/>
      <c r="AL24" s="30"/>
      <c r="AM24" s="31"/>
      <c r="AN24" s="31"/>
      <c r="AO24" s="31"/>
      <c r="AP24" s="31"/>
      <c r="AQ24" s="31"/>
      <c r="AR24" s="31"/>
      <c r="AS24" s="31"/>
      <c r="AT24" s="31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</row>
    <row r="25" spans="1:65" s="29" customFormat="1" x14ac:dyDescent="0.3">
      <c r="A25" s="57"/>
      <c r="B25" s="48" t="s">
        <v>44</v>
      </c>
      <c r="C25" s="77"/>
      <c r="D25" s="63">
        <v>1</v>
      </c>
      <c r="E25" s="63"/>
      <c r="F25" s="64"/>
      <c r="G25" s="76">
        <v>4</v>
      </c>
      <c r="H25" s="62">
        <f t="shared" si="4"/>
        <v>120</v>
      </c>
      <c r="I25" s="34">
        <v>16</v>
      </c>
      <c r="J25" s="63" t="s">
        <v>52</v>
      </c>
      <c r="K25" s="63" t="s">
        <v>61</v>
      </c>
      <c r="L25" s="63"/>
      <c r="M25" s="64">
        <f t="shared" si="5"/>
        <v>104</v>
      </c>
      <c r="N25" s="71" t="s">
        <v>62</v>
      </c>
      <c r="O25" s="74"/>
      <c r="P25" s="73"/>
      <c r="Q25" s="74"/>
      <c r="R25" s="73"/>
      <c r="S25" s="74"/>
      <c r="T25" s="73"/>
      <c r="U25" s="74"/>
      <c r="AJ25" s="30"/>
      <c r="AK25" s="30"/>
      <c r="AL25" s="30"/>
      <c r="AM25" s="31" t="b">
        <f t="shared" si="0"/>
        <v>0</v>
      </c>
      <c r="AN25" s="31" t="b">
        <f>ISBLANK(#REF!)</f>
        <v>0</v>
      </c>
      <c r="AO25" s="31" t="b">
        <f t="shared" si="1"/>
        <v>1</v>
      </c>
      <c r="AP25" s="31" t="b">
        <f>ISBLANK(#REF!)</f>
        <v>0</v>
      </c>
      <c r="AQ25" s="31" t="b">
        <f t="shared" si="2"/>
        <v>1</v>
      </c>
      <c r="AR25" s="31" t="b">
        <f>ISBLANK(#REF!)</f>
        <v>0</v>
      </c>
      <c r="AS25" s="31" t="b">
        <f t="shared" si="3"/>
        <v>1</v>
      </c>
      <c r="AT25" s="31" t="b">
        <f t="shared" si="3"/>
        <v>1</v>
      </c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</row>
    <row r="26" spans="1:65" s="29" customFormat="1" x14ac:dyDescent="0.3">
      <c r="A26" s="57" t="s">
        <v>63</v>
      </c>
      <c r="B26" s="75" t="s">
        <v>64</v>
      </c>
      <c r="C26" s="77"/>
      <c r="D26" s="63"/>
      <c r="E26" s="63"/>
      <c r="F26" s="64"/>
      <c r="G26" s="61">
        <f>G27+G28</f>
        <v>6</v>
      </c>
      <c r="H26" s="62">
        <f t="shared" si="4"/>
        <v>180</v>
      </c>
      <c r="I26" s="34"/>
      <c r="J26" s="63"/>
      <c r="K26" s="63"/>
      <c r="L26" s="63"/>
      <c r="M26" s="64"/>
      <c r="N26" s="71"/>
      <c r="O26" s="74"/>
      <c r="P26" s="73"/>
      <c r="Q26" s="74"/>
      <c r="R26" s="73"/>
      <c r="S26" s="74"/>
      <c r="T26" s="73"/>
      <c r="U26" s="74"/>
      <c r="AJ26" s="30"/>
      <c r="AK26" s="30"/>
      <c r="AL26" s="30"/>
      <c r="AM26" s="31"/>
      <c r="AN26" s="31"/>
      <c r="AO26" s="31"/>
      <c r="AP26" s="31"/>
      <c r="AQ26" s="31"/>
      <c r="AR26" s="31"/>
      <c r="AS26" s="31"/>
      <c r="AT26" s="31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</row>
    <row r="27" spans="1:65" s="29" customFormat="1" x14ac:dyDescent="0.3">
      <c r="A27" s="57"/>
      <c r="B27" s="33" t="s">
        <v>43</v>
      </c>
      <c r="C27" s="77"/>
      <c r="D27" s="63"/>
      <c r="E27" s="63"/>
      <c r="F27" s="64"/>
      <c r="G27" s="76">
        <v>2</v>
      </c>
      <c r="H27" s="62">
        <f t="shared" si="4"/>
        <v>60</v>
      </c>
      <c r="I27" s="34"/>
      <c r="J27" s="63"/>
      <c r="K27" s="63"/>
      <c r="L27" s="63"/>
      <c r="M27" s="64"/>
      <c r="N27" s="71"/>
      <c r="O27" s="74"/>
      <c r="P27" s="73"/>
      <c r="Q27" s="74"/>
      <c r="R27" s="73"/>
      <c r="S27" s="74"/>
      <c r="T27" s="73"/>
      <c r="U27" s="74"/>
      <c r="AJ27" s="30"/>
      <c r="AK27" s="30"/>
      <c r="AL27" s="30"/>
      <c r="AM27" s="31"/>
      <c r="AN27" s="31"/>
      <c r="AO27" s="31"/>
      <c r="AP27" s="31"/>
      <c r="AQ27" s="31"/>
      <c r="AR27" s="31"/>
      <c r="AS27" s="31"/>
      <c r="AT27" s="31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</row>
    <row r="28" spans="1:65" s="29" customFormat="1" x14ac:dyDescent="0.3">
      <c r="A28" s="57"/>
      <c r="B28" s="48" t="s">
        <v>44</v>
      </c>
      <c r="C28" s="77">
        <v>1</v>
      </c>
      <c r="D28" s="63"/>
      <c r="E28" s="63"/>
      <c r="F28" s="64"/>
      <c r="G28" s="76">
        <v>4</v>
      </c>
      <c r="H28" s="62">
        <f t="shared" si="4"/>
        <v>120</v>
      </c>
      <c r="I28" s="34">
        <v>8</v>
      </c>
      <c r="J28" s="63" t="s">
        <v>46</v>
      </c>
      <c r="K28" s="63"/>
      <c r="L28" s="63" t="s">
        <v>46</v>
      </c>
      <c r="M28" s="64">
        <f t="shared" si="5"/>
        <v>112</v>
      </c>
      <c r="N28" s="43" t="s">
        <v>52</v>
      </c>
      <c r="O28" s="44"/>
      <c r="P28" s="45"/>
      <c r="Q28" s="44"/>
      <c r="R28" s="45"/>
      <c r="S28" s="44"/>
      <c r="T28" s="45"/>
      <c r="U28" s="44"/>
      <c r="AJ28" s="30"/>
      <c r="AK28" s="30"/>
      <c r="AL28" s="30"/>
      <c r="AM28" s="31" t="b">
        <f t="shared" si="0"/>
        <v>0</v>
      </c>
      <c r="AN28" s="31" t="b">
        <f>ISBLANK(#REF!)</f>
        <v>0</v>
      </c>
      <c r="AO28" s="31" t="b">
        <f t="shared" si="1"/>
        <v>1</v>
      </c>
      <c r="AP28" s="31" t="b">
        <f>ISBLANK(#REF!)</f>
        <v>0</v>
      </c>
      <c r="AQ28" s="31" t="b">
        <f t="shared" si="2"/>
        <v>1</v>
      </c>
      <c r="AR28" s="31" t="b">
        <f>ISBLANK(#REF!)</f>
        <v>0</v>
      </c>
      <c r="AS28" s="31" t="b">
        <f t="shared" si="3"/>
        <v>1</v>
      </c>
      <c r="AT28" s="31" t="b">
        <f t="shared" si="3"/>
        <v>1</v>
      </c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</row>
    <row r="29" spans="1:65" s="29" customFormat="1" x14ac:dyDescent="0.3">
      <c r="A29" s="57" t="s">
        <v>65</v>
      </c>
      <c r="B29" s="78" t="s">
        <v>66</v>
      </c>
      <c r="C29" s="79"/>
      <c r="D29" s="80"/>
      <c r="E29" s="80"/>
      <c r="F29" s="81"/>
      <c r="G29" s="61">
        <f>G30+G31</f>
        <v>4.5</v>
      </c>
      <c r="H29" s="62">
        <f t="shared" si="4"/>
        <v>135</v>
      </c>
      <c r="I29" s="82"/>
      <c r="J29" s="83"/>
      <c r="K29" s="83"/>
      <c r="L29" s="83"/>
      <c r="M29" s="64"/>
      <c r="N29" s="84"/>
      <c r="O29" s="85"/>
      <c r="P29" s="86"/>
      <c r="Q29" s="85"/>
      <c r="R29" s="86"/>
      <c r="S29" s="85"/>
      <c r="T29" s="86"/>
      <c r="U29" s="85"/>
      <c r="AJ29" s="30"/>
      <c r="AK29" s="30"/>
      <c r="AL29" s="30"/>
      <c r="AM29" s="31"/>
      <c r="AN29" s="31"/>
      <c r="AO29" s="31"/>
      <c r="AP29" s="31"/>
      <c r="AQ29" s="31"/>
      <c r="AR29" s="31"/>
      <c r="AS29" s="31"/>
      <c r="AT29" s="31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</row>
    <row r="30" spans="1:65" s="29" customFormat="1" ht="16.2" thickBot="1" x14ac:dyDescent="0.35">
      <c r="A30" s="57"/>
      <c r="B30" s="33" t="s">
        <v>43</v>
      </c>
      <c r="C30" s="79"/>
      <c r="D30" s="80"/>
      <c r="E30" s="80"/>
      <c r="F30" s="81"/>
      <c r="G30" s="76">
        <v>2</v>
      </c>
      <c r="H30" s="62">
        <f t="shared" si="4"/>
        <v>60</v>
      </c>
      <c r="I30" s="82"/>
      <c r="J30" s="83"/>
      <c r="K30" s="83"/>
      <c r="L30" s="83"/>
      <c r="M30" s="64"/>
      <c r="N30" s="84"/>
      <c r="O30" s="85"/>
      <c r="P30" s="86"/>
      <c r="Q30" s="85"/>
      <c r="R30" s="86"/>
      <c r="S30" s="85"/>
      <c r="T30" s="86"/>
      <c r="U30" s="85"/>
      <c r="AJ30" s="30"/>
      <c r="AK30" s="30"/>
      <c r="AL30" s="30"/>
      <c r="AM30" s="31"/>
      <c r="AN30" s="31"/>
      <c r="AO30" s="31"/>
      <c r="AP30" s="31"/>
      <c r="AQ30" s="31"/>
      <c r="AR30" s="31"/>
      <c r="AS30" s="31"/>
      <c r="AT30" s="31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</row>
    <row r="31" spans="1:65" s="29" customFormat="1" x14ac:dyDescent="0.3">
      <c r="A31" s="30"/>
      <c r="B31" s="48" t="s">
        <v>44</v>
      </c>
      <c r="C31" s="79"/>
      <c r="D31" s="80">
        <v>1</v>
      </c>
      <c r="E31" s="80"/>
      <c r="F31" s="81"/>
      <c r="G31" s="87">
        <v>2.5</v>
      </c>
      <c r="H31" s="63">
        <f t="shared" si="4"/>
        <v>75</v>
      </c>
      <c r="I31" s="88">
        <v>8</v>
      </c>
      <c r="J31" s="89" t="s">
        <v>46</v>
      </c>
      <c r="K31" s="89"/>
      <c r="L31" s="89" t="s">
        <v>46</v>
      </c>
      <c r="M31" s="64">
        <f t="shared" si="5"/>
        <v>67</v>
      </c>
      <c r="N31" s="86" t="s">
        <v>61</v>
      </c>
      <c r="O31" s="85"/>
      <c r="P31" s="86"/>
      <c r="Q31" s="85"/>
      <c r="R31" s="86"/>
      <c r="S31" s="85"/>
      <c r="T31" s="86"/>
      <c r="U31" s="85"/>
      <c r="AJ31" s="30"/>
      <c r="AK31" s="30"/>
      <c r="AL31" s="30"/>
      <c r="AM31" s="31" t="b">
        <f t="shared" si="0"/>
        <v>0</v>
      </c>
      <c r="AN31" s="31" t="b">
        <f>ISBLANK(#REF!)</f>
        <v>0</v>
      </c>
      <c r="AO31" s="31" t="b">
        <f t="shared" si="1"/>
        <v>1</v>
      </c>
      <c r="AP31" s="31" t="b">
        <f>ISBLANK(#REF!)</f>
        <v>0</v>
      </c>
      <c r="AQ31" s="31" t="b">
        <f t="shared" si="2"/>
        <v>1</v>
      </c>
      <c r="AR31" s="31" t="b">
        <f>ISBLANK(#REF!)</f>
        <v>0</v>
      </c>
      <c r="AS31" s="31" t="b">
        <f t="shared" si="3"/>
        <v>1</v>
      </c>
      <c r="AT31" s="31" t="b">
        <f t="shared" si="3"/>
        <v>1</v>
      </c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</row>
    <row r="32" spans="1:65" s="29" customFormat="1" x14ac:dyDescent="0.3">
      <c r="A32" s="57" t="s">
        <v>67</v>
      </c>
      <c r="B32" s="78" t="s">
        <v>68</v>
      </c>
      <c r="C32" s="79"/>
      <c r="D32" s="80">
        <v>1</v>
      </c>
      <c r="E32" s="80"/>
      <c r="F32" s="81"/>
      <c r="G32" s="87">
        <v>4</v>
      </c>
      <c r="H32" s="63">
        <f t="shared" si="4"/>
        <v>120</v>
      </c>
      <c r="I32" s="90">
        <v>4</v>
      </c>
      <c r="J32" s="80" t="s">
        <v>46</v>
      </c>
      <c r="K32" s="80"/>
      <c r="L32" s="80"/>
      <c r="M32" s="64">
        <f t="shared" si="5"/>
        <v>116</v>
      </c>
      <c r="N32" s="84" t="s">
        <v>46</v>
      </c>
      <c r="O32" s="85"/>
      <c r="P32" s="86"/>
      <c r="Q32" s="85"/>
      <c r="R32" s="86"/>
      <c r="S32" s="85"/>
      <c r="T32" s="86"/>
      <c r="U32" s="85"/>
      <c r="AJ32" s="30"/>
      <c r="AK32" s="30"/>
      <c r="AL32" s="30"/>
      <c r="AM32" s="31" t="b">
        <f t="shared" si="0"/>
        <v>0</v>
      </c>
      <c r="AN32" s="31" t="b">
        <f>ISBLANK(#REF!)</f>
        <v>0</v>
      </c>
      <c r="AO32" s="31" t="b">
        <f t="shared" si="1"/>
        <v>1</v>
      </c>
      <c r="AP32" s="31" t="b">
        <f>ISBLANK(#REF!)</f>
        <v>0</v>
      </c>
      <c r="AQ32" s="31" t="b">
        <f t="shared" si="2"/>
        <v>1</v>
      </c>
      <c r="AR32" s="31" t="b">
        <f>ISBLANK(#REF!)</f>
        <v>0</v>
      </c>
      <c r="AS32" s="31" t="b">
        <f t="shared" si="3"/>
        <v>1</v>
      </c>
      <c r="AT32" s="31" t="b">
        <f t="shared" si="3"/>
        <v>1</v>
      </c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</row>
    <row r="33" spans="1:65" s="29" customFormat="1" ht="31.8" thickBot="1" x14ac:dyDescent="0.35">
      <c r="A33" s="57" t="s">
        <v>69</v>
      </c>
      <c r="B33" s="91" t="s">
        <v>70</v>
      </c>
      <c r="C33" s="92"/>
      <c r="D33" s="93">
        <v>3</v>
      </c>
      <c r="E33" s="93"/>
      <c r="F33" s="94"/>
      <c r="G33" s="95">
        <v>3</v>
      </c>
      <c r="H33" s="63">
        <f t="shared" si="4"/>
        <v>90</v>
      </c>
      <c r="I33" s="96">
        <v>8</v>
      </c>
      <c r="J33" s="80" t="s">
        <v>46</v>
      </c>
      <c r="K33" s="80"/>
      <c r="L33" s="97" t="s">
        <v>71</v>
      </c>
      <c r="M33" s="80">
        <f>H33-I33</f>
        <v>82</v>
      </c>
      <c r="N33" s="98"/>
      <c r="O33" s="98"/>
      <c r="P33" s="98" t="s">
        <v>61</v>
      </c>
      <c r="Q33" s="85"/>
      <c r="R33" s="86"/>
      <c r="S33" s="85"/>
      <c r="T33" s="86"/>
      <c r="U33" s="85"/>
      <c r="Z33" s="29" t="s">
        <v>72</v>
      </c>
      <c r="AJ33" s="30"/>
      <c r="AK33" s="30"/>
      <c r="AL33" s="30"/>
      <c r="AM33" s="31" t="b">
        <f t="shared" si="0"/>
        <v>1</v>
      </c>
      <c r="AN33" s="31" t="b">
        <f>ISBLANK(#REF!)</f>
        <v>0</v>
      </c>
      <c r="AO33" s="31" t="b">
        <f t="shared" si="1"/>
        <v>0</v>
      </c>
      <c r="AP33" s="31" t="b">
        <f>ISBLANK(#REF!)</f>
        <v>0</v>
      </c>
      <c r="AQ33" s="31" t="b">
        <f t="shared" si="2"/>
        <v>1</v>
      </c>
      <c r="AR33" s="31" t="b">
        <f>ISBLANK(#REF!)</f>
        <v>0</v>
      </c>
      <c r="AS33" s="31" t="b">
        <f t="shared" si="3"/>
        <v>1</v>
      </c>
      <c r="AT33" s="31" t="b">
        <f t="shared" si="3"/>
        <v>1</v>
      </c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</row>
    <row r="34" spans="1:65" s="29" customFormat="1" ht="16.2" thickBot="1" x14ac:dyDescent="0.35">
      <c r="A34" s="591" t="s">
        <v>73</v>
      </c>
      <c r="B34" s="592"/>
      <c r="C34" s="592"/>
      <c r="D34" s="592"/>
      <c r="E34" s="592"/>
      <c r="F34" s="593"/>
      <c r="G34" s="99">
        <f>G12+G16+G20+G24+G27+G30+G18+G22</f>
        <v>34</v>
      </c>
      <c r="H34" s="100">
        <f>H12+H16+H20+H24+H27+H30+H18+H22</f>
        <v>1020</v>
      </c>
      <c r="I34" s="90"/>
      <c r="J34" s="63"/>
      <c r="K34" s="63"/>
      <c r="L34" s="63"/>
      <c r="M34" s="63"/>
      <c r="N34" s="101"/>
      <c r="O34" s="101"/>
      <c r="P34" s="101"/>
      <c r="Q34" s="101"/>
      <c r="R34" s="101"/>
      <c r="S34" s="101"/>
      <c r="T34" s="101"/>
      <c r="U34" s="101"/>
      <c r="AJ34" s="30"/>
      <c r="AK34" s="30"/>
      <c r="AL34" s="30"/>
      <c r="AM34" s="31"/>
      <c r="AN34" s="31"/>
      <c r="AO34" s="31"/>
      <c r="AP34" s="31"/>
      <c r="AQ34" s="31"/>
      <c r="AR34" s="31"/>
      <c r="AS34" s="31"/>
      <c r="AT34" s="31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</row>
    <row r="35" spans="1:65" s="29" customFormat="1" ht="16.2" thickBot="1" x14ac:dyDescent="0.35">
      <c r="A35" s="591" t="s">
        <v>74</v>
      </c>
      <c r="B35" s="592"/>
      <c r="C35" s="592"/>
      <c r="D35" s="592"/>
      <c r="E35" s="592"/>
      <c r="F35" s="593"/>
      <c r="G35" s="99">
        <f>G13+G17+G21+G25+G28+G31+G32+G33+G14</f>
        <v>27</v>
      </c>
      <c r="H35" s="102">
        <f t="shared" ref="H35:I35" si="7">H13+H17+H21+H25+H28+H31+H32+H33+H14</f>
        <v>810</v>
      </c>
      <c r="I35" s="100">
        <f t="shared" si="7"/>
        <v>64</v>
      </c>
      <c r="J35" s="63">
        <v>40</v>
      </c>
      <c r="K35" s="63">
        <v>8</v>
      </c>
      <c r="L35" s="63">
        <v>16</v>
      </c>
      <c r="M35" s="100">
        <f>M13+M17+M21+M25+M28+M31+M32+M33+M14</f>
        <v>746</v>
      </c>
      <c r="N35" s="59" t="s">
        <v>75</v>
      </c>
      <c r="O35" s="59" t="s">
        <v>46</v>
      </c>
      <c r="P35" s="59" t="s">
        <v>61</v>
      </c>
      <c r="Q35" s="103"/>
      <c r="R35" s="103"/>
      <c r="S35" s="50" t="s">
        <v>46</v>
      </c>
      <c r="T35" s="101"/>
      <c r="U35" s="101"/>
      <c r="AJ35" s="30"/>
      <c r="AK35" s="30"/>
      <c r="AL35" s="30"/>
      <c r="AM35" s="31"/>
      <c r="AN35" s="31"/>
      <c r="AO35" s="31"/>
      <c r="AP35" s="31"/>
      <c r="AQ35" s="31"/>
      <c r="AR35" s="31"/>
      <c r="AS35" s="31"/>
      <c r="AT35" s="31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</row>
    <row r="36" spans="1:65" s="30" customFormat="1" ht="16.2" thickBot="1" x14ac:dyDescent="0.35">
      <c r="A36" s="594" t="s">
        <v>76</v>
      </c>
      <c r="B36" s="595"/>
      <c r="C36" s="595"/>
      <c r="D36" s="595"/>
      <c r="E36" s="595"/>
      <c r="F36" s="596"/>
      <c r="G36" s="104">
        <f>G34+G35</f>
        <v>61</v>
      </c>
      <c r="H36" s="104">
        <f>H34+H35</f>
        <v>1830</v>
      </c>
      <c r="I36" s="105"/>
      <c r="J36" s="105"/>
      <c r="K36" s="105"/>
      <c r="L36" s="105"/>
      <c r="M36" s="105"/>
      <c r="N36" s="103"/>
      <c r="O36" s="103"/>
      <c r="P36" s="59"/>
      <c r="Q36" s="103"/>
      <c r="R36" s="103"/>
      <c r="S36" s="50"/>
      <c r="T36" s="103"/>
      <c r="U36" s="103"/>
      <c r="AM36" s="106">
        <f t="shared" ref="AM36:AT36" si="8">SUMIF(AM11:AM33,FALSE,$G11:$G33)</f>
        <v>15.5</v>
      </c>
      <c r="AN36" s="106">
        <f t="shared" si="8"/>
        <v>70</v>
      </c>
      <c r="AO36" s="106">
        <f t="shared" si="8"/>
        <v>3</v>
      </c>
      <c r="AP36" s="106">
        <f t="shared" si="8"/>
        <v>70</v>
      </c>
      <c r="AQ36" s="106">
        <f t="shared" si="8"/>
        <v>0</v>
      </c>
      <c r="AR36" s="106">
        <f t="shared" si="8"/>
        <v>70</v>
      </c>
      <c r="AS36" s="106">
        <f t="shared" si="8"/>
        <v>0</v>
      </c>
      <c r="AT36" s="106">
        <f t="shared" si="8"/>
        <v>0</v>
      </c>
    </row>
    <row r="37" spans="1:65" s="1" customFormat="1" ht="16.2" thickBot="1" x14ac:dyDescent="0.35">
      <c r="A37" s="597" t="s">
        <v>77</v>
      </c>
      <c r="B37" s="598"/>
      <c r="C37" s="598"/>
      <c r="D37" s="598"/>
      <c r="E37" s="598"/>
      <c r="F37" s="598"/>
      <c r="G37" s="598"/>
      <c r="H37" s="599"/>
      <c r="I37" s="599"/>
      <c r="J37" s="599"/>
      <c r="K37" s="599"/>
      <c r="L37" s="599"/>
      <c r="M37" s="599"/>
      <c r="N37" s="599"/>
      <c r="O37" s="599"/>
      <c r="P37" s="599"/>
      <c r="Q37" s="599"/>
      <c r="R37" s="599"/>
      <c r="S37" s="599"/>
      <c r="T37" s="599"/>
      <c r="U37" s="600"/>
      <c r="V37" s="107" t="e">
        <f>SUM(V14:V36)+#REF!+V11</f>
        <v>#REF!</v>
      </c>
      <c r="W37" s="108" t="e">
        <f>SUM(W14:W36)+#REF!+W11</f>
        <v>#REF!</v>
      </c>
      <c r="AM37" s="2"/>
      <c r="AN37" s="2"/>
      <c r="AO37" s="2"/>
      <c r="AP37" s="2"/>
      <c r="AQ37" s="2"/>
      <c r="AR37" s="2"/>
      <c r="AS37" s="2"/>
    </row>
    <row r="38" spans="1:65" s="124" customFormat="1" ht="16.2" thickBot="1" x14ac:dyDescent="0.35">
      <c r="A38" s="109" t="s">
        <v>78</v>
      </c>
      <c r="B38" s="110" t="s">
        <v>79</v>
      </c>
      <c r="C38" s="111" t="s">
        <v>80</v>
      </c>
      <c r="D38" s="112"/>
      <c r="E38" s="112"/>
      <c r="F38" s="113"/>
      <c r="G38" s="114">
        <v>6.5</v>
      </c>
      <c r="H38" s="115">
        <f>G38*30</f>
        <v>195</v>
      </c>
      <c r="I38" s="116">
        <v>8</v>
      </c>
      <c r="J38" s="89" t="s">
        <v>46</v>
      </c>
      <c r="K38" s="89"/>
      <c r="L38" s="89" t="s">
        <v>46</v>
      </c>
      <c r="M38" s="117">
        <f>H38-I38</f>
        <v>187</v>
      </c>
      <c r="N38" s="118"/>
      <c r="O38" s="119" t="s">
        <v>52</v>
      </c>
      <c r="P38" s="120"/>
      <c r="Q38" s="121"/>
      <c r="R38" s="122"/>
      <c r="S38" s="121"/>
      <c r="T38" s="123"/>
      <c r="U38" s="121"/>
      <c r="AJ38" s="125"/>
      <c r="AK38" s="30" t="s">
        <v>19</v>
      </c>
      <c r="AL38" s="126">
        <f>AM69+AN69</f>
        <v>119</v>
      </c>
      <c r="AM38" s="31" t="b">
        <f t="shared" ref="AM38:AM66" si="9">ISBLANK(N38)</f>
        <v>1</v>
      </c>
      <c r="AN38" s="31" t="b">
        <f>ISBLANK(#REF!)</f>
        <v>0</v>
      </c>
      <c r="AO38" s="31" t="b">
        <f t="shared" ref="AO38:AO66" si="10">ISBLANK(P38)</f>
        <v>1</v>
      </c>
      <c r="AP38" s="31" t="b">
        <f>ISBLANK(#REF!)</f>
        <v>0</v>
      </c>
      <c r="AQ38" s="31" t="b">
        <f t="shared" ref="AQ38:AQ64" si="11">ISBLANK(R38)</f>
        <v>1</v>
      </c>
      <c r="AR38" s="31" t="b">
        <f>ISBLANK(#REF!)</f>
        <v>0</v>
      </c>
      <c r="AS38" s="31" t="b">
        <f t="shared" ref="AS38:AT66" si="12">ISBLANK(T38)</f>
        <v>1</v>
      </c>
      <c r="AT38" s="31" t="b">
        <f t="shared" si="12"/>
        <v>1</v>
      </c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</row>
    <row r="39" spans="1:65" s="129" customFormat="1" ht="16.8" thickBot="1" x14ac:dyDescent="0.35">
      <c r="A39" s="127" t="s">
        <v>81</v>
      </c>
      <c r="B39" s="128" t="s">
        <v>82</v>
      </c>
      <c r="C39" s="34">
        <v>1</v>
      </c>
      <c r="D39" s="63"/>
      <c r="E39" s="67"/>
      <c r="F39" s="68"/>
      <c r="G39" s="61">
        <v>6</v>
      </c>
      <c r="H39" s="62">
        <f>G39*30</f>
        <v>180</v>
      </c>
      <c r="I39" s="116">
        <v>8</v>
      </c>
      <c r="J39" s="89" t="s">
        <v>46</v>
      </c>
      <c r="K39" s="89"/>
      <c r="L39" s="89" t="s">
        <v>71</v>
      </c>
      <c r="M39" s="64">
        <f>H39-I39</f>
        <v>172</v>
      </c>
      <c r="N39" s="45" t="s">
        <v>61</v>
      </c>
      <c r="O39" s="65"/>
      <c r="P39" s="45"/>
      <c r="Q39" s="44"/>
      <c r="R39" s="45"/>
      <c r="S39" s="44"/>
      <c r="T39" s="45"/>
      <c r="U39" s="44"/>
      <c r="AJ39" s="130"/>
      <c r="AK39" s="30" t="s">
        <v>20</v>
      </c>
      <c r="AL39" s="131">
        <f>AO69+AP69</f>
        <v>123</v>
      </c>
      <c r="AM39" s="31" t="b">
        <f t="shared" si="9"/>
        <v>0</v>
      </c>
      <c r="AN39" s="31" t="b">
        <f>ISBLANK(#REF!)</f>
        <v>0</v>
      </c>
      <c r="AO39" s="31" t="b">
        <f t="shared" si="10"/>
        <v>1</v>
      </c>
      <c r="AP39" s="31" t="b">
        <f>ISBLANK(#REF!)</f>
        <v>0</v>
      </c>
      <c r="AQ39" s="31" t="b">
        <f t="shared" si="11"/>
        <v>1</v>
      </c>
      <c r="AR39" s="31" t="b">
        <f>ISBLANK(#REF!)</f>
        <v>0</v>
      </c>
      <c r="AS39" s="31" t="b">
        <f t="shared" si="12"/>
        <v>1</v>
      </c>
      <c r="AT39" s="31" t="b">
        <f t="shared" si="12"/>
        <v>1</v>
      </c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</row>
    <row r="40" spans="1:65" s="129" customFormat="1" ht="16.8" thickBot="1" x14ac:dyDescent="0.35">
      <c r="A40" s="127" t="s">
        <v>83</v>
      </c>
      <c r="B40" s="132" t="s">
        <v>84</v>
      </c>
      <c r="C40" s="34"/>
      <c r="D40" s="63"/>
      <c r="E40" s="67"/>
      <c r="F40" s="68"/>
      <c r="G40" s="61">
        <f>G41+G42</f>
        <v>7</v>
      </c>
      <c r="H40" s="62">
        <f t="shared" ref="H40:H41" si="13">G40*30</f>
        <v>210</v>
      </c>
      <c r="I40" s="116"/>
      <c r="J40" s="89"/>
      <c r="K40" s="89"/>
      <c r="L40" s="89"/>
      <c r="M40" s="64"/>
      <c r="N40" s="43"/>
      <c r="O40" s="65"/>
      <c r="P40" s="45"/>
      <c r="Q40" s="44"/>
      <c r="R40" s="45"/>
      <c r="S40" s="44"/>
      <c r="T40" s="45"/>
      <c r="U40" s="44"/>
      <c r="AJ40" s="130"/>
      <c r="AK40" s="30"/>
      <c r="AL40" s="131"/>
      <c r="AM40" s="31"/>
      <c r="AN40" s="31"/>
      <c r="AO40" s="31"/>
      <c r="AP40" s="31"/>
      <c r="AQ40" s="31"/>
      <c r="AR40" s="31"/>
      <c r="AS40" s="31"/>
      <c r="AT40" s="31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</row>
    <row r="41" spans="1:65" s="129" customFormat="1" ht="16.8" thickBot="1" x14ac:dyDescent="0.35">
      <c r="A41" s="127"/>
      <c r="B41" s="33" t="s">
        <v>43</v>
      </c>
      <c r="C41" s="34"/>
      <c r="D41" s="63"/>
      <c r="E41" s="67"/>
      <c r="F41" s="68"/>
      <c r="G41" s="61">
        <v>1</v>
      </c>
      <c r="H41" s="62">
        <f t="shared" si="13"/>
        <v>30</v>
      </c>
      <c r="I41" s="116"/>
      <c r="J41" s="89"/>
      <c r="K41" s="89"/>
      <c r="L41" s="89"/>
      <c r="M41" s="64"/>
      <c r="N41" s="43"/>
      <c r="O41" s="65"/>
      <c r="P41" s="45"/>
      <c r="Q41" s="44"/>
      <c r="R41" s="45"/>
      <c r="S41" s="44"/>
      <c r="T41" s="45"/>
      <c r="U41" s="44"/>
      <c r="AJ41" s="130"/>
      <c r="AK41" s="30"/>
      <c r="AL41" s="131"/>
      <c r="AM41" s="31"/>
      <c r="AN41" s="31"/>
      <c r="AO41" s="31"/>
      <c r="AP41" s="31"/>
      <c r="AQ41" s="31"/>
      <c r="AR41" s="31"/>
      <c r="AS41" s="31"/>
      <c r="AT41" s="31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</row>
    <row r="42" spans="1:65" s="124" customFormat="1" ht="16.2" thickBot="1" x14ac:dyDescent="0.35">
      <c r="A42" s="125"/>
      <c r="B42" s="48" t="s">
        <v>44</v>
      </c>
      <c r="C42" s="77">
        <v>2</v>
      </c>
      <c r="D42" s="63"/>
      <c r="E42" s="67"/>
      <c r="F42" s="64"/>
      <c r="G42" s="61">
        <v>6</v>
      </c>
      <c r="H42" s="62">
        <f>G42*30</f>
        <v>180</v>
      </c>
      <c r="I42" s="116">
        <v>8</v>
      </c>
      <c r="J42" s="89" t="s">
        <v>46</v>
      </c>
      <c r="K42" s="89"/>
      <c r="L42" s="89" t="s">
        <v>46</v>
      </c>
      <c r="M42" s="64">
        <f>H42-I42</f>
        <v>172</v>
      </c>
      <c r="N42" s="71"/>
      <c r="O42" s="74" t="s">
        <v>52</v>
      </c>
      <c r="P42" s="73"/>
      <c r="Q42" s="74"/>
      <c r="R42" s="73"/>
      <c r="S42" s="74"/>
      <c r="T42" s="73"/>
      <c r="U42" s="74"/>
      <c r="AJ42" s="125"/>
      <c r="AK42" s="30" t="s">
        <v>21</v>
      </c>
      <c r="AL42" s="126">
        <f>AQ69+AR69</f>
        <v>121.5</v>
      </c>
      <c r="AM42" s="31" t="b">
        <f t="shared" si="9"/>
        <v>1</v>
      </c>
      <c r="AN42" s="31" t="b">
        <f>ISBLANK(#REF!)</f>
        <v>0</v>
      </c>
      <c r="AO42" s="31" t="b">
        <f t="shared" si="10"/>
        <v>1</v>
      </c>
      <c r="AP42" s="31" t="b">
        <f>ISBLANK(#REF!)</f>
        <v>0</v>
      </c>
      <c r="AQ42" s="31" t="b">
        <f t="shared" si="11"/>
        <v>1</v>
      </c>
      <c r="AR42" s="31" t="b">
        <f>ISBLANK(#REF!)</f>
        <v>0</v>
      </c>
      <c r="AS42" s="31" t="b">
        <f t="shared" si="12"/>
        <v>1</v>
      </c>
      <c r="AT42" s="31" t="b">
        <f t="shared" si="12"/>
        <v>1</v>
      </c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</row>
    <row r="43" spans="1:65" s="124" customFormat="1" ht="31.8" thickBot="1" x14ac:dyDescent="0.35">
      <c r="A43" s="127" t="s">
        <v>85</v>
      </c>
      <c r="B43" s="132" t="s">
        <v>86</v>
      </c>
      <c r="C43" s="77">
        <v>3</v>
      </c>
      <c r="D43" s="63"/>
      <c r="E43" s="67"/>
      <c r="F43" s="64"/>
      <c r="G43" s="61">
        <v>5</v>
      </c>
      <c r="H43" s="62">
        <f>G43*30</f>
        <v>150</v>
      </c>
      <c r="I43" s="116"/>
      <c r="J43" s="89"/>
      <c r="K43" s="89"/>
      <c r="L43" s="89"/>
      <c r="M43" s="64"/>
      <c r="N43" s="71"/>
      <c r="O43" s="74"/>
      <c r="P43" s="73"/>
      <c r="Q43" s="74"/>
      <c r="R43" s="73"/>
      <c r="S43" s="74"/>
      <c r="T43" s="73"/>
      <c r="U43" s="74"/>
      <c r="AJ43" s="125"/>
      <c r="AK43" s="30" t="s">
        <v>22</v>
      </c>
      <c r="AL43" s="126">
        <f>AS69+AT69</f>
        <v>10.5</v>
      </c>
      <c r="AM43" s="31" t="b">
        <f t="shared" si="9"/>
        <v>1</v>
      </c>
      <c r="AN43" s="31" t="b">
        <f>ISBLANK(#REF!)</f>
        <v>0</v>
      </c>
      <c r="AO43" s="31" t="b">
        <f t="shared" si="10"/>
        <v>1</v>
      </c>
      <c r="AP43" s="31" t="b">
        <f>ISBLANK(#REF!)</f>
        <v>0</v>
      </c>
      <c r="AQ43" s="31" t="b">
        <f t="shared" si="11"/>
        <v>1</v>
      </c>
      <c r="AR43" s="31" t="b">
        <f>ISBLANK(#REF!)</f>
        <v>0</v>
      </c>
      <c r="AS43" s="31" t="b">
        <f t="shared" si="12"/>
        <v>1</v>
      </c>
      <c r="AT43" s="31" t="b">
        <f t="shared" si="12"/>
        <v>1</v>
      </c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</row>
    <row r="44" spans="1:65" s="124" customFormat="1" x14ac:dyDescent="0.3">
      <c r="A44" s="127" t="s">
        <v>87</v>
      </c>
      <c r="B44" s="132" t="s">
        <v>88</v>
      </c>
      <c r="C44" s="77">
        <v>1</v>
      </c>
      <c r="D44" s="63"/>
      <c r="E44" s="67"/>
      <c r="F44" s="64"/>
      <c r="G44" s="61">
        <v>6</v>
      </c>
      <c r="H44" s="62">
        <f>G44*30</f>
        <v>180</v>
      </c>
      <c r="I44" s="116">
        <v>8</v>
      </c>
      <c r="J44" s="89" t="s">
        <v>46</v>
      </c>
      <c r="K44" s="89"/>
      <c r="L44" s="89" t="s">
        <v>71</v>
      </c>
      <c r="M44" s="64">
        <f>H44-I44</f>
        <v>172</v>
      </c>
      <c r="N44" s="45" t="s">
        <v>61</v>
      </c>
      <c r="O44" s="74"/>
      <c r="P44" s="73"/>
      <c r="Q44" s="74"/>
      <c r="R44" s="73"/>
      <c r="S44" s="74"/>
      <c r="T44" s="73"/>
      <c r="U44" s="74"/>
      <c r="AJ44" s="125"/>
      <c r="AK44" s="125"/>
      <c r="AL44" s="126">
        <f>SUM(AL38:AL43)</f>
        <v>374</v>
      </c>
      <c r="AM44" s="31" t="b">
        <f t="shared" si="9"/>
        <v>0</v>
      </c>
      <c r="AN44" s="31" t="b">
        <f>ISBLANK(#REF!)</f>
        <v>0</v>
      </c>
      <c r="AO44" s="31" t="b">
        <f t="shared" si="10"/>
        <v>1</v>
      </c>
      <c r="AP44" s="31" t="b">
        <f>ISBLANK(#REF!)</f>
        <v>0</v>
      </c>
      <c r="AQ44" s="31" t="b">
        <f t="shared" si="11"/>
        <v>1</v>
      </c>
      <c r="AR44" s="31" t="b">
        <f>ISBLANK(#REF!)</f>
        <v>0</v>
      </c>
      <c r="AS44" s="31" t="b">
        <f t="shared" si="12"/>
        <v>1</v>
      </c>
      <c r="AT44" s="31" t="b">
        <f t="shared" si="12"/>
        <v>1</v>
      </c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5"/>
      <c r="BJ44" s="125"/>
      <c r="BK44" s="125"/>
      <c r="BL44" s="125"/>
      <c r="BM44" s="125"/>
    </row>
    <row r="45" spans="1:65" s="124" customFormat="1" ht="16.8" thickBot="1" x14ac:dyDescent="0.35">
      <c r="A45" s="127" t="s">
        <v>89</v>
      </c>
      <c r="B45" s="128" t="s">
        <v>90</v>
      </c>
      <c r="C45" s="34"/>
      <c r="D45" s="63"/>
      <c r="E45" s="67"/>
      <c r="F45" s="68"/>
      <c r="G45" s="61">
        <f>G46+G47</f>
        <v>8</v>
      </c>
      <c r="H45" s="133">
        <f>H46+H47</f>
        <v>240</v>
      </c>
      <c r="I45" s="134">
        <f>I46+I47</f>
        <v>12</v>
      </c>
      <c r="J45" s="135" t="s">
        <v>46</v>
      </c>
      <c r="K45" s="135">
        <f>K46+K47</f>
        <v>0</v>
      </c>
      <c r="L45" s="135" t="s">
        <v>52</v>
      </c>
      <c r="M45" s="136">
        <f>M46+M47</f>
        <v>228</v>
      </c>
      <c r="N45" s="43"/>
      <c r="O45" s="47"/>
      <c r="P45" s="45"/>
      <c r="Q45" s="44"/>
      <c r="R45" s="45"/>
      <c r="S45" s="44"/>
      <c r="T45" s="45"/>
      <c r="U45" s="44"/>
      <c r="AJ45" s="125"/>
      <c r="AK45" s="125"/>
      <c r="AL45" s="125"/>
      <c r="AM45" s="31" t="b">
        <f t="shared" si="9"/>
        <v>1</v>
      </c>
      <c r="AN45" s="31" t="b">
        <f>ISBLANK(#REF!)</f>
        <v>0</v>
      </c>
      <c r="AO45" s="31" t="b">
        <f t="shared" si="10"/>
        <v>1</v>
      </c>
      <c r="AP45" s="31" t="b">
        <f>ISBLANK(#REF!)</f>
        <v>0</v>
      </c>
      <c r="AQ45" s="31" t="b">
        <f t="shared" si="11"/>
        <v>1</v>
      </c>
      <c r="AR45" s="31" t="b">
        <f>ISBLANK(#REF!)</f>
        <v>0</v>
      </c>
      <c r="AS45" s="31" t="b">
        <f t="shared" si="12"/>
        <v>1</v>
      </c>
      <c r="AT45" s="31" t="b">
        <f t="shared" si="12"/>
        <v>1</v>
      </c>
      <c r="AU45" s="125"/>
      <c r="AV45" s="125"/>
      <c r="AW45" s="125"/>
      <c r="AX45" s="125"/>
      <c r="AY45" s="125"/>
      <c r="AZ45" s="125"/>
      <c r="BA45" s="125"/>
      <c r="BB45" s="125"/>
      <c r="BC45" s="125"/>
      <c r="BD45" s="125"/>
      <c r="BE45" s="125"/>
      <c r="BF45" s="125"/>
      <c r="BG45" s="125"/>
      <c r="BH45" s="125"/>
      <c r="BI45" s="125"/>
      <c r="BJ45" s="125"/>
      <c r="BK45" s="125"/>
      <c r="BL45" s="125"/>
      <c r="BM45" s="125"/>
    </row>
    <row r="46" spans="1:65" s="124" customFormat="1" x14ac:dyDescent="0.3">
      <c r="A46" s="137" t="s">
        <v>91</v>
      </c>
      <c r="B46" s="138" t="s">
        <v>90</v>
      </c>
      <c r="C46" s="139">
        <v>2</v>
      </c>
      <c r="D46" s="140"/>
      <c r="E46" s="140"/>
      <c r="F46" s="141"/>
      <c r="G46" s="142">
        <v>6.5</v>
      </c>
      <c r="H46" s="39">
        <f t="shared" ref="H46:H57" si="14">G46*30</f>
        <v>195</v>
      </c>
      <c r="I46" s="116">
        <v>8</v>
      </c>
      <c r="J46" s="89" t="s">
        <v>46</v>
      </c>
      <c r="K46" s="89"/>
      <c r="L46" s="89" t="s">
        <v>46</v>
      </c>
      <c r="M46" s="42">
        <f t="shared" ref="M46:M57" si="15">H46-I46</f>
        <v>187</v>
      </c>
      <c r="N46" s="71"/>
      <c r="O46" s="74" t="s">
        <v>52</v>
      </c>
      <c r="P46" s="73"/>
      <c r="Q46" s="74"/>
      <c r="R46" s="73"/>
      <c r="S46" s="74"/>
      <c r="T46" s="71"/>
      <c r="U46" s="74"/>
      <c r="AJ46" s="125"/>
      <c r="AK46" s="125"/>
      <c r="AL46" s="125"/>
      <c r="AM46" s="31" t="b">
        <f t="shared" si="9"/>
        <v>1</v>
      </c>
      <c r="AN46" s="31" t="b">
        <f>ISBLANK(#REF!)</f>
        <v>0</v>
      </c>
      <c r="AO46" s="31" t="b">
        <f t="shared" si="10"/>
        <v>1</v>
      </c>
      <c r="AP46" s="31" t="b">
        <f>ISBLANK(#REF!)</f>
        <v>0</v>
      </c>
      <c r="AQ46" s="31" t="b">
        <f t="shared" si="11"/>
        <v>1</v>
      </c>
      <c r="AR46" s="31" t="b">
        <f>ISBLANK(#REF!)</f>
        <v>0</v>
      </c>
      <c r="AS46" s="31" t="b">
        <f t="shared" si="12"/>
        <v>1</v>
      </c>
      <c r="AT46" s="31" t="b">
        <f t="shared" si="12"/>
        <v>1</v>
      </c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</row>
    <row r="47" spans="1:65" s="124" customFormat="1" x14ac:dyDescent="0.3">
      <c r="A47" s="137" t="s">
        <v>92</v>
      </c>
      <c r="B47" s="138" t="s">
        <v>93</v>
      </c>
      <c r="C47" s="139"/>
      <c r="D47" s="143"/>
      <c r="E47" s="144"/>
      <c r="F47" s="141" t="s">
        <v>94</v>
      </c>
      <c r="G47" s="142">
        <v>1.5</v>
      </c>
      <c r="H47" s="39">
        <f t="shared" si="14"/>
        <v>45</v>
      </c>
      <c r="I47" s="40">
        <v>4</v>
      </c>
      <c r="J47" s="41"/>
      <c r="K47" s="41"/>
      <c r="L47" s="41" t="s">
        <v>46</v>
      </c>
      <c r="M47" s="42">
        <f t="shared" si="15"/>
        <v>41</v>
      </c>
      <c r="N47" s="71"/>
      <c r="O47" s="74"/>
      <c r="P47" s="73" t="s">
        <v>46</v>
      </c>
      <c r="Q47" s="74"/>
      <c r="R47" s="73"/>
      <c r="S47" s="74"/>
      <c r="T47" s="71"/>
      <c r="U47" s="74"/>
      <c r="AJ47" s="125"/>
      <c r="AK47" s="125"/>
      <c r="AL47" s="125"/>
      <c r="AM47" s="31" t="b">
        <f t="shared" si="9"/>
        <v>1</v>
      </c>
      <c r="AN47" s="31" t="b">
        <f>ISBLANK(#REF!)</f>
        <v>0</v>
      </c>
      <c r="AO47" s="31" t="b">
        <f t="shared" si="10"/>
        <v>0</v>
      </c>
      <c r="AP47" s="31" t="b">
        <f>ISBLANK(#REF!)</f>
        <v>0</v>
      </c>
      <c r="AQ47" s="31" t="b">
        <f t="shared" si="11"/>
        <v>1</v>
      </c>
      <c r="AR47" s="31" t="b">
        <f>ISBLANK(#REF!)</f>
        <v>0</v>
      </c>
      <c r="AS47" s="31" t="b">
        <f t="shared" si="12"/>
        <v>1</v>
      </c>
      <c r="AT47" s="31" t="b">
        <f t="shared" si="12"/>
        <v>1</v>
      </c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5"/>
      <c r="BF47" s="125"/>
      <c r="BG47" s="125"/>
      <c r="BH47" s="125"/>
      <c r="BI47" s="125"/>
      <c r="BJ47" s="125"/>
      <c r="BK47" s="125"/>
      <c r="BL47" s="125"/>
      <c r="BM47" s="125"/>
    </row>
    <row r="48" spans="1:65" s="124" customFormat="1" x14ac:dyDescent="0.3">
      <c r="A48" s="127" t="s">
        <v>95</v>
      </c>
      <c r="B48" s="128" t="s">
        <v>96</v>
      </c>
      <c r="C48" s="139"/>
      <c r="D48" s="143"/>
      <c r="E48" s="144"/>
      <c r="F48" s="141"/>
      <c r="G48" s="61">
        <f>G49+G50</f>
        <v>7</v>
      </c>
      <c r="H48" s="39">
        <f t="shared" si="14"/>
        <v>210</v>
      </c>
      <c r="I48" s="145"/>
      <c r="J48" s="146"/>
      <c r="K48" s="146"/>
      <c r="L48" s="146"/>
      <c r="M48" s="42"/>
      <c r="N48" s="71"/>
      <c r="O48" s="74"/>
      <c r="P48" s="73"/>
      <c r="Q48" s="74"/>
      <c r="R48" s="73"/>
      <c r="S48" s="74"/>
      <c r="T48" s="71"/>
      <c r="U48" s="74"/>
      <c r="AJ48" s="125"/>
      <c r="AK48" s="125"/>
      <c r="AL48" s="125"/>
      <c r="AM48" s="31"/>
      <c r="AN48" s="31"/>
      <c r="AO48" s="31"/>
      <c r="AP48" s="31"/>
      <c r="AQ48" s="31"/>
      <c r="AR48" s="31"/>
      <c r="AS48" s="31"/>
      <c r="AT48" s="31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  <c r="BI48" s="125"/>
      <c r="BJ48" s="125"/>
      <c r="BK48" s="125"/>
      <c r="BL48" s="125"/>
      <c r="BM48" s="125"/>
    </row>
    <row r="49" spans="1:65" s="124" customFormat="1" ht="16.2" thickBot="1" x14ac:dyDescent="0.35">
      <c r="A49" s="137"/>
      <c r="B49" s="33" t="s">
        <v>43</v>
      </c>
      <c r="C49" s="139"/>
      <c r="D49" s="143"/>
      <c r="E49" s="144"/>
      <c r="F49" s="141"/>
      <c r="G49" s="142">
        <v>2</v>
      </c>
      <c r="H49" s="39">
        <f t="shared" si="14"/>
        <v>60</v>
      </c>
      <c r="I49" s="145"/>
      <c r="J49" s="146"/>
      <c r="K49" s="146"/>
      <c r="L49" s="146"/>
      <c r="M49" s="42"/>
      <c r="N49" s="71"/>
      <c r="O49" s="74"/>
      <c r="P49" s="73"/>
      <c r="Q49" s="74"/>
      <c r="R49" s="73"/>
      <c r="S49" s="74"/>
      <c r="T49" s="71"/>
      <c r="U49" s="74"/>
      <c r="AJ49" s="125"/>
      <c r="AK49" s="125"/>
      <c r="AL49" s="125"/>
      <c r="AM49" s="31"/>
      <c r="AN49" s="31"/>
      <c r="AO49" s="31"/>
      <c r="AP49" s="31"/>
      <c r="AQ49" s="31"/>
      <c r="AR49" s="31"/>
      <c r="AS49" s="31"/>
      <c r="AT49" s="31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</row>
    <row r="50" spans="1:65" s="124" customFormat="1" ht="16.8" thickBot="1" x14ac:dyDescent="0.35">
      <c r="A50" s="127"/>
      <c r="B50" s="48" t="s">
        <v>44</v>
      </c>
      <c r="C50" s="34">
        <v>4</v>
      </c>
      <c r="D50" s="63"/>
      <c r="E50" s="67"/>
      <c r="F50" s="68"/>
      <c r="G50" s="61">
        <v>5</v>
      </c>
      <c r="H50" s="62">
        <f t="shared" si="14"/>
        <v>150</v>
      </c>
      <c r="I50" s="116">
        <v>8</v>
      </c>
      <c r="J50" s="89" t="s">
        <v>46</v>
      </c>
      <c r="K50" s="89"/>
      <c r="L50" s="89" t="s">
        <v>46</v>
      </c>
      <c r="M50" s="64">
        <f t="shared" si="15"/>
        <v>142</v>
      </c>
      <c r="N50" s="71"/>
      <c r="O50" s="72"/>
      <c r="P50" s="73"/>
      <c r="Q50" s="74" t="s">
        <v>52</v>
      </c>
      <c r="R50" s="73"/>
      <c r="S50" s="74"/>
      <c r="T50" s="73"/>
      <c r="U50" s="74"/>
      <c r="AJ50" s="125"/>
      <c r="AK50" s="125"/>
      <c r="AL50" s="125"/>
      <c r="AM50" s="31" t="b">
        <f t="shared" si="9"/>
        <v>1</v>
      </c>
      <c r="AN50" s="31" t="b">
        <f>ISBLANK(#REF!)</f>
        <v>0</v>
      </c>
      <c r="AO50" s="31" t="b">
        <f t="shared" si="10"/>
        <v>1</v>
      </c>
      <c r="AP50" s="31" t="b">
        <f>ISBLANK(#REF!)</f>
        <v>0</v>
      </c>
      <c r="AQ50" s="31" t="b">
        <f t="shared" si="11"/>
        <v>1</v>
      </c>
      <c r="AR50" s="31" t="b">
        <f>ISBLANK(#REF!)</f>
        <v>0</v>
      </c>
      <c r="AS50" s="31" t="b">
        <f t="shared" si="12"/>
        <v>1</v>
      </c>
      <c r="AT50" s="31" t="b">
        <f t="shared" si="12"/>
        <v>1</v>
      </c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125"/>
      <c r="BM50" s="125"/>
    </row>
    <row r="51" spans="1:65" s="124" customFormat="1" ht="16.8" thickBot="1" x14ac:dyDescent="0.35">
      <c r="A51" s="127" t="s">
        <v>97</v>
      </c>
      <c r="B51" s="128" t="s">
        <v>98</v>
      </c>
      <c r="C51" s="34">
        <v>2</v>
      </c>
      <c r="D51" s="63"/>
      <c r="E51" s="67"/>
      <c r="F51" s="68"/>
      <c r="G51" s="61">
        <v>5</v>
      </c>
      <c r="H51" s="62">
        <f t="shared" si="14"/>
        <v>150</v>
      </c>
      <c r="I51" s="116">
        <v>8</v>
      </c>
      <c r="J51" s="89" t="s">
        <v>46</v>
      </c>
      <c r="K51" s="89"/>
      <c r="L51" s="89" t="s">
        <v>46</v>
      </c>
      <c r="M51" s="64">
        <f t="shared" si="15"/>
        <v>142</v>
      </c>
      <c r="N51" s="71"/>
      <c r="O51" s="72" t="s">
        <v>52</v>
      </c>
      <c r="P51" s="73"/>
      <c r="Q51" s="74"/>
      <c r="R51" s="73"/>
      <c r="S51" s="74"/>
      <c r="T51" s="73"/>
      <c r="U51" s="74"/>
      <c r="AJ51" s="125"/>
      <c r="AK51" s="125"/>
      <c r="AL51" s="125"/>
      <c r="AM51" s="31" t="b">
        <f t="shared" si="9"/>
        <v>1</v>
      </c>
      <c r="AN51" s="31" t="b">
        <f>ISBLANK(#REF!)</f>
        <v>0</v>
      </c>
      <c r="AO51" s="31" t="b">
        <f t="shared" si="10"/>
        <v>1</v>
      </c>
      <c r="AP51" s="31" t="b">
        <f>ISBLANK(#REF!)</f>
        <v>0</v>
      </c>
      <c r="AQ51" s="31" t="b">
        <f t="shared" si="11"/>
        <v>1</v>
      </c>
      <c r="AR51" s="31" t="b">
        <f>ISBLANK(#REF!)</f>
        <v>0</v>
      </c>
      <c r="AS51" s="31" t="b">
        <f t="shared" si="12"/>
        <v>1</v>
      </c>
      <c r="AT51" s="31" t="b">
        <f t="shared" si="12"/>
        <v>1</v>
      </c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  <c r="BH51" s="125"/>
      <c r="BI51" s="125"/>
      <c r="BJ51" s="125"/>
      <c r="BK51" s="125"/>
      <c r="BL51" s="125"/>
      <c r="BM51" s="125"/>
    </row>
    <row r="52" spans="1:65" s="124" customFormat="1" ht="16.2" thickBot="1" x14ac:dyDescent="0.35">
      <c r="A52" s="127" t="s">
        <v>99</v>
      </c>
      <c r="B52" s="132" t="s">
        <v>100</v>
      </c>
      <c r="C52" s="77">
        <v>3</v>
      </c>
      <c r="D52" s="63"/>
      <c r="E52" s="67"/>
      <c r="F52" s="64"/>
      <c r="G52" s="61">
        <v>5</v>
      </c>
      <c r="H52" s="62">
        <f t="shared" si="14"/>
        <v>150</v>
      </c>
      <c r="I52" s="116">
        <v>8</v>
      </c>
      <c r="J52" s="89" t="s">
        <v>46</v>
      </c>
      <c r="K52" s="89"/>
      <c r="L52" s="89" t="s">
        <v>46</v>
      </c>
      <c r="M52" s="64">
        <f t="shared" si="15"/>
        <v>142</v>
      </c>
      <c r="N52" s="71"/>
      <c r="O52" s="74"/>
      <c r="P52" s="74" t="s">
        <v>52</v>
      </c>
      <c r="Q52" s="74"/>
      <c r="R52" s="74"/>
      <c r="S52" s="74"/>
      <c r="T52" s="73"/>
      <c r="U52" s="74"/>
      <c r="AJ52" s="125"/>
      <c r="AK52" s="125"/>
      <c r="AL52" s="125"/>
      <c r="AM52" s="31" t="b">
        <f t="shared" si="9"/>
        <v>1</v>
      </c>
      <c r="AN52" s="31" t="b">
        <f>ISBLANK(#REF!)</f>
        <v>0</v>
      </c>
      <c r="AO52" s="31" t="b">
        <f t="shared" si="10"/>
        <v>0</v>
      </c>
      <c r="AP52" s="31" t="b">
        <f>ISBLANK(#REF!)</f>
        <v>0</v>
      </c>
      <c r="AQ52" s="31" t="b">
        <f t="shared" si="11"/>
        <v>1</v>
      </c>
      <c r="AR52" s="31" t="b">
        <f>ISBLANK(#REF!)</f>
        <v>0</v>
      </c>
      <c r="AS52" s="31" t="b">
        <f t="shared" si="12"/>
        <v>1</v>
      </c>
      <c r="AT52" s="31" t="b">
        <f t="shared" si="12"/>
        <v>1</v>
      </c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125"/>
    </row>
    <row r="53" spans="1:65" s="124" customFormat="1" ht="31.8" thickBot="1" x14ac:dyDescent="0.35">
      <c r="A53" s="127" t="s">
        <v>101</v>
      </c>
      <c r="B53" s="132" t="s">
        <v>102</v>
      </c>
      <c r="C53" s="77"/>
      <c r="D53" s="63">
        <v>5</v>
      </c>
      <c r="E53" s="67"/>
      <c r="F53" s="64"/>
      <c r="G53" s="61">
        <v>4</v>
      </c>
      <c r="H53" s="62">
        <f t="shared" si="14"/>
        <v>120</v>
      </c>
      <c r="I53" s="116">
        <v>8</v>
      </c>
      <c r="J53" s="89" t="s">
        <v>46</v>
      </c>
      <c r="K53" s="89"/>
      <c r="L53" s="89" t="s">
        <v>71</v>
      </c>
      <c r="M53" s="64">
        <f t="shared" si="15"/>
        <v>112</v>
      </c>
      <c r="N53" s="71"/>
      <c r="O53" s="74"/>
      <c r="P53" s="73"/>
      <c r="Q53" s="74"/>
      <c r="R53" s="74" t="s">
        <v>61</v>
      </c>
      <c r="S53" s="74"/>
      <c r="T53" s="73"/>
      <c r="U53" s="74"/>
      <c r="AJ53" s="125"/>
      <c r="AK53" s="125"/>
      <c r="AL53" s="125"/>
      <c r="AM53" s="31" t="b">
        <f t="shared" si="9"/>
        <v>1</v>
      </c>
      <c r="AN53" s="31" t="b">
        <f>ISBLANK(#REF!)</f>
        <v>0</v>
      </c>
      <c r="AO53" s="31" t="b">
        <f t="shared" si="10"/>
        <v>1</v>
      </c>
      <c r="AP53" s="31" t="b">
        <f>ISBLANK(#REF!)</f>
        <v>0</v>
      </c>
      <c r="AQ53" s="31" t="b">
        <f t="shared" si="11"/>
        <v>0</v>
      </c>
      <c r="AR53" s="31" t="b">
        <f>ISBLANK(#REF!)</f>
        <v>0</v>
      </c>
      <c r="AS53" s="31" t="b">
        <f t="shared" si="12"/>
        <v>1</v>
      </c>
      <c r="AT53" s="31" t="b">
        <f t="shared" si="12"/>
        <v>1</v>
      </c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/>
      <c r="BH53" s="125"/>
      <c r="BI53" s="125"/>
      <c r="BJ53" s="125"/>
      <c r="BK53" s="125"/>
      <c r="BL53" s="125"/>
      <c r="BM53" s="125"/>
    </row>
    <row r="54" spans="1:65" s="124" customFormat="1" ht="16.2" thickBot="1" x14ac:dyDescent="0.35">
      <c r="A54" s="127" t="s">
        <v>103</v>
      </c>
      <c r="B54" s="132" t="s">
        <v>104</v>
      </c>
      <c r="C54" s="77"/>
      <c r="D54" s="63"/>
      <c r="E54" s="67"/>
      <c r="F54" s="64"/>
      <c r="G54" s="61">
        <f>G55+G56</f>
        <v>4</v>
      </c>
      <c r="H54" s="62">
        <f t="shared" si="14"/>
        <v>120</v>
      </c>
      <c r="I54" s="116"/>
      <c r="J54" s="89"/>
      <c r="K54" s="89"/>
      <c r="L54" s="89"/>
      <c r="M54" s="64"/>
      <c r="N54" s="71"/>
      <c r="O54" s="74"/>
      <c r="P54" s="147"/>
      <c r="Q54" s="74"/>
      <c r="R54" s="74"/>
      <c r="S54" s="74"/>
      <c r="T54" s="73"/>
      <c r="U54" s="74"/>
      <c r="AJ54" s="125"/>
      <c r="AK54" s="125"/>
      <c r="AL54" s="125"/>
      <c r="AM54" s="31"/>
      <c r="AN54" s="31"/>
      <c r="AO54" s="31"/>
      <c r="AP54" s="31"/>
      <c r="AQ54" s="31"/>
      <c r="AR54" s="31"/>
      <c r="AS54" s="31"/>
      <c r="AT54" s="31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  <c r="BI54" s="125"/>
      <c r="BJ54" s="125"/>
      <c r="BK54" s="125"/>
      <c r="BL54" s="125"/>
      <c r="BM54" s="125"/>
    </row>
    <row r="55" spans="1:65" s="124" customFormat="1" ht="16.2" thickBot="1" x14ac:dyDescent="0.35">
      <c r="A55" s="127"/>
      <c r="B55" s="33" t="s">
        <v>43</v>
      </c>
      <c r="C55" s="77"/>
      <c r="D55" s="63"/>
      <c r="E55" s="67"/>
      <c r="F55" s="64"/>
      <c r="G55" s="61">
        <v>0.5</v>
      </c>
      <c r="H55" s="62">
        <f t="shared" si="14"/>
        <v>15</v>
      </c>
      <c r="I55" s="116"/>
      <c r="J55" s="89"/>
      <c r="K55" s="89"/>
      <c r="L55" s="89"/>
      <c r="M55" s="64"/>
      <c r="N55" s="71"/>
      <c r="O55" s="74"/>
      <c r="P55" s="147"/>
      <c r="Q55" s="74"/>
      <c r="R55" s="74"/>
      <c r="S55" s="74"/>
      <c r="T55" s="73"/>
      <c r="U55" s="74"/>
      <c r="AJ55" s="125"/>
      <c r="AK55" s="125"/>
      <c r="AL55" s="125"/>
      <c r="AM55" s="31"/>
      <c r="AN55" s="31"/>
      <c r="AO55" s="31"/>
      <c r="AP55" s="31"/>
      <c r="AQ55" s="31"/>
      <c r="AR55" s="31"/>
      <c r="AS55" s="31"/>
      <c r="AT55" s="31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125"/>
    </row>
    <row r="56" spans="1:65" s="124" customFormat="1" ht="16.2" thickBot="1" x14ac:dyDescent="0.35">
      <c r="A56" s="127"/>
      <c r="B56" s="48" t="s">
        <v>44</v>
      </c>
      <c r="C56" s="77"/>
      <c r="D56" s="63">
        <v>3</v>
      </c>
      <c r="E56" s="67"/>
      <c r="F56" s="64"/>
      <c r="G56" s="61">
        <v>3.5</v>
      </c>
      <c r="H56" s="62">
        <f t="shared" si="14"/>
        <v>105</v>
      </c>
      <c r="I56" s="116">
        <v>8</v>
      </c>
      <c r="J56" s="89" t="s">
        <v>46</v>
      </c>
      <c r="K56" s="89"/>
      <c r="L56" s="89" t="s">
        <v>71</v>
      </c>
      <c r="M56" s="64">
        <f t="shared" si="15"/>
        <v>97</v>
      </c>
      <c r="N56" s="71"/>
      <c r="O56" s="74"/>
      <c r="P56" s="74" t="s">
        <v>61</v>
      </c>
      <c r="Q56" s="74"/>
      <c r="R56" s="74"/>
      <c r="S56" s="74"/>
      <c r="T56" s="73"/>
      <c r="U56" s="74"/>
      <c r="AJ56" s="125"/>
      <c r="AK56" s="125"/>
      <c r="AL56" s="125"/>
      <c r="AM56" s="31" t="b">
        <f t="shared" si="9"/>
        <v>1</v>
      </c>
      <c r="AN56" s="31" t="b">
        <f>ISBLANK(#REF!)</f>
        <v>0</v>
      </c>
      <c r="AO56" s="31" t="b">
        <f t="shared" si="10"/>
        <v>0</v>
      </c>
      <c r="AP56" s="31" t="b">
        <f>ISBLANK(#REF!)</f>
        <v>0</v>
      </c>
      <c r="AQ56" s="31" t="b">
        <f t="shared" si="11"/>
        <v>1</v>
      </c>
      <c r="AR56" s="31" t="b">
        <f>ISBLANK(#REF!)</f>
        <v>0</v>
      </c>
      <c r="AS56" s="31" t="b">
        <f t="shared" si="12"/>
        <v>1</v>
      </c>
      <c r="AT56" s="31" t="b">
        <f t="shared" si="12"/>
        <v>1</v>
      </c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  <c r="BI56" s="125"/>
      <c r="BJ56" s="125"/>
      <c r="BK56" s="125"/>
      <c r="BL56" s="125"/>
      <c r="BM56" s="125"/>
    </row>
    <row r="57" spans="1:65" s="124" customFormat="1" x14ac:dyDescent="0.3">
      <c r="A57" s="127" t="s">
        <v>105</v>
      </c>
      <c r="B57" s="132" t="s">
        <v>106</v>
      </c>
      <c r="C57" s="77">
        <v>3</v>
      </c>
      <c r="D57" s="63"/>
      <c r="E57" s="67"/>
      <c r="F57" s="64"/>
      <c r="G57" s="61">
        <v>6</v>
      </c>
      <c r="H57" s="62">
        <f t="shared" si="14"/>
        <v>180</v>
      </c>
      <c r="I57" s="116">
        <v>8</v>
      </c>
      <c r="J57" s="89" t="s">
        <v>46</v>
      </c>
      <c r="K57" s="89"/>
      <c r="L57" s="89" t="s">
        <v>46</v>
      </c>
      <c r="M57" s="64">
        <f t="shared" si="15"/>
        <v>172</v>
      </c>
      <c r="N57" s="71"/>
      <c r="O57" s="74"/>
      <c r="P57" s="74" t="s">
        <v>52</v>
      </c>
      <c r="Q57" s="74"/>
      <c r="R57" s="74"/>
      <c r="S57" s="74"/>
      <c r="T57" s="73"/>
      <c r="U57" s="74"/>
      <c r="AJ57" s="125"/>
      <c r="AK57" s="125"/>
      <c r="AL57" s="125"/>
      <c r="AM57" s="31" t="b">
        <f t="shared" si="9"/>
        <v>1</v>
      </c>
      <c r="AN57" s="31" t="b">
        <f>ISBLANK(#REF!)</f>
        <v>0</v>
      </c>
      <c r="AO57" s="31" t="b">
        <f t="shared" si="10"/>
        <v>0</v>
      </c>
      <c r="AP57" s="31" t="b">
        <f>ISBLANK(#REF!)</f>
        <v>0</v>
      </c>
      <c r="AQ57" s="31" t="b">
        <f t="shared" si="11"/>
        <v>1</v>
      </c>
      <c r="AR57" s="31" t="b">
        <f>ISBLANK(#REF!)</f>
        <v>0</v>
      </c>
      <c r="AS57" s="31" t="b">
        <f t="shared" si="12"/>
        <v>1</v>
      </c>
      <c r="AT57" s="31" t="b">
        <f t="shared" si="12"/>
        <v>1</v>
      </c>
      <c r="AU57" s="125"/>
      <c r="AV57" s="125"/>
      <c r="AW57" s="125"/>
      <c r="AX57" s="125"/>
      <c r="AY57" s="125"/>
      <c r="AZ57" s="125"/>
      <c r="BA57" s="125"/>
      <c r="BB57" s="125"/>
      <c r="BC57" s="125"/>
      <c r="BD57" s="125"/>
      <c r="BE57" s="125"/>
      <c r="BF57" s="125"/>
      <c r="BG57" s="125"/>
      <c r="BH57" s="125"/>
      <c r="BI57" s="125"/>
      <c r="BJ57" s="125"/>
      <c r="BK57" s="125"/>
      <c r="BL57" s="125"/>
      <c r="BM57" s="125"/>
    </row>
    <row r="58" spans="1:65" s="124" customFormat="1" ht="16.8" thickBot="1" x14ac:dyDescent="0.35">
      <c r="A58" s="127" t="s">
        <v>107</v>
      </c>
      <c r="B58" s="128" t="s">
        <v>108</v>
      </c>
      <c r="C58" s="34"/>
      <c r="D58" s="63"/>
      <c r="E58" s="67"/>
      <c r="F58" s="68"/>
      <c r="G58" s="61">
        <f>G59+G60</f>
        <v>6.5</v>
      </c>
      <c r="H58" s="133">
        <f>H59+H60</f>
        <v>195</v>
      </c>
      <c r="I58" s="134">
        <f>I59+I60</f>
        <v>12</v>
      </c>
      <c r="J58" s="135">
        <v>4</v>
      </c>
      <c r="K58" s="135">
        <f>K59+K60</f>
        <v>0</v>
      </c>
      <c r="L58" s="135">
        <v>8</v>
      </c>
      <c r="M58" s="136">
        <f>M59+M60</f>
        <v>183</v>
      </c>
      <c r="N58" s="43"/>
      <c r="O58" s="47"/>
      <c r="P58" s="45"/>
      <c r="Q58" s="44"/>
      <c r="R58" s="45"/>
      <c r="S58" s="44"/>
      <c r="T58" s="45"/>
      <c r="U58" s="44"/>
      <c r="AJ58" s="125"/>
      <c r="AK58" s="125"/>
      <c r="AL58" s="125"/>
      <c r="AM58" s="31" t="b">
        <f t="shared" si="9"/>
        <v>1</v>
      </c>
      <c r="AN58" s="31" t="b">
        <f>ISBLANK(#REF!)</f>
        <v>0</v>
      </c>
      <c r="AO58" s="31" t="b">
        <f t="shared" si="10"/>
        <v>1</v>
      </c>
      <c r="AP58" s="31" t="b">
        <f>ISBLANK(#REF!)</f>
        <v>0</v>
      </c>
      <c r="AQ58" s="31" t="b">
        <f t="shared" si="11"/>
        <v>1</v>
      </c>
      <c r="AR58" s="31" t="b">
        <f>ISBLANK(#REF!)</f>
        <v>0</v>
      </c>
      <c r="AS58" s="31" t="b">
        <f t="shared" si="12"/>
        <v>1</v>
      </c>
      <c r="AT58" s="31" t="b">
        <f t="shared" si="12"/>
        <v>1</v>
      </c>
      <c r="AU58" s="125"/>
      <c r="AV58" s="125"/>
      <c r="AW58" s="125"/>
      <c r="AX58" s="125"/>
      <c r="AY58" s="125"/>
      <c r="AZ58" s="125"/>
      <c r="BA58" s="125"/>
      <c r="BB58" s="125"/>
      <c r="BC58" s="125"/>
      <c r="BD58" s="125"/>
      <c r="BE58" s="125"/>
      <c r="BF58" s="125"/>
      <c r="BG58" s="125"/>
      <c r="BH58" s="125"/>
      <c r="BI58" s="125"/>
      <c r="BJ58" s="125"/>
      <c r="BK58" s="125"/>
      <c r="BL58" s="125"/>
      <c r="BM58" s="125"/>
    </row>
    <row r="59" spans="1:65" s="124" customFormat="1" x14ac:dyDescent="0.3">
      <c r="A59" s="137" t="s">
        <v>109</v>
      </c>
      <c r="B59" s="138" t="s">
        <v>108</v>
      </c>
      <c r="C59" s="139">
        <v>4</v>
      </c>
      <c r="D59" s="140"/>
      <c r="E59" s="140"/>
      <c r="F59" s="141"/>
      <c r="G59" s="142">
        <v>5.5</v>
      </c>
      <c r="H59" s="39">
        <f t="shared" ref="H59:H66" si="16">G59*30</f>
        <v>165</v>
      </c>
      <c r="I59" s="116">
        <v>8</v>
      </c>
      <c r="J59" s="89" t="s">
        <v>46</v>
      </c>
      <c r="K59" s="89"/>
      <c r="L59" s="89" t="s">
        <v>46</v>
      </c>
      <c r="M59" s="42">
        <f t="shared" ref="M59:M66" si="17">H59-I59</f>
        <v>157</v>
      </c>
      <c r="N59" s="71"/>
      <c r="O59" s="74"/>
      <c r="P59" s="73"/>
      <c r="Q59" s="74" t="s">
        <v>52</v>
      </c>
      <c r="R59" s="73"/>
      <c r="S59" s="74"/>
      <c r="T59" s="71"/>
      <c r="U59" s="74"/>
      <c r="AJ59" s="125"/>
      <c r="AK59" s="125"/>
      <c r="AL59" s="125"/>
      <c r="AM59" s="31" t="b">
        <f t="shared" si="9"/>
        <v>1</v>
      </c>
      <c r="AN59" s="31" t="b">
        <f>ISBLANK(#REF!)</f>
        <v>0</v>
      </c>
      <c r="AO59" s="31" t="b">
        <f t="shared" si="10"/>
        <v>1</v>
      </c>
      <c r="AP59" s="31" t="b">
        <f>ISBLANK(#REF!)</f>
        <v>0</v>
      </c>
      <c r="AQ59" s="31" t="b">
        <f t="shared" si="11"/>
        <v>1</v>
      </c>
      <c r="AR59" s="31" t="b">
        <f>ISBLANK(#REF!)</f>
        <v>0</v>
      </c>
      <c r="AS59" s="31" t="b">
        <f t="shared" si="12"/>
        <v>1</v>
      </c>
      <c r="AT59" s="31" t="b">
        <f t="shared" si="12"/>
        <v>1</v>
      </c>
      <c r="AU59" s="125"/>
      <c r="AV59" s="125"/>
      <c r="AW59" s="125"/>
      <c r="AX59" s="125"/>
      <c r="AY59" s="125"/>
      <c r="AZ59" s="125"/>
      <c r="BA59" s="125"/>
      <c r="BB59" s="125"/>
      <c r="BC59" s="125"/>
      <c r="BD59" s="125"/>
      <c r="BE59" s="125"/>
      <c r="BF59" s="125"/>
      <c r="BG59" s="125"/>
      <c r="BH59" s="125"/>
      <c r="BI59" s="125"/>
      <c r="BJ59" s="125"/>
      <c r="BK59" s="125"/>
      <c r="BL59" s="125"/>
      <c r="BM59" s="125"/>
    </row>
    <row r="60" spans="1:65" s="124" customFormat="1" ht="16.2" thickBot="1" x14ac:dyDescent="0.35">
      <c r="A60" s="137" t="s">
        <v>110</v>
      </c>
      <c r="B60" s="138" t="s">
        <v>111</v>
      </c>
      <c r="C60" s="139"/>
      <c r="D60" s="143"/>
      <c r="E60" s="144"/>
      <c r="F60" s="141" t="s">
        <v>112</v>
      </c>
      <c r="G60" s="142">
        <v>1</v>
      </c>
      <c r="H60" s="39">
        <f t="shared" si="16"/>
        <v>30</v>
      </c>
      <c r="I60" s="40">
        <v>4</v>
      </c>
      <c r="J60" s="41"/>
      <c r="K60" s="41"/>
      <c r="L60" s="41" t="s">
        <v>46</v>
      </c>
      <c r="M60" s="42">
        <f t="shared" si="17"/>
        <v>26</v>
      </c>
      <c r="N60" s="71"/>
      <c r="O60" s="74"/>
      <c r="P60" s="73"/>
      <c r="Q60" s="74" t="s">
        <v>46</v>
      </c>
      <c r="R60" s="73"/>
      <c r="S60" s="74"/>
      <c r="T60" s="71"/>
      <c r="U60" s="74"/>
      <c r="AJ60" s="125"/>
      <c r="AK60" s="125"/>
      <c r="AL60" s="125"/>
      <c r="AM60" s="31" t="b">
        <f t="shared" si="9"/>
        <v>1</v>
      </c>
      <c r="AN60" s="31" t="b">
        <f>ISBLANK(#REF!)</f>
        <v>0</v>
      </c>
      <c r="AO60" s="31" t="b">
        <f t="shared" si="10"/>
        <v>1</v>
      </c>
      <c r="AP60" s="31" t="b">
        <f>ISBLANK(#REF!)</f>
        <v>0</v>
      </c>
      <c r="AQ60" s="31" t="b">
        <f t="shared" si="11"/>
        <v>1</v>
      </c>
      <c r="AR60" s="31" t="b">
        <f>ISBLANK(#REF!)</f>
        <v>0</v>
      </c>
      <c r="AS60" s="31" t="b">
        <f t="shared" si="12"/>
        <v>1</v>
      </c>
      <c r="AT60" s="31" t="b">
        <f t="shared" si="12"/>
        <v>1</v>
      </c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  <c r="BI60" s="125"/>
      <c r="BJ60" s="125"/>
      <c r="BK60" s="125"/>
      <c r="BL60" s="125"/>
      <c r="BM60" s="125"/>
    </row>
    <row r="61" spans="1:65" s="124" customFormat="1" ht="16.8" thickBot="1" x14ac:dyDescent="0.35">
      <c r="A61" s="127" t="s">
        <v>113</v>
      </c>
      <c r="B61" s="128" t="s">
        <v>114</v>
      </c>
      <c r="C61" s="34">
        <v>4</v>
      </c>
      <c r="D61" s="63"/>
      <c r="E61" s="67"/>
      <c r="F61" s="68"/>
      <c r="G61" s="61">
        <v>5</v>
      </c>
      <c r="H61" s="62">
        <f t="shared" si="16"/>
        <v>150</v>
      </c>
      <c r="I61" s="116">
        <v>8</v>
      </c>
      <c r="J61" s="89" t="s">
        <v>46</v>
      </c>
      <c r="K61" s="89"/>
      <c r="L61" s="89" t="s">
        <v>46</v>
      </c>
      <c r="M61" s="64">
        <f t="shared" si="17"/>
        <v>142</v>
      </c>
      <c r="N61" s="71"/>
      <c r="O61" s="72"/>
      <c r="P61" s="73"/>
      <c r="Q61" s="74" t="s">
        <v>52</v>
      </c>
      <c r="R61" s="73"/>
      <c r="S61" s="74"/>
      <c r="T61" s="73"/>
      <c r="U61" s="74"/>
      <c r="AJ61" s="125"/>
      <c r="AK61" s="125"/>
      <c r="AL61" s="125"/>
      <c r="AM61" s="31" t="b">
        <f t="shared" si="9"/>
        <v>1</v>
      </c>
      <c r="AN61" s="31" t="b">
        <f>ISBLANK(#REF!)</f>
        <v>0</v>
      </c>
      <c r="AO61" s="31" t="b">
        <f t="shared" si="10"/>
        <v>1</v>
      </c>
      <c r="AP61" s="31" t="b">
        <f>ISBLANK(#REF!)</f>
        <v>0</v>
      </c>
      <c r="AQ61" s="31" t="b">
        <f t="shared" si="11"/>
        <v>1</v>
      </c>
      <c r="AR61" s="31" t="b">
        <f>ISBLANK(#REF!)</f>
        <v>0</v>
      </c>
      <c r="AS61" s="31" t="b">
        <f t="shared" si="12"/>
        <v>1</v>
      </c>
      <c r="AT61" s="31" t="b">
        <f t="shared" si="12"/>
        <v>1</v>
      </c>
      <c r="AU61" s="125"/>
      <c r="AV61" s="125"/>
      <c r="AW61" s="125"/>
      <c r="AX61" s="125"/>
      <c r="AY61" s="125"/>
      <c r="AZ61" s="125"/>
      <c r="BA61" s="125"/>
      <c r="BB61" s="125"/>
      <c r="BC61" s="125"/>
      <c r="BD61" s="125"/>
      <c r="BE61" s="125"/>
      <c r="BF61" s="125"/>
      <c r="BG61" s="125"/>
      <c r="BH61" s="125"/>
      <c r="BI61" s="125"/>
      <c r="BJ61" s="125"/>
      <c r="BK61" s="125"/>
      <c r="BL61" s="125"/>
      <c r="BM61" s="125"/>
    </row>
    <row r="62" spans="1:65" s="124" customFormat="1" ht="16.8" thickBot="1" x14ac:dyDescent="0.35">
      <c r="A62" s="127" t="s">
        <v>115</v>
      </c>
      <c r="B62" s="132" t="s">
        <v>116</v>
      </c>
      <c r="C62" s="34"/>
      <c r="D62" s="63"/>
      <c r="E62" s="67"/>
      <c r="F62" s="68"/>
      <c r="G62" s="61">
        <f>G63+G64</f>
        <v>5</v>
      </c>
      <c r="H62" s="62">
        <f t="shared" si="16"/>
        <v>150</v>
      </c>
      <c r="I62" s="116"/>
      <c r="J62" s="89"/>
      <c r="K62" s="89"/>
      <c r="L62" s="89"/>
      <c r="M62" s="64"/>
      <c r="N62" s="71"/>
      <c r="O62" s="72"/>
      <c r="P62" s="73"/>
      <c r="Q62" s="74"/>
      <c r="R62" s="73"/>
      <c r="S62" s="74"/>
      <c r="T62" s="73"/>
      <c r="U62" s="74"/>
      <c r="AJ62" s="125"/>
      <c r="AK62" s="125"/>
      <c r="AL62" s="125"/>
      <c r="AM62" s="31"/>
      <c r="AN62" s="31"/>
      <c r="AO62" s="31"/>
      <c r="AP62" s="31"/>
      <c r="AQ62" s="31"/>
      <c r="AR62" s="31"/>
      <c r="AS62" s="31"/>
      <c r="AT62" s="31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125"/>
      <c r="BI62" s="125"/>
      <c r="BJ62" s="125"/>
      <c r="BK62" s="125"/>
      <c r="BL62" s="125"/>
      <c r="BM62" s="125"/>
    </row>
    <row r="63" spans="1:65" s="124" customFormat="1" ht="16.8" thickBot="1" x14ac:dyDescent="0.35">
      <c r="A63" s="127"/>
      <c r="B63" s="33" t="s">
        <v>43</v>
      </c>
      <c r="C63" s="34"/>
      <c r="D63" s="63"/>
      <c r="E63" s="67"/>
      <c r="F63" s="68"/>
      <c r="G63" s="61">
        <v>0.5</v>
      </c>
      <c r="H63" s="62">
        <f t="shared" si="16"/>
        <v>15</v>
      </c>
      <c r="I63" s="116"/>
      <c r="J63" s="89"/>
      <c r="K63" s="89"/>
      <c r="L63" s="89"/>
      <c r="M63" s="64"/>
      <c r="N63" s="71"/>
      <c r="O63" s="72"/>
      <c r="P63" s="73"/>
      <c r="Q63" s="74"/>
      <c r="R63" s="73"/>
      <c r="S63" s="74"/>
      <c r="T63" s="73"/>
      <c r="U63" s="74"/>
      <c r="AJ63" s="125"/>
      <c r="AK63" s="125"/>
      <c r="AL63" s="125"/>
      <c r="AM63" s="31"/>
      <c r="AN63" s="31"/>
      <c r="AO63" s="31"/>
      <c r="AP63" s="31"/>
      <c r="AQ63" s="31"/>
      <c r="AR63" s="31"/>
      <c r="AS63" s="31"/>
      <c r="AT63" s="31"/>
      <c r="AU63" s="125"/>
      <c r="AV63" s="125"/>
      <c r="AW63" s="125"/>
      <c r="AX63" s="125"/>
      <c r="AY63" s="125"/>
      <c r="AZ63" s="125"/>
      <c r="BA63" s="125"/>
      <c r="BB63" s="125"/>
      <c r="BC63" s="125"/>
      <c r="BD63" s="125"/>
      <c r="BE63" s="125"/>
      <c r="BF63" s="125"/>
      <c r="BG63" s="125"/>
      <c r="BH63" s="125"/>
      <c r="BI63" s="125"/>
      <c r="BJ63" s="125"/>
      <c r="BK63" s="125"/>
      <c r="BL63" s="125"/>
      <c r="BM63" s="125"/>
    </row>
    <row r="64" spans="1:65" s="124" customFormat="1" ht="16.2" thickBot="1" x14ac:dyDescent="0.35">
      <c r="A64" s="127"/>
      <c r="B64" s="48" t="s">
        <v>44</v>
      </c>
      <c r="C64" s="77">
        <v>4</v>
      </c>
      <c r="D64" s="63"/>
      <c r="E64" s="67"/>
      <c r="F64" s="64"/>
      <c r="G64" s="61">
        <v>4.5</v>
      </c>
      <c r="H64" s="62">
        <f t="shared" si="16"/>
        <v>135</v>
      </c>
      <c r="I64" s="116">
        <v>8</v>
      </c>
      <c r="J64" s="89" t="s">
        <v>46</v>
      </c>
      <c r="K64" s="89"/>
      <c r="L64" s="89" t="s">
        <v>46</v>
      </c>
      <c r="M64" s="64">
        <f t="shared" si="17"/>
        <v>127</v>
      </c>
      <c r="N64" s="71"/>
      <c r="O64" s="74"/>
      <c r="P64" s="73"/>
      <c r="Q64" s="74" t="s">
        <v>52</v>
      </c>
      <c r="R64" s="73"/>
      <c r="S64" s="125"/>
      <c r="T64" s="148"/>
      <c r="U64" s="74"/>
      <c r="AJ64" s="125"/>
      <c r="AK64" s="125"/>
      <c r="AL64" s="125"/>
      <c r="AM64" s="31" t="b">
        <f t="shared" si="9"/>
        <v>1</v>
      </c>
      <c r="AN64" s="31" t="b">
        <f>ISBLANK(#REF!)</f>
        <v>0</v>
      </c>
      <c r="AO64" s="31" t="b">
        <f t="shared" si="10"/>
        <v>1</v>
      </c>
      <c r="AP64" s="31" t="b">
        <f>ISBLANK(#REF!)</f>
        <v>0</v>
      </c>
      <c r="AQ64" s="31" t="b">
        <f t="shared" si="11"/>
        <v>1</v>
      </c>
      <c r="AR64" s="31" t="b">
        <f>ISBLANK(#REF!)</f>
        <v>0</v>
      </c>
      <c r="AS64" s="31" t="b">
        <f t="shared" si="12"/>
        <v>1</v>
      </c>
      <c r="AT64" s="31" t="b">
        <f t="shared" si="12"/>
        <v>1</v>
      </c>
      <c r="AU64" s="125"/>
      <c r="AV64" s="125"/>
      <c r="AW64" s="125"/>
      <c r="AX64" s="125"/>
      <c r="AY64" s="125"/>
      <c r="AZ64" s="125"/>
      <c r="BA64" s="125"/>
      <c r="BB64" s="125"/>
      <c r="BC64" s="125"/>
      <c r="BD64" s="125"/>
      <c r="BE64" s="125"/>
      <c r="BF64" s="125"/>
      <c r="BG64" s="125"/>
      <c r="BH64" s="125"/>
      <c r="BI64" s="125"/>
      <c r="BJ64" s="125"/>
      <c r="BK64" s="125"/>
      <c r="BL64" s="125"/>
      <c r="BM64" s="125"/>
    </row>
    <row r="65" spans="1:65" s="124" customFormat="1" ht="16.8" thickBot="1" x14ac:dyDescent="0.35">
      <c r="A65" s="127" t="s">
        <v>117</v>
      </c>
      <c r="B65" s="128" t="s">
        <v>118</v>
      </c>
      <c r="C65" s="34">
        <v>5</v>
      </c>
      <c r="D65" s="63"/>
      <c r="E65" s="67"/>
      <c r="F65" s="68"/>
      <c r="G65" s="61">
        <v>6</v>
      </c>
      <c r="H65" s="62">
        <f t="shared" si="16"/>
        <v>180</v>
      </c>
      <c r="I65" s="116">
        <v>8</v>
      </c>
      <c r="J65" s="89" t="s">
        <v>46</v>
      </c>
      <c r="K65" s="89"/>
      <c r="L65" s="89" t="s">
        <v>46</v>
      </c>
      <c r="M65" s="64">
        <f t="shared" si="17"/>
        <v>172</v>
      </c>
      <c r="N65" s="71"/>
      <c r="O65" s="72"/>
      <c r="P65" s="73"/>
      <c r="Q65" s="74"/>
      <c r="R65" s="73" t="s">
        <v>52</v>
      </c>
      <c r="S65" s="149"/>
      <c r="T65" s="150"/>
      <c r="U65" s="74"/>
      <c r="AJ65" s="125"/>
      <c r="AK65" s="125"/>
      <c r="AL65" s="125"/>
      <c r="AM65" s="31" t="b">
        <f t="shared" si="9"/>
        <v>1</v>
      </c>
      <c r="AN65" s="31" t="b">
        <f>ISBLANK(#REF!)</f>
        <v>0</v>
      </c>
      <c r="AO65" s="31" t="b">
        <f t="shared" si="10"/>
        <v>1</v>
      </c>
      <c r="AP65" s="31" t="b">
        <f>ISBLANK(#REF!)</f>
        <v>0</v>
      </c>
      <c r="AQ65" s="31" t="b">
        <f>ISBLANK(#REF!)</f>
        <v>0</v>
      </c>
      <c r="AR65" s="31" t="b">
        <f>ISBLANK(#REF!)</f>
        <v>0</v>
      </c>
      <c r="AS65" s="31" t="b">
        <f>ISBLANK(R65)</f>
        <v>0</v>
      </c>
      <c r="AT65" s="31" t="b">
        <f t="shared" si="12"/>
        <v>1</v>
      </c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  <c r="BH65" s="125"/>
      <c r="BI65" s="125"/>
      <c r="BJ65" s="125"/>
      <c r="BK65" s="125"/>
      <c r="BL65" s="125"/>
      <c r="BM65" s="125"/>
    </row>
    <row r="66" spans="1:65" s="124" customFormat="1" x14ac:dyDescent="0.3">
      <c r="A66" s="127" t="s">
        <v>119</v>
      </c>
      <c r="B66" s="132" t="s">
        <v>120</v>
      </c>
      <c r="C66" s="77"/>
      <c r="D66" s="63">
        <v>5</v>
      </c>
      <c r="E66" s="67"/>
      <c r="F66" s="64"/>
      <c r="G66" s="76">
        <v>4.5</v>
      </c>
      <c r="H66" s="151">
        <f t="shared" si="16"/>
        <v>135</v>
      </c>
      <c r="I66" s="152">
        <v>8</v>
      </c>
      <c r="J66" s="153" t="s">
        <v>46</v>
      </c>
      <c r="K66" s="153"/>
      <c r="L66" s="153" t="s">
        <v>46</v>
      </c>
      <c r="M66" s="81">
        <f t="shared" si="17"/>
        <v>127</v>
      </c>
      <c r="N66" s="154"/>
      <c r="O66" s="155"/>
      <c r="P66" s="156"/>
      <c r="Q66" s="155"/>
      <c r="R66" s="156" t="s">
        <v>52</v>
      </c>
      <c r="S66" s="157"/>
      <c r="T66" s="150"/>
      <c r="U66" s="155"/>
      <c r="AJ66" s="125"/>
      <c r="AK66" s="125"/>
      <c r="AL66" s="125"/>
      <c r="AM66" s="31" t="b">
        <f t="shared" si="9"/>
        <v>1</v>
      </c>
      <c r="AN66" s="31" t="b">
        <f>ISBLANK(#REF!)</f>
        <v>0</v>
      </c>
      <c r="AO66" s="31" t="b">
        <f t="shared" si="10"/>
        <v>1</v>
      </c>
      <c r="AP66" s="31" t="b">
        <f>ISBLANK(#REF!)</f>
        <v>0</v>
      </c>
      <c r="AQ66" s="31" t="b">
        <f>ISBLANK(#REF!)</f>
        <v>0</v>
      </c>
      <c r="AR66" s="31" t="b">
        <f>ISBLANK(#REF!)</f>
        <v>0</v>
      </c>
      <c r="AS66" s="31" t="b">
        <f>ISBLANK(R66)</f>
        <v>0</v>
      </c>
      <c r="AT66" s="31" t="b">
        <f t="shared" si="12"/>
        <v>1</v>
      </c>
      <c r="AU66" s="125"/>
      <c r="AV66" s="125"/>
      <c r="AW66" s="125"/>
      <c r="AX66" s="125"/>
      <c r="AY66" s="125"/>
      <c r="AZ66" s="125"/>
      <c r="BA66" s="125"/>
      <c r="BB66" s="125"/>
      <c r="BC66" s="125"/>
      <c r="BD66" s="125"/>
      <c r="BE66" s="125"/>
      <c r="BF66" s="125"/>
      <c r="BG66" s="125"/>
      <c r="BH66" s="125"/>
      <c r="BI66" s="125"/>
      <c r="BJ66" s="125"/>
      <c r="BK66" s="125"/>
      <c r="BL66" s="125"/>
      <c r="BM66" s="125"/>
    </row>
    <row r="67" spans="1:65" s="124" customFormat="1" x14ac:dyDescent="0.3">
      <c r="A67" s="591" t="s">
        <v>73</v>
      </c>
      <c r="B67" s="592"/>
      <c r="C67" s="592"/>
      <c r="D67" s="592"/>
      <c r="E67" s="592"/>
      <c r="F67" s="592"/>
      <c r="G67" s="100">
        <f>G41+G43+G49+G55+G63</f>
        <v>9</v>
      </c>
      <c r="H67" s="100">
        <f>H41+H43+H49+H55+H63</f>
        <v>270</v>
      </c>
      <c r="I67" s="158"/>
      <c r="J67" s="159"/>
      <c r="K67" s="159"/>
      <c r="L67" s="159"/>
      <c r="M67" s="63"/>
      <c r="N67" s="148"/>
      <c r="O67" s="148"/>
      <c r="P67" s="148"/>
      <c r="Q67" s="148"/>
      <c r="R67" s="148"/>
      <c r="S67" s="148"/>
      <c r="T67" s="150"/>
      <c r="U67" s="148"/>
      <c r="AJ67" s="125"/>
      <c r="AK67" s="125"/>
      <c r="AL67" s="125"/>
      <c r="AM67" s="31"/>
      <c r="AN67" s="31"/>
      <c r="AO67" s="31"/>
      <c r="AP67" s="31"/>
      <c r="AQ67" s="31"/>
      <c r="AR67" s="31"/>
      <c r="AS67" s="31"/>
      <c r="AT67" s="31"/>
      <c r="AU67" s="125"/>
      <c r="AV67" s="125"/>
      <c r="AW67" s="125"/>
      <c r="AX67" s="125"/>
      <c r="AY67" s="125"/>
      <c r="AZ67" s="125"/>
      <c r="BA67" s="125"/>
      <c r="BB67" s="125"/>
      <c r="BC67" s="125"/>
      <c r="BD67" s="125"/>
      <c r="BE67" s="125"/>
      <c r="BF67" s="125"/>
      <c r="BG67" s="125"/>
      <c r="BH67" s="125"/>
      <c r="BI67" s="125"/>
      <c r="BJ67" s="125"/>
      <c r="BK67" s="125"/>
      <c r="BL67" s="125"/>
      <c r="BM67" s="125"/>
    </row>
    <row r="68" spans="1:65" s="124" customFormat="1" x14ac:dyDescent="0.3">
      <c r="A68" s="591" t="s">
        <v>74</v>
      </c>
      <c r="B68" s="592"/>
      <c r="C68" s="592"/>
      <c r="D68" s="592"/>
      <c r="E68" s="592"/>
      <c r="F68" s="592"/>
      <c r="G68" s="100">
        <f>G38+G39+G42+G44+G46+G47+G50+G51+G52+G53+G56+G57+G59+G60+G61+G64+G65+G66</f>
        <v>87.5</v>
      </c>
      <c r="H68" s="100">
        <f t="shared" ref="H68:M68" si="18">H38+H39+H42+H44+H46+H47+H50+H51+H52+H53+H56+H57+H59+H60+H61+H64+H65+H66</f>
        <v>2625</v>
      </c>
      <c r="I68" s="100">
        <f t="shared" si="18"/>
        <v>136</v>
      </c>
      <c r="J68" s="100">
        <v>64</v>
      </c>
      <c r="K68" s="100"/>
      <c r="L68" s="100">
        <v>72</v>
      </c>
      <c r="M68" s="100">
        <f t="shared" si="18"/>
        <v>2489</v>
      </c>
      <c r="N68" s="59" t="s">
        <v>121</v>
      </c>
      <c r="O68" s="59" t="s">
        <v>122</v>
      </c>
      <c r="P68" s="59" t="s">
        <v>123</v>
      </c>
      <c r="Q68" s="59" t="s">
        <v>124</v>
      </c>
      <c r="R68" s="59" t="s">
        <v>125</v>
      </c>
      <c r="S68" s="148"/>
      <c r="T68" s="150"/>
      <c r="U68" s="148"/>
      <c r="AJ68" s="125"/>
      <c r="AK68" s="125"/>
      <c r="AL68" s="125"/>
      <c r="AM68" s="31"/>
      <c r="AN68" s="31"/>
      <c r="AO68" s="31"/>
      <c r="AP68" s="31"/>
      <c r="AQ68" s="31"/>
      <c r="AR68" s="31"/>
      <c r="AS68" s="31"/>
      <c r="AT68" s="31"/>
      <c r="AU68" s="125"/>
      <c r="AV68" s="125"/>
      <c r="AW68" s="125"/>
      <c r="AX68" s="125"/>
      <c r="AY68" s="125"/>
      <c r="AZ68" s="125"/>
      <c r="BA68" s="125"/>
      <c r="BB68" s="125"/>
      <c r="BC68" s="125"/>
      <c r="BD68" s="125"/>
      <c r="BE68" s="125"/>
      <c r="BF68" s="125"/>
      <c r="BG68" s="125"/>
      <c r="BH68" s="125"/>
      <c r="BI68" s="125"/>
      <c r="BJ68" s="125"/>
      <c r="BK68" s="125"/>
      <c r="BL68" s="125"/>
      <c r="BM68" s="125"/>
    </row>
    <row r="69" spans="1:65" s="1" customFormat="1" ht="16.2" customHeight="1" thickBot="1" x14ac:dyDescent="0.35">
      <c r="A69" s="594" t="s">
        <v>126</v>
      </c>
      <c r="B69" s="595"/>
      <c r="C69" s="595"/>
      <c r="D69" s="595"/>
      <c r="E69" s="595"/>
      <c r="F69" s="595"/>
      <c r="G69" s="160">
        <f>SUM(G67:G68)</f>
        <v>96.5</v>
      </c>
      <c r="H69" s="160">
        <f>SUM(H67:H68)</f>
        <v>2895</v>
      </c>
      <c r="I69" s="161"/>
      <c r="J69" s="161"/>
      <c r="K69" s="161"/>
      <c r="L69" s="161"/>
      <c r="M69" s="161"/>
      <c r="N69" s="162"/>
      <c r="O69" s="162"/>
      <c r="P69" s="162"/>
      <c r="Q69" s="162"/>
      <c r="R69" s="162"/>
      <c r="S69" s="59"/>
      <c r="T69" s="59"/>
      <c r="U69" s="59"/>
      <c r="AK69" s="1" t="s">
        <v>127</v>
      </c>
      <c r="AM69" s="163">
        <f t="shared" ref="AM69:AT69" si="19">SUMIF(AM38:AM66,FALSE,$G38:$G66)</f>
        <v>12</v>
      </c>
      <c r="AN69" s="163">
        <f t="shared" si="19"/>
        <v>107</v>
      </c>
      <c r="AO69" s="163">
        <f t="shared" si="19"/>
        <v>16</v>
      </c>
      <c r="AP69" s="163">
        <f t="shared" si="19"/>
        <v>107</v>
      </c>
      <c r="AQ69" s="163">
        <f t="shared" si="19"/>
        <v>14.5</v>
      </c>
      <c r="AR69" s="163">
        <f t="shared" si="19"/>
        <v>107</v>
      </c>
      <c r="AS69" s="163">
        <f t="shared" si="19"/>
        <v>10.5</v>
      </c>
      <c r="AT69" s="163">
        <f t="shared" si="19"/>
        <v>0</v>
      </c>
    </row>
    <row r="70" spans="1:65" s="164" customFormat="1" x14ac:dyDescent="0.3">
      <c r="A70" s="601" t="s">
        <v>128</v>
      </c>
      <c r="B70" s="602"/>
      <c r="C70" s="602"/>
      <c r="D70" s="602"/>
      <c r="E70" s="602"/>
      <c r="F70" s="602"/>
      <c r="G70" s="603"/>
      <c r="H70" s="603"/>
      <c r="I70" s="604"/>
      <c r="J70" s="604"/>
      <c r="K70" s="604"/>
      <c r="L70" s="604"/>
      <c r="M70" s="604"/>
      <c r="N70" s="603"/>
      <c r="O70" s="603"/>
      <c r="P70" s="603"/>
      <c r="Q70" s="603"/>
      <c r="R70" s="603"/>
      <c r="S70" s="603"/>
      <c r="T70" s="603"/>
      <c r="U70" s="605"/>
      <c r="AJ70" s="1"/>
      <c r="AK70" s="1"/>
      <c r="AL70" s="1"/>
      <c r="AM70" s="2"/>
      <c r="AN70" s="2"/>
      <c r="AO70" s="2"/>
      <c r="AP70" s="2"/>
      <c r="AQ70" s="2"/>
      <c r="AR70" s="2"/>
      <c r="AS70" s="2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</row>
    <row r="71" spans="1:65" s="164" customFormat="1" ht="46.8" x14ac:dyDescent="0.3">
      <c r="A71" s="57" t="s">
        <v>129</v>
      </c>
      <c r="B71" s="165" t="s">
        <v>130</v>
      </c>
      <c r="C71" s="166"/>
      <c r="D71" s="167"/>
      <c r="E71" s="167"/>
      <c r="F71" s="168"/>
      <c r="G71" s="169">
        <v>4.5</v>
      </c>
      <c r="H71" s="170">
        <f>G71*30</f>
        <v>135</v>
      </c>
      <c r="I71" s="34"/>
      <c r="J71" s="63"/>
      <c r="K71" s="63"/>
      <c r="L71" s="63"/>
      <c r="M71" s="64">
        <f>H71-I71</f>
        <v>135</v>
      </c>
      <c r="N71" s="171"/>
      <c r="O71" s="172"/>
      <c r="P71" s="173"/>
      <c r="Q71" s="172"/>
      <c r="R71" s="173"/>
      <c r="S71" s="172"/>
      <c r="T71" s="173"/>
      <c r="U71" s="172"/>
      <c r="AJ71" s="1"/>
      <c r="AK71" s="30" t="s">
        <v>19</v>
      </c>
      <c r="AL71" s="1"/>
      <c r="AM71" s="2"/>
      <c r="AN71" s="31"/>
      <c r="AO71" s="2"/>
      <c r="AP71" s="31" t="b">
        <f>ISBLANK(#REF!)</f>
        <v>0</v>
      </c>
      <c r="AQ71" s="2"/>
      <c r="AR71" s="31" t="b">
        <f>ISBLANK(#REF!)</f>
        <v>0</v>
      </c>
      <c r="AS71" s="2"/>
      <c r="AT71" s="31" t="b">
        <f>ISBLANK(U71)</f>
        <v>1</v>
      </c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</row>
    <row r="72" spans="1:65" s="124" customFormat="1" ht="31.2" x14ac:dyDescent="0.3">
      <c r="A72" s="57" t="s">
        <v>131</v>
      </c>
      <c r="B72" s="174" t="s">
        <v>132</v>
      </c>
      <c r="C72" s="175"/>
      <c r="D72" s="176"/>
      <c r="E72" s="176"/>
      <c r="F72" s="177"/>
      <c r="G72" s="178">
        <v>4.5</v>
      </c>
      <c r="H72" s="170">
        <f>G72*30</f>
        <v>135</v>
      </c>
      <c r="I72" s="34"/>
      <c r="J72" s="63"/>
      <c r="K72" s="63"/>
      <c r="L72" s="63"/>
      <c r="M72" s="64">
        <f>H72-I72</f>
        <v>135</v>
      </c>
      <c r="N72" s="171"/>
      <c r="O72" s="172"/>
      <c r="P72" s="173"/>
      <c r="Q72" s="172"/>
      <c r="R72" s="173"/>
      <c r="S72" s="172"/>
      <c r="T72" s="173"/>
      <c r="U72" s="172"/>
      <c r="AJ72" s="125"/>
      <c r="AK72" s="30" t="s">
        <v>20</v>
      </c>
      <c r="AL72" s="126">
        <v>4.5</v>
      </c>
      <c r="AM72" s="179"/>
      <c r="AN72" s="31"/>
      <c r="AO72" s="179"/>
      <c r="AP72" s="31" t="b">
        <f>ISBLANK(#REF!)</f>
        <v>0</v>
      </c>
      <c r="AQ72" s="179"/>
      <c r="AR72" s="31" t="b">
        <f>ISBLANK(#REF!)</f>
        <v>0</v>
      </c>
      <c r="AS72" s="179"/>
      <c r="AT72" s="31" t="b">
        <f>ISBLANK(U72)</f>
        <v>1</v>
      </c>
      <c r="AU72" s="125"/>
      <c r="AV72" s="125"/>
      <c r="AW72" s="125"/>
      <c r="AX72" s="125"/>
      <c r="AY72" s="125"/>
      <c r="AZ72" s="125"/>
      <c r="BA72" s="125"/>
      <c r="BB72" s="125"/>
      <c r="BC72" s="125"/>
      <c r="BD72" s="125"/>
      <c r="BE72" s="125"/>
      <c r="BF72" s="125"/>
      <c r="BG72" s="125"/>
      <c r="BH72" s="125"/>
      <c r="BI72" s="125"/>
      <c r="BJ72" s="125"/>
      <c r="BK72" s="125"/>
      <c r="BL72" s="125"/>
      <c r="BM72" s="125"/>
    </row>
    <row r="73" spans="1:65" s="164" customFormat="1" x14ac:dyDescent="0.3">
      <c r="A73" s="180" t="s">
        <v>133</v>
      </c>
      <c r="B73" s="181" t="s">
        <v>134</v>
      </c>
      <c r="C73" s="182"/>
      <c r="D73" s="183">
        <v>6</v>
      </c>
      <c r="E73" s="183"/>
      <c r="F73" s="184"/>
      <c r="G73" s="185">
        <v>6</v>
      </c>
      <c r="H73" s="186">
        <f>G73*30</f>
        <v>180</v>
      </c>
      <c r="I73" s="187"/>
      <c r="J73" s="80"/>
      <c r="K73" s="80"/>
      <c r="L73" s="80"/>
      <c r="M73" s="81">
        <f>H73-I73</f>
        <v>180</v>
      </c>
      <c r="N73" s="188"/>
      <c r="O73" s="189"/>
      <c r="P73" s="190"/>
      <c r="Q73" s="189"/>
      <c r="R73" s="190"/>
      <c r="S73" s="189"/>
      <c r="T73" s="190"/>
      <c r="U73" s="191"/>
      <c r="AJ73" s="1"/>
      <c r="AK73" s="30" t="s">
        <v>21</v>
      </c>
      <c r="AL73" s="192">
        <v>4.5</v>
      </c>
      <c r="AM73" s="2"/>
      <c r="AN73" s="31"/>
      <c r="AO73" s="2"/>
      <c r="AP73" s="31" t="b">
        <f>ISBLANK(#REF!)</f>
        <v>0</v>
      </c>
      <c r="AQ73" s="2"/>
      <c r="AR73" s="31" t="b">
        <f>ISBLANK(#REF!)</f>
        <v>0</v>
      </c>
      <c r="AS73" s="2"/>
      <c r="AT73" s="31" t="b">
        <f>ISBLANK(U73)</f>
        <v>1</v>
      </c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</row>
    <row r="74" spans="1:65" s="1" customFormat="1" x14ac:dyDescent="0.3">
      <c r="A74" s="606" t="s">
        <v>73</v>
      </c>
      <c r="B74" s="606"/>
      <c r="C74" s="606"/>
      <c r="D74" s="606"/>
      <c r="E74" s="606"/>
      <c r="F74" s="606"/>
      <c r="G74" s="193">
        <f>G71+G72</f>
        <v>9</v>
      </c>
      <c r="H74" s="194">
        <f t="shared" ref="H74:H75" si="20">G74*30</f>
        <v>270</v>
      </c>
      <c r="I74" s="63"/>
      <c r="J74" s="63"/>
      <c r="K74" s="63"/>
      <c r="L74" s="63"/>
      <c r="M74" s="63"/>
      <c r="N74" s="195"/>
      <c r="O74" s="195"/>
      <c r="P74" s="195"/>
      <c r="Q74" s="195"/>
      <c r="R74" s="195"/>
      <c r="S74" s="195"/>
      <c r="T74" s="195"/>
      <c r="U74" s="196"/>
      <c r="AK74" s="30"/>
      <c r="AL74" s="192"/>
      <c r="AM74" s="2"/>
      <c r="AN74" s="31"/>
      <c r="AO74" s="2"/>
      <c r="AP74" s="31"/>
      <c r="AQ74" s="2"/>
      <c r="AR74" s="31"/>
      <c r="AS74" s="2"/>
      <c r="AT74" s="31"/>
    </row>
    <row r="75" spans="1:65" s="1" customFormat="1" x14ac:dyDescent="0.3">
      <c r="A75" s="606" t="s">
        <v>74</v>
      </c>
      <c r="B75" s="606"/>
      <c r="C75" s="606"/>
      <c r="D75" s="606"/>
      <c r="E75" s="606"/>
      <c r="F75" s="606"/>
      <c r="G75" s="193">
        <f>G73</f>
        <v>6</v>
      </c>
      <c r="H75" s="194">
        <f t="shared" si="20"/>
        <v>180</v>
      </c>
      <c r="I75" s="63"/>
      <c r="J75" s="63"/>
      <c r="K75" s="63"/>
      <c r="L75" s="63"/>
      <c r="M75" s="63"/>
      <c r="N75" s="195"/>
      <c r="O75" s="195"/>
      <c r="P75" s="195"/>
      <c r="Q75" s="195"/>
      <c r="R75" s="195"/>
      <c r="S75" s="195"/>
      <c r="T75" s="195"/>
      <c r="U75" s="196"/>
      <c r="AK75" s="30"/>
      <c r="AL75" s="192"/>
      <c r="AM75" s="2"/>
      <c r="AN75" s="31"/>
      <c r="AO75" s="2"/>
      <c r="AP75" s="31"/>
      <c r="AQ75" s="2"/>
      <c r="AR75" s="31"/>
      <c r="AS75" s="2"/>
      <c r="AT75" s="31"/>
    </row>
    <row r="76" spans="1:65" s="1" customFormat="1" ht="16.2" thickBot="1" x14ac:dyDescent="0.35">
      <c r="A76" s="587" t="s">
        <v>135</v>
      </c>
      <c r="B76" s="587"/>
      <c r="C76" s="587"/>
      <c r="D76" s="587"/>
      <c r="E76" s="587"/>
      <c r="F76" s="587"/>
      <c r="G76" s="197">
        <f>SUM(G71:G73)</f>
        <v>15</v>
      </c>
      <c r="H76" s="194">
        <f t="shared" ref="H76:U76" si="21">SUM(H71:H73)</f>
        <v>450</v>
      </c>
      <c r="I76" s="194"/>
      <c r="J76" s="194"/>
      <c r="K76" s="194"/>
      <c r="L76" s="194"/>
      <c r="M76" s="194">
        <v>180</v>
      </c>
      <c r="N76" s="198">
        <f t="shared" si="21"/>
        <v>0</v>
      </c>
      <c r="O76" s="199">
        <f t="shared" si="21"/>
        <v>0</v>
      </c>
      <c r="P76" s="199">
        <f t="shared" si="21"/>
        <v>0</v>
      </c>
      <c r="Q76" s="199">
        <f t="shared" si="21"/>
        <v>0</v>
      </c>
      <c r="R76" s="199">
        <f t="shared" si="21"/>
        <v>0</v>
      </c>
      <c r="S76" s="199">
        <f t="shared" si="21"/>
        <v>0</v>
      </c>
      <c r="T76" s="199">
        <f t="shared" si="21"/>
        <v>0</v>
      </c>
      <c r="U76" s="199">
        <f t="shared" si="21"/>
        <v>0</v>
      </c>
      <c r="AK76" s="30" t="s">
        <v>22</v>
      </c>
      <c r="AL76" s="192">
        <v>12</v>
      </c>
      <c r="AM76" s="106"/>
      <c r="AN76" s="106"/>
      <c r="AO76" s="106"/>
      <c r="AP76" s="163">
        <v>4.5</v>
      </c>
      <c r="AQ76" s="163"/>
      <c r="AR76" s="163">
        <v>4.5</v>
      </c>
      <c r="AS76" s="163"/>
      <c r="AT76" s="200">
        <v>6</v>
      </c>
    </row>
    <row r="77" spans="1:65" s="1" customFormat="1" ht="16.5" customHeight="1" thickBot="1" x14ac:dyDescent="0.35">
      <c r="A77" s="609" t="s">
        <v>136</v>
      </c>
      <c r="B77" s="604"/>
      <c r="C77" s="604"/>
      <c r="D77" s="604"/>
      <c r="E77" s="604"/>
      <c r="F77" s="604"/>
      <c r="G77" s="604"/>
      <c r="H77" s="604"/>
      <c r="I77" s="604"/>
      <c r="J77" s="604"/>
      <c r="K77" s="604"/>
      <c r="L77" s="604"/>
      <c r="M77" s="604"/>
      <c r="N77" s="610"/>
      <c r="O77" s="610"/>
      <c r="P77" s="610"/>
      <c r="Q77" s="610"/>
      <c r="R77" s="610"/>
      <c r="S77" s="610"/>
      <c r="T77" s="610"/>
      <c r="U77" s="611"/>
      <c r="AM77" s="2"/>
      <c r="AN77" s="2"/>
      <c r="AO77" s="2"/>
      <c r="AP77" s="2"/>
      <c r="AQ77" s="2"/>
      <c r="AR77" s="2"/>
      <c r="AS77" s="2"/>
    </row>
    <row r="78" spans="1:65" ht="16.5" customHeight="1" x14ac:dyDescent="0.3">
      <c r="A78" s="109" t="s">
        <v>137</v>
      </c>
      <c r="B78" s="201" t="s">
        <v>138</v>
      </c>
      <c r="C78" s="202"/>
      <c r="D78" s="203"/>
      <c r="E78" s="203"/>
      <c r="F78" s="204"/>
      <c r="G78" s="205">
        <v>6</v>
      </c>
      <c r="H78" s="206">
        <f>G78*30</f>
        <v>180</v>
      </c>
      <c r="I78" s="207">
        <f>J78+K78+L78</f>
        <v>0</v>
      </c>
      <c r="J78" s="208"/>
      <c r="K78" s="208"/>
      <c r="L78" s="208"/>
      <c r="M78" s="209">
        <f>H78-I78</f>
        <v>180</v>
      </c>
      <c r="N78" s="210"/>
      <c r="O78" s="211"/>
      <c r="P78" s="212"/>
      <c r="Q78" s="211"/>
      <c r="R78" s="212"/>
      <c r="S78" s="211"/>
      <c r="T78" s="212"/>
      <c r="U78" s="213" t="s">
        <v>139</v>
      </c>
      <c r="AT78" s="31" t="b">
        <f>ISBLANK(U78)</f>
        <v>0</v>
      </c>
    </row>
    <row r="79" spans="1:65" ht="16.2" thickBot="1" x14ac:dyDescent="0.35">
      <c r="A79" s="612" t="s">
        <v>140</v>
      </c>
      <c r="B79" s="613"/>
      <c r="C79" s="613"/>
      <c r="D79" s="613"/>
      <c r="E79" s="613"/>
      <c r="F79" s="614"/>
      <c r="G79" s="214">
        <f>SUM(G78:G78)</f>
        <v>6</v>
      </c>
      <c r="H79" s="215">
        <f>SUM(H78:H78)</f>
        <v>180</v>
      </c>
      <c r="I79" s="215">
        <f>I78</f>
        <v>0</v>
      </c>
      <c r="J79" s="215">
        <f>J78</f>
        <v>0</v>
      </c>
      <c r="K79" s="215">
        <f>K78</f>
        <v>0</v>
      </c>
      <c r="L79" s="215">
        <f>L78</f>
        <v>0</v>
      </c>
      <c r="M79" s="215">
        <f>SUM(M78:M78)</f>
        <v>180</v>
      </c>
      <c r="N79" s="216">
        <f t="shared" ref="N79:T79" si="22">N78</f>
        <v>0</v>
      </c>
      <c r="O79" s="216">
        <f t="shared" si="22"/>
        <v>0</v>
      </c>
      <c r="P79" s="216">
        <f t="shared" si="22"/>
        <v>0</v>
      </c>
      <c r="Q79" s="216">
        <f t="shared" si="22"/>
        <v>0</v>
      </c>
      <c r="R79" s="216">
        <f t="shared" si="22"/>
        <v>0</v>
      </c>
      <c r="S79" s="216">
        <f t="shared" si="22"/>
        <v>0</v>
      </c>
      <c r="T79" s="216">
        <f t="shared" si="22"/>
        <v>0</v>
      </c>
      <c r="U79" s="217">
        <v>0</v>
      </c>
      <c r="AT79" s="218">
        <v>6</v>
      </c>
    </row>
    <row r="80" spans="1:65" ht="36" customHeight="1" thickBot="1" x14ac:dyDescent="0.35">
      <c r="A80" s="615" t="s">
        <v>141</v>
      </c>
      <c r="B80" s="616"/>
      <c r="C80" s="616"/>
      <c r="D80" s="616"/>
      <c r="E80" s="616"/>
      <c r="F80" s="616"/>
      <c r="G80" s="219">
        <f>G34+G67+G74</f>
        <v>52</v>
      </c>
      <c r="H80" s="219">
        <f>H34+H67+H74</f>
        <v>1560</v>
      </c>
      <c r="I80" s="220"/>
      <c r="J80" s="220"/>
      <c r="K80" s="220"/>
      <c r="L80" s="220"/>
      <c r="M80" s="220"/>
      <c r="N80" s="221"/>
      <c r="O80" s="221"/>
      <c r="P80" s="221"/>
      <c r="Q80" s="221"/>
      <c r="R80" s="221"/>
      <c r="S80" s="221"/>
      <c r="T80" s="221"/>
      <c r="U80" s="199"/>
      <c r="AT80" s="218"/>
    </row>
    <row r="81" spans="1:65" x14ac:dyDescent="0.3">
      <c r="A81" s="615" t="s">
        <v>142</v>
      </c>
      <c r="B81" s="616"/>
      <c r="C81" s="616"/>
      <c r="D81" s="616"/>
      <c r="E81" s="616"/>
      <c r="F81" s="616"/>
      <c r="G81" s="222">
        <f>G35+G68+G75+G79</f>
        <v>126.5</v>
      </c>
      <c r="H81" s="222">
        <f>H35+H68+H75+H79</f>
        <v>3795</v>
      </c>
      <c r="I81" s="222">
        <f t="shared" ref="I81:L81" si="23">I35+I68+I75+I79</f>
        <v>200</v>
      </c>
      <c r="J81" s="222">
        <f t="shared" si="23"/>
        <v>104</v>
      </c>
      <c r="K81" s="222">
        <f t="shared" si="23"/>
        <v>8</v>
      </c>
      <c r="L81" s="222">
        <f t="shared" si="23"/>
        <v>88</v>
      </c>
      <c r="M81" s="222">
        <f>M35+M68+M75+M79</f>
        <v>3415</v>
      </c>
      <c r="N81" s="223" t="s">
        <v>143</v>
      </c>
      <c r="O81" s="223" t="s">
        <v>124</v>
      </c>
      <c r="P81" s="223" t="s">
        <v>144</v>
      </c>
      <c r="Q81" s="223" t="s">
        <v>124</v>
      </c>
      <c r="R81" s="223" t="s">
        <v>125</v>
      </c>
      <c r="S81" s="223" t="s">
        <v>46</v>
      </c>
      <c r="T81" s="223" t="s">
        <v>145</v>
      </c>
      <c r="U81" s="223">
        <f>U69+U36+U76+U79</f>
        <v>0</v>
      </c>
      <c r="AP81" s="179">
        <f>AP76</f>
        <v>4.5</v>
      </c>
      <c r="AQ81" s="179">
        <f>AQ76</f>
        <v>0</v>
      </c>
      <c r="AR81" s="179">
        <f>AR76</f>
        <v>4.5</v>
      </c>
      <c r="AS81" s="179">
        <f>AS76</f>
        <v>0</v>
      </c>
      <c r="AT81" s="125">
        <v>12</v>
      </c>
    </row>
    <row r="82" spans="1:65" x14ac:dyDescent="0.3">
      <c r="A82" s="617" t="s">
        <v>146</v>
      </c>
      <c r="B82" s="617"/>
      <c r="C82" s="617"/>
      <c r="D82" s="617"/>
      <c r="E82" s="617"/>
      <c r="F82" s="617"/>
      <c r="G82" s="160">
        <f>SUM(G80:G81)</f>
        <v>178.5</v>
      </c>
      <c r="H82" s="160">
        <f>SUM(H80:H81)</f>
        <v>5355</v>
      </c>
      <c r="I82" s="161"/>
      <c r="J82" s="161"/>
      <c r="K82" s="161"/>
      <c r="L82" s="161"/>
      <c r="M82" s="161"/>
      <c r="N82" s="59"/>
      <c r="O82" s="59"/>
      <c r="P82" s="59"/>
      <c r="Q82" s="59"/>
      <c r="R82" s="59"/>
      <c r="S82" s="59"/>
      <c r="T82" s="59"/>
      <c r="U82" s="59"/>
    </row>
    <row r="83" spans="1:65" x14ac:dyDescent="0.3">
      <c r="A83" s="618" t="s">
        <v>147</v>
      </c>
      <c r="B83" s="619"/>
      <c r="C83" s="619"/>
      <c r="D83" s="619"/>
      <c r="E83" s="619"/>
      <c r="F83" s="619"/>
      <c r="G83" s="619"/>
      <c r="H83" s="619"/>
      <c r="I83" s="619"/>
      <c r="J83" s="619"/>
      <c r="K83" s="619"/>
      <c r="L83" s="619"/>
      <c r="M83" s="619"/>
      <c r="N83" s="619"/>
      <c r="O83" s="619"/>
      <c r="P83" s="619"/>
      <c r="Q83" s="619"/>
      <c r="R83" s="619"/>
      <c r="S83" s="619"/>
      <c r="T83" s="619"/>
      <c r="U83" s="620"/>
    </row>
    <row r="84" spans="1:65" ht="16.2" thickBot="1" x14ac:dyDescent="0.35">
      <c r="A84" s="621" t="s">
        <v>148</v>
      </c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22"/>
      <c r="S84" s="622"/>
      <c r="T84" s="622"/>
      <c r="U84" s="623"/>
    </row>
    <row r="85" spans="1:65" s="124" customFormat="1" ht="31.8" thickBot="1" x14ac:dyDescent="0.35">
      <c r="A85" s="624" t="s">
        <v>149</v>
      </c>
      <c r="B85" s="224" t="s">
        <v>150</v>
      </c>
      <c r="C85" s="225"/>
      <c r="D85" s="226">
        <v>4</v>
      </c>
      <c r="E85" s="226"/>
      <c r="F85" s="227"/>
      <c r="G85" s="228">
        <v>3.5</v>
      </c>
      <c r="H85" s="228">
        <f>G85*30</f>
        <v>105</v>
      </c>
      <c r="I85" s="229"/>
      <c r="J85" s="230"/>
      <c r="K85" s="230"/>
      <c r="L85" s="230"/>
      <c r="M85" s="231"/>
      <c r="N85" s="232"/>
      <c r="O85" s="233"/>
      <c r="P85" s="232"/>
      <c r="Q85" s="233"/>
      <c r="R85" s="232"/>
      <c r="S85" s="233"/>
      <c r="T85" s="232"/>
      <c r="U85" s="233"/>
      <c r="AJ85" s="125"/>
      <c r="AK85" s="30" t="s">
        <v>19</v>
      </c>
      <c r="AL85" s="125">
        <f>AM98+AN98</f>
        <v>17</v>
      </c>
      <c r="AM85" s="31" t="b">
        <f>ISBLANK(N85)</f>
        <v>1</v>
      </c>
      <c r="AN85" s="31" t="b">
        <f>ISBLANK(#REF!)</f>
        <v>0</v>
      </c>
      <c r="AO85" s="31" t="b">
        <f>ISBLANK(P85)</f>
        <v>1</v>
      </c>
      <c r="AP85" s="31" t="b">
        <f>ISBLANK(#REF!)</f>
        <v>0</v>
      </c>
      <c r="AQ85" s="31" t="b">
        <f>ISBLANK(R85)</f>
        <v>1</v>
      </c>
      <c r="AR85" s="31" t="b">
        <f>ISBLANK(#REF!)</f>
        <v>0</v>
      </c>
      <c r="AS85" s="31" t="b">
        <f>ISBLANK(T85)</f>
        <v>1</v>
      </c>
      <c r="AT85" s="31" t="b">
        <f>ISBLANK(U85)</f>
        <v>1</v>
      </c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</row>
    <row r="86" spans="1:65" s="124" customFormat="1" ht="31.8" thickBot="1" x14ac:dyDescent="0.35">
      <c r="A86" s="625"/>
      <c r="B86" s="234" t="s">
        <v>303</v>
      </c>
      <c r="C86" s="235"/>
      <c r="D86" s="236">
        <v>4</v>
      </c>
      <c r="E86" s="236"/>
      <c r="F86" s="237"/>
      <c r="G86" s="238">
        <v>3.5</v>
      </c>
      <c r="H86" s="238">
        <v>105</v>
      </c>
      <c r="I86" s="239"/>
      <c r="J86" s="240"/>
      <c r="K86" s="240"/>
      <c r="L86" s="240"/>
      <c r="M86" s="231"/>
      <c r="N86" s="241"/>
      <c r="O86" s="242"/>
      <c r="P86" s="241"/>
      <c r="Q86" s="233"/>
      <c r="R86" s="241"/>
      <c r="S86" s="242"/>
      <c r="T86" s="241"/>
      <c r="U86" s="242"/>
      <c r="AJ86" s="125"/>
      <c r="AK86" s="30" t="s">
        <v>20</v>
      </c>
      <c r="AL86" s="125">
        <f>AO98+AP98</f>
        <v>20</v>
      </c>
      <c r="AM86" s="179"/>
      <c r="AN86" s="179"/>
      <c r="AO86" s="179"/>
      <c r="AP86" s="179"/>
      <c r="AQ86" s="179"/>
      <c r="AR86" s="179"/>
      <c r="AS86" s="179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  <c r="BM86" s="125"/>
    </row>
    <row r="87" spans="1:65" s="124" customFormat="1" ht="16.2" thickBot="1" x14ac:dyDescent="0.35">
      <c r="A87" s="626" t="s">
        <v>151</v>
      </c>
      <c r="B87" s="234" t="s">
        <v>152</v>
      </c>
      <c r="C87" s="235"/>
      <c r="D87" s="236">
        <v>2</v>
      </c>
      <c r="E87" s="236"/>
      <c r="F87" s="237"/>
      <c r="G87" s="238">
        <v>3.5</v>
      </c>
      <c r="H87" s="238">
        <f>G87*30</f>
        <v>105</v>
      </c>
      <c r="I87" s="239">
        <v>4</v>
      </c>
      <c r="J87" s="240" t="s">
        <v>46</v>
      </c>
      <c r="K87" s="240"/>
      <c r="L87" s="240"/>
      <c r="M87" s="231">
        <f>H87-I87</f>
        <v>101</v>
      </c>
      <c r="N87" s="241"/>
      <c r="O87" s="233" t="s">
        <v>46</v>
      </c>
      <c r="P87" s="241"/>
      <c r="Q87" s="233"/>
      <c r="R87" s="241"/>
      <c r="S87" s="242"/>
      <c r="T87" s="241"/>
      <c r="U87" s="242"/>
      <c r="AJ87" s="125"/>
      <c r="AK87" s="30" t="s">
        <v>21</v>
      </c>
      <c r="AL87" s="125">
        <f>AQ98+AR98</f>
        <v>20</v>
      </c>
      <c r="AM87" s="31" t="b">
        <f>ISBLANK(N87)</f>
        <v>1</v>
      </c>
      <c r="AN87" s="31" t="b">
        <f>ISBLANK(#REF!)</f>
        <v>0</v>
      </c>
      <c r="AO87" s="31" t="b">
        <f>ISBLANK(P87)</f>
        <v>1</v>
      </c>
      <c r="AP87" s="31" t="b">
        <f>ISBLANK(#REF!)</f>
        <v>0</v>
      </c>
      <c r="AQ87" s="31" t="b">
        <f>ISBLANK(R87)</f>
        <v>1</v>
      </c>
      <c r="AR87" s="31" t="b">
        <f>ISBLANK(#REF!)</f>
        <v>0</v>
      </c>
      <c r="AS87" s="31" t="b">
        <f>ISBLANK(T87)</f>
        <v>1</v>
      </c>
      <c r="AT87" s="31" t="b">
        <f>ISBLANK(U87)</f>
        <v>1</v>
      </c>
      <c r="AU87" s="125"/>
      <c r="AV87" s="125"/>
      <c r="AW87" s="125"/>
      <c r="AX87" s="125"/>
      <c r="AY87" s="125"/>
      <c r="AZ87" s="125"/>
      <c r="BA87" s="125"/>
      <c r="BB87" s="125"/>
      <c r="BC87" s="125"/>
      <c r="BD87" s="125"/>
      <c r="BE87" s="125"/>
      <c r="BF87" s="125"/>
      <c r="BG87" s="125"/>
      <c r="BH87" s="125"/>
      <c r="BI87" s="125"/>
      <c r="BJ87" s="125"/>
      <c r="BK87" s="125"/>
      <c r="BL87" s="125"/>
      <c r="BM87" s="125"/>
    </row>
    <row r="88" spans="1:65" s="124" customFormat="1" x14ac:dyDescent="0.3">
      <c r="A88" s="625"/>
      <c r="B88" s="234" t="s">
        <v>153</v>
      </c>
      <c r="C88" s="235"/>
      <c r="D88" s="236">
        <v>2</v>
      </c>
      <c r="E88" s="236"/>
      <c r="F88" s="237"/>
      <c r="G88" s="238">
        <v>3.5</v>
      </c>
      <c r="H88" s="238">
        <v>105</v>
      </c>
      <c r="I88" s="239">
        <v>4</v>
      </c>
      <c r="J88" s="240" t="s">
        <v>46</v>
      </c>
      <c r="K88" s="240"/>
      <c r="L88" s="240"/>
      <c r="M88" s="231">
        <f>H88-I88</f>
        <v>101</v>
      </c>
      <c r="N88" s="241"/>
      <c r="O88" s="233" t="s">
        <v>46</v>
      </c>
      <c r="P88" s="241"/>
      <c r="Q88" s="233"/>
      <c r="R88" s="241"/>
      <c r="S88" s="242"/>
      <c r="T88" s="241"/>
      <c r="U88" s="242"/>
      <c r="AJ88" s="125"/>
      <c r="AK88" s="30" t="s">
        <v>22</v>
      </c>
      <c r="AL88" s="125">
        <f>AS98+AT98</f>
        <v>3</v>
      </c>
      <c r="AM88" s="179"/>
      <c r="AN88" s="179"/>
      <c r="AO88" s="179"/>
      <c r="AP88" s="179"/>
      <c r="AQ88" s="179"/>
      <c r="AR88" s="179"/>
      <c r="AS88" s="179"/>
      <c r="AT88" s="125"/>
      <c r="AU88" s="125"/>
      <c r="AV88" s="125"/>
      <c r="AW88" s="125"/>
      <c r="AX88" s="125"/>
      <c r="AY88" s="125"/>
      <c r="AZ88" s="125"/>
      <c r="BA88" s="125"/>
      <c r="BB88" s="125"/>
      <c r="BC88" s="125"/>
      <c r="BD88" s="125"/>
      <c r="BE88" s="125"/>
      <c r="BF88" s="125"/>
      <c r="BG88" s="125"/>
      <c r="BH88" s="125"/>
      <c r="BI88" s="125"/>
      <c r="BJ88" s="125"/>
      <c r="BK88" s="125"/>
      <c r="BL88" s="125"/>
      <c r="BM88" s="125"/>
    </row>
    <row r="89" spans="1:65" s="124" customFormat="1" ht="31.2" x14ac:dyDescent="0.3">
      <c r="A89" s="626" t="s">
        <v>154</v>
      </c>
      <c r="B89" s="234" t="s">
        <v>155</v>
      </c>
      <c r="C89" s="235"/>
      <c r="D89" s="236">
        <v>3</v>
      </c>
      <c r="E89" s="236"/>
      <c r="F89" s="237"/>
      <c r="G89" s="238">
        <v>3</v>
      </c>
      <c r="H89" s="238">
        <f>G89*30</f>
        <v>90</v>
      </c>
      <c r="I89" s="239">
        <v>4</v>
      </c>
      <c r="J89" s="240"/>
      <c r="K89" s="240"/>
      <c r="L89" s="240" t="s">
        <v>46</v>
      </c>
      <c r="M89" s="243">
        <f>H89-I89</f>
        <v>86</v>
      </c>
      <c r="N89" s="241"/>
      <c r="O89" s="242"/>
      <c r="P89" s="241" t="s">
        <v>46</v>
      </c>
      <c r="Q89" s="242"/>
      <c r="R89" s="241"/>
      <c r="S89" s="242"/>
      <c r="T89" s="241"/>
      <c r="U89" s="242"/>
      <c r="Y89" s="124" t="s">
        <v>156</v>
      </c>
      <c r="AF89" s="124">
        <v>6.5</v>
      </c>
      <c r="AJ89" s="125"/>
      <c r="AK89" s="125"/>
      <c r="AL89" s="125">
        <f>SUM(AL85:AL88)</f>
        <v>60</v>
      </c>
      <c r="AM89" s="31" t="b">
        <f>ISBLANK(N89)</f>
        <v>1</v>
      </c>
      <c r="AN89" s="31" t="b">
        <f>ISBLANK(#REF!)</f>
        <v>0</v>
      </c>
      <c r="AO89" s="31" t="b">
        <f>ISBLANK(P89)</f>
        <v>0</v>
      </c>
      <c r="AP89" s="31" t="b">
        <f>ISBLANK(#REF!)</f>
        <v>0</v>
      </c>
      <c r="AQ89" s="31" t="b">
        <f>ISBLANK(R89)</f>
        <v>1</v>
      </c>
      <c r="AR89" s="31" t="b">
        <f>ISBLANK(#REF!)</f>
        <v>0</v>
      </c>
      <c r="AS89" s="31" t="b">
        <f>ISBLANK(T89)</f>
        <v>1</v>
      </c>
      <c r="AT89" s="31" t="b">
        <f>ISBLANK(U89)</f>
        <v>1</v>
      </c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25"/>
      <c r="BG89" s="125"/>
      <c r="BH89" s="125"/>
      <c r="BI89" s="125"/>
      <c r="BJ89" s="125"/>
      <c r="BK89" s="125"/>
      <c r="BL89" s="125"/>
      <c r="BM89" s="125"/>
    </row>
    <row r="90" spans="1:65" s="124" customFormat="1" x14ac:dyDescent="0.3">
      <c r="A90" s="625"/>
      <c r="B90" s="234" t="s">
        <v>157</v>
      </c>
      <c r="C90" s="235"/>
      <c r="D90" s="236">
        <v>3</v>
      </c>
      <c r="E90" s="236"/>
      <c r="F90" s="237"/>
      <c r="G90" s="238">
        <v>3</v>
      </c>
      <c r="H90" s="238">
        <v>90</v>
      </c>
      <c r="I90" s="239">
        <v>4</v>
      </c>
      <c r="J90" s="240" t="s">
        <v>46</v>
      </c>
      <c r="K90" s="240"/>
      <c r="L90" s="240"/>
      <c r="M90" s="243">
        <v>45</v>
      </c>
      <c r="N90" s="241"/>
      <c r="O90" s="242"/>
      <c r="P90" s="241" t="s">
        <v>46</v>
      </c>
      <c r="Q90" s="242"/>
      <c r="R90" s="241"/>
      <c r="S90" s="242"/>
      <c r="T90" s="241"/>
      <c r="U90" s="242"/>
      <c r="AF90" s="124">
        <f>AF89/60*100</f>
        <v>10.833333333333334</v>
      </c>
      <c r="AJ90" s="125"/>
      <c r="AK90" s="125" t="s">
        <v>158</v>
      </c>
      <c r="AL90" s="125"/>
      <c r="AM90" s="179"/>
      <c r="AN90" s="179"/>
      <c r="AO90" s="179"/>
      <c r="AP90" s="179"/>
      <c r="AQ90" s="179"/>
      <c r="AR90" s="179"/>
      <c r="AS90" s="179"/>
      <c r="AT90" s="125"/>
      <c r="AU90" s="125"/>
      <c r="AV90" s="125"/>
      <c r="AW90" s="125"/>
      <c r="AX90" s="125"/>
      <c r="AY90" s="125"/>
      <c r="AZ90" s="125"/>
      <c r="BA90" s="125"/>
      <c r="BB90" s="125"/>
      <c r="BC90" s="125"/>
      <c r="BD90" s="125"/>
      <c r="BE90" s="125"/>
      <c r="BF90" s="125"/>
      <c r="BG90" s="125"/>
      <c r="BH90" s="125"/>
      <c r="BI90" s="125"/>
      <c r="BJ90" s="125"/>
      <c r="BK90" s="125"/>
      <c r="BL90" s="125"/>
      <c r="BM90" s="125"/>
    </row>
    <row r="91" spans="1:65" s="124" customFormat="1" ht="31.2" x14ac:dyDescent="0.3">
      <c r="A91" s="626" t="s">
        <v>159</v>
      </c>
      <c r="B91" s="234" t="s">
        <v>160</v>
      </c>
      <c r="C91" s="235"/>
      <c r="D91" s="236">
        <v>4</v>
      </c>
      <c r="E91" s="236"/>
      <c r="F91" s="237"/>
      <c r="G91" s="238">
        <v>4</v>
      </c>
      <c r="H91" s="238">
        <f>G91*30</f>
        <v>120</v>
      </c>
      <c r="I91" s="239">
        <v>4</v>
      </c>
      <c r="J91" s="240"/>
      <c r="K91" s="240"/>
      <c r="L91" s="240" t="s">
        <v>46</v>
      </c>
      <c r="M91" s="243">
        <f>H91-I91</f>
        <v>116</v>
      </c>
      <c r="N91" s="241"/>
      <c r="O91" s="242"/>
      <c r="P91" s="241"/>
      <c r="Q91" s="241" t="s">
        <v>46</v>
      </c>
      <c r="R91" s="241"/>
      <c r="S91" s="150"/>
      <c r="T91" s="244"/>
      <c r="U91" s="242"/>
      <c r="AJ91" s="125"/>
      <c r="AK91" s="125"/>
      <c r="AL91" s="125"/>
      <c r="AM91" s="31" t="b">
        <f>ISBLANK(N91)</f>
        <v>1</v>
      </c>
      <c r="AN91" s="31" t="b">
        <f>ISBLANK(#REF!)</f>
        <v>0</v>
      </c>
      <c r="AO91" s="31" t="b">
        <f>ISBLANK(P91)</f>
        <v>1</v>
      </c>
      <c r="AP91" s="31" t="b">
        <f>ISBLANK(#REF!)</f>
        <v>0</v>
      </c>
      <c r="AQ91" s="31" t="b">
        <f>ISBLANK(R91)</f>
        <v>1</v>
      </c>
      <c r="AR91" s="31" t="b">
        <f>ISBLANK(#REF!)</f>
        <v>0</v>
      </c>
      <c r="AS91" s="31" t="b">
        <f>ISBLANK(T91)</f>
        <v>1</v>
      </c>
      <c r="AT91" s="31" t="b">
        <f>ISBLANK(U91)</f>
        <v>1</v>
      </c>
      <c r="AU91" s="125"/>
      <c r="AV91" s="125"/>
      <c r="AW91" s="125"/>
      <c r="AX91" s="125"/>
      <c r="AY91" s="125"/>
      <c r="AZ91" s="125"/>
      <c r="BA91" s="125"/>
      <c r="BB91" s="125"/>
      <c r="BC91" s="125"/>
      <c r="BD91" s="125"/>
      <c r="BE91" s="125"/>
      <c r="BF91" s="125"/>
      <c r="BG91" s="125"/>
      <c r="BH91" s="125"/>
      <c r="BI91" s="125"/>
      <c r="BJ91" s="125"/>
      <c r="BK91" s="125"/>
      <c r="BL91" s="125"/>
      <c r="BM91" s="125"/>
    </row>
    <row r="92" spans="1:65" s="124" customFormat="1" ht="16.5" customHeight="1" thickBot="1" x14ac:dyDescent="0.35">
      <c r="A92" s="625"/>
      <c r="B92" s="245" t="s">
        <v>161</v>
      </c>
      <c r="C92" s="246"/>
      <c r="D92" s="247">
        <v>4</v>
      </c>
      <c r="E92" s="247"/>
      <c r="F92" s="248"/>
      <c r="G92" s="249">
        <v>4</v>
      </c>
      <c r="H92" s="238">
        <v>120</v>
      </c>
      <c r="I92" s="239">
        <v>4</v>
      </c>
      <c r="J92" s="240" t="s">
        <v>46</v>
      </c>
      <c r="K92" s="240"/>
      <c r="L92" s="240"/>
      <c r="M92" s="243">
        <v>84</v>
      </c>
      <c r="N92" s="250"/>
      <c r="O92" s="251"/>
      <c r="P92" s="250"/>
      <c r="Q92" s="241" t="s">
        <v>46</v>
      </c>
      <c r="R92" s="250"/>
      <c r="S92" s="150"/>
      <c r="T92" s="252"/>
      <c r="U92" s="251"/>
      <c r="AJ92" s="125"/>
      <c r="AK92" s="125"/>
      <c r="AL92" s="125"/>
      <c r="AM92" s="179"/>
      <c r="AN92" s="179"/>
      <c r="AO92" s="179"/>
      <c r="AP92" s="179"/>
      <c r="AQ92" s="179"/>
      <c r="AR92" s="179"/>
      <c r="AS92" s="179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  <c r="BH92" s="125"/>
      <c r="BI92" s="125"/>
      <c r="BJ92" s="125"/>
      <c r="BK92" s="125"/>
      <c r="BL92" s="125"/>
      <c r="BM92" s="125"/>
    </row>
    <row r="93" spans="1:65" s="129" customFormat="1" ht="16.5" customHeight="1" thickBot="1" x14ac:dyDescent="0.35">
      <c r="A93" s="607" t="s">
        <v>162</v>
      </c>
      <c r="B93" s="608"/>
      <c r="C93" s="253"/>
      <c r="D93" s="254">
        <v>5.5</v>
      </c>
      <c r="E93" s="254"/>
      <c r="F93" s="255"/>
      <c r="G93" s="256">
        <v>6</v>
      </c>
      <c r="H93" s="238">
        <f>G93*30</f>
        <v>180</v>
      </c>
      <c r="I93" s="257">
        <v>8</v>
      </c>
      <c r="J93" s="258"/>
      <c r="K93" s="258"/>
      <c r="L93" s="258"/>
      <c r="M93" s="259">
        <f>H93-I93</f>
        <v>172</v>
      </c>
      <c r="N93" s="173"/>
      <c r="O93" s="172"/>
      <c r="P93" s="173"/>
      <c r="Q93" s="260"/>
      <c r="R93" s="173" t="s">
        <v>52</v>
      </c>
      <c r="S93" s="261"/>
      <c r="T93" s="171"/>
      <c r="U93" s="172"/>
      <c r="AJ93" s="130"/>
      <c r="AK93" s="130"/>
      <c r="AL93" s="130"/>
      <c r="AM93" s="262"/>
      <c r="AN93" s="262"/>
      <c r="AO93" s="262"/>
      <c r="AP93" s="262"/>
      <c r="AQ93" s="262"/>
      <c r="AR93" s="262"/>
      <c r="AS93" s="262"/>
      <c r="AT93" s="130"/>
      <c r="AU93" s="130"/>
      <c r="AV93" s="130"/>
      <c r="AW93" s="130"/>
      <c r="AX93" s="130"/>
      <c r="AY93" s="130"/>
      <c r="AZ93" s="130"/>
      <c r="BA93" s="130"/>
      <c r="BB93" s="130"/>
      <c r="BC93" s="130"/>
      <c r="BD93" s="130"/>
      <c r="BE93" s="130"/>
      <c r="BF93" s="130"/>
      <c r="BG93" s="130"/>
      <c r="BH93" s="130"/>
      <c r="BI93" s="130"/>
      <c r="BJ93" s="130"/>
      <c r="BK93" s="130"/>
      <c r="BL93" s="130"/>
      <c r="BM93" s="130"/>
    </row>
    <row r="94" spans="1:65" s="124" customFormat="1" ht="31.2" x14ac:dyDescent="0.3">
      <c r="A94" s="263" t="s">
        <v>163</v>
      </c>
      <c r="B94" s="234" t="s">
        <v>164</v>
      </c>
      <c r="C94" s="235"/>
      <c r="D94" s="236">
        <v>5</v>
      </c>
      <c r="E94" s="236"/>
      <c r="F94" s="237"/>
      <c r="G94" s="264">
        <v>3</v>
      </c>
      <c r="H94" s="265">
        <f>G94*30</f>
        <v>90</v>
      </c>
      <c r="I94" s="266">
        <v>4</v>
      </c>
      <c r="J94" s="266"/>
      <c r="K94" s="266"/>
      <c r="L94" s="266" t="s">
        <v>46</v>
      </c>
      <c r="M94" s="266">
        <f>H94-I94</f>
        <v>86</v>
      </c>
      <c r="N94" s="267"/>
      <c r="O94" s="267"/>
      <c r="P94" s="267"/>
      <c r="Q94" s="267"/>
      <c r="R94" s="267" t="s">
        <v>46</v>
      </c>
      <c r="S94" s="267"/>
      <c r="T94" s="150"/>
      <c r="U94" s="267"/>
      <c r="AJ94" s="125"/>
      <c r="AK94" s="125"/>
      <c r="AL94" s="125"/>
      <c r="AM94" s="31" t="b">
        <f>ISBLANK(N94)</f>
        <v>1</v>
      </c>
      <c r="AN94" s="31" t="b">
        <f>ISBLANK(#REF!)</f>
        <v>0</v>
      </c>
      <c r="AO94" s="31" t="b">
        <f>ISBLANK(P94)</f>
        <v>1</v>
      </c>
      <c r="AP94" s="31" t="b">
        <f>ISBLANK(#REF!)</f>
        <v>0</v>
      </c>
      <c r="AQ94" s="31" t="b">
        <f>ISBLANK(#REF!)</f>
        <v>0</v>
      </c>
      <c r="AR94" s="31" t="b">
        <f>ISBLANK(#REF!)</f>
        <v>0</v>
      </c>
      <c r="AS94" s="31" t="b">
        <f>ISBLANK(R94)</f>
        <v>0</v>
      </c>
      <c r="AT94" s="31" t="b">
        <f>ISBLANK(U94)</f>
        <v>1</v>
      </c>
      <c r="AU94" s="125"/>
      <c r="AV94" s="125"/>
      <c r="AW94" s="125"/>
      <c r="AX94" s="125"/>
      <c r="AY94" s="125"/>
      <c r="AZ94" s="125"/>
      <c r="BA94" s="125"/>
      <c r="BB94" s="125"/>
      <c r="BC94" s="125"/>
      <c r="BD94" s="125"/>
      <c r="BE94" s="125"/>
      <c r="BF94" s="125"/>
      <c r="BG94" s="125"/>
      <c r="BH94" s="125"/>
      <c r="BI94" s="125"/>
      <c r="BJ94" s="125"/>
      <c r="BK94" s="125"/>
      <c r="BL94" s="125"/>
      <c r="BM94" s="125"/>
    </row>
    <row r="95" spans="1:65" s="124" customFormat="1" ht="16.5" customHeight="1" x14ac:dyDescent="0.3">
      <c r="A95" s="263" t="s">
        <v>165</v>
      </c>
      <c r="B95" s="245" t="s">
        <v>166</v>
      </c>
      <c r="C95" s="246"/>
      <c r="D95" s="247">
        <v>5</v>
      </c>
      <c r="E95" s="247"/>
      <c r="F95" s="248"/>
      <c r="G95" s="268">
        <v>3</v>
      </c>
      <c r="H95" s="265">
        <v>90</v>
      </c>
      <c r="I95" s="266">
        <v>4</v>
      </c>
      <c r="J95" s="266" t="s">
        <v>46</v>
      </c>
      <c r="K95" s="266"/>
      <c r="L95" s="266"/>
      <c r="M95" s="266">
        <f t="shared" ref="M95:M96" si="24">H95-I95</f>
        <v>86</v>
      </c>
      <c r="N95" s="267"/>
      <c r="O95" s="267"/>
      <c r="P95" s="267"/>
      <c r="Q95" s="267"/>
      <c r="R95" s="267" t="s">
        <v>46</v>
      </c>
      <c r="S95" s="267"/>
      <c r="T95" s="150"/>
      <c r="U95" s="267"/>
      <c r="AJ95" s="125"/>
      <c r="AK95" s="125"/>
      <c r="AL95" s="125"/>
      <c r="AM95" s="179"/>
      <c r="AN95" s="179"/>
      <c r="AO95" s="179"/>
      <c r="AP95" s="179"/>
      <c r="AQ95" s="179"/>
      <c r="AR95" s="179"/>
      <c r="AS95" s="179"/>
      <c r="AT95" s="125"/>
      <c r="AU95" s="125"/>
      <c r="AV95" s="125"/>
      <c r="AW95" s="125"/>
      <c r="AX95" s="125"/>
      <c r="AY95" s="125"/>
      <c r="AZ95" s="125"/>
      <c r="BA95" s="125"/>
      <c r="BB95" s="125"/>
      <c r="BC95" s="125"/>
      <c r="BD95" s="125"/>
      <c r="BE95" s="125"/>
      <c r="BF95" s="125"/>
      <c r="BG95" s="125"/>
      <c r="BH95" s="125"/>
      <c r="BI95" s="125"/>
      <c r="BJ95" s="125"/>
      <c r="BK95" s="125"/>
      <c r="BL95" s="125"/>
      <c r="BM95" s="125"/>
    </row>
    <row r="96" spans="1:65" s="124" customFormat="1" x14ac:dyDescent="0.3">
      <c r="A96" s="263" t="s">
        <v>167</v>
      </c>
      <c r="B96" s="269" t="s">
        <v>168</v>
      </c>
      <c r="C96" s="270"/>
      <c r="D96" s="271">
        <v>5</v>
      </c>
      <c r="E96" s="271"/>
      <c r="F96" s="272"/>
      <c r="G96" s="273">
        <v>3</v>
      </c>
      <c r="H96" s="274">
        <v>90</v>
      </c>
      <c r="I96" s="275">
        <v>4</v>
      </c>
      <c r="J96" s="275" t="s">
        <v>46</v>
      </c>
      <c r="K96" s="275"/>
      <c r="L96" s="275"/>
      <c r="M96" s="275">
        <f t="shared" si="24"/>
        <v>86</v>
      </c>
      <c r="N96" s="276"/>
      <c r="O96" s="276"/>
      <c r="P96" s="276"/>
      <c r="Q96" s="276"/>
      <c r="R96" s="276" t="s">
        <v>46</v>
      </c>
      <c r="S96" s="276"/>
      <c r="T96" s="276"/>
      <c r="U96" s="277"/>
      <c r="AJ96" s="125"/>
      <c r="AK96" s="125"/>
      <c r="AL96" s="125"/>
      <c r="AM96" s="179"/>
      <c r="AN96" s="179"/>
      <c r="AO96" s="179"/>
      <c r="AP96" s="179"/>
      <c r="AQ96" s="179"/>
      <c r="AR96" s="179"/>
      <c r="AS96" s="179"/>
      <c r="AT96" s="125"/>
      <c r="AU96" s="125"/>
      <c r="AV96" s="125"/>
      <c r="AW96" s="125"/>
      <c r="AX96" s="125"/>
      <c r="AY96" s="125"/>
      <c r="AZ96" s="125"/>
      <c r="BA96" s="125"/>
      <c r="BB96" s="125"/>
      <c r="BC96" s="125"/>
      <c r="BD96" s="125"/>
      <c r="BE96" s="125"/>
      <c r="BF96" s="125"/>
      <c r="BG96" s="125"/>
      <c r="BH96" s="125"/>
      <c r="BI96" s="125"/>
      <c r="BJ96" s="125"/>
      <c r="BK96" s="125"/>
      <c r="BL96" s="125"/>
      <c r="BM96" s="125"/>
    </row>
    <row r="97" spans="1:65" s="124" customFormat="1" x14ac:dyDescent="0.3">
      <c r="A97" s="606" t="s">
        <v>73</v>
      </c>
      <c r="B97" s="606"/>
      <c r="C97" s="606"/>
      <c r="D97" s="606"/>
      <c r="E97" s="606"/>
      <c r="F97" s="606"/>
      <c r="G97" s="100">
        <f>G85</f>
        <v>3.5</v>
      </c>
      <c r="H97" s="100">
        <f>H85</f>
        <v>105</v>
      </c>
      <c r="I97" s="135"/>
      <c r="J97" s="135"/>
      <c r="K97" s="135"/>
      <c r="L97" s="135"/>
      <c r="M97" s="135"/>
      <c r="N97" s="195"/>
      <c r="O97" s="195"/>
      <c r="P97" s="195"/>
      <c r="Q97" s="195"/>
      <c r="R97" s="195"/>
      <c r="S97" s="195"/>
      <c r="T97" s="195"/>
      <c r="U97" s="278"/>
      <c r="AJ97" s="125"/>
      <c r="AK97" s="125"/>
      <c r="AL97" s="125"/>
      <c r="AM97" s="179"/>
      <c r="AN97" s="179"/>
      <c r="AO97" s="179"/>
      <c r="AP97" s="179"/>
      <c r="AQ97" s="179"/>
      <c r="AR97" s="179"/>
      <c r="AS97" s="179"/>
      <c r="AT97" s="125"/>
      <c r="AU97" s="125"/>
      <c r="AV97" s="125"/>
      <c r="AW97" s="125"/>
      <c r="AX97" s="125"/>
      <c r="AY97" s="125"/>
      <c r="AZ97" s="125"/>
      <c r="BA97" s="125"/>
      <c r="BB97" s="125"/>
      <c r="BC97" s="125"/>
      <c r="BD97" s="125"/>
      <c r="BE97" s="125"/>
      <c r="BF97" s="125"/>
      <c r="BG97" s="125"/>
      <c r="BH97" s="125"/>
      <c r="BI97" s="125"/>
      <c r="BJ97" s="125"/>
      <c r="BK97" s="125"/>
      <c r="BL97" s="125"/>
      <c r="BM97" s="125"/>
    </row>
    <row r="98" spans="1:65" s="124" customFormat="1" ht="16.2" customHeight="1" x14ac:dyDescent="0.3">
      <c r="A98" s="606" t="s">
        <v>74</v>
      </c>
      <c r="B98" s="606"/>
      <c r="C98" s="606"/>
      <c r="D98" s="606"/>
      <c r="E98" s="606"/>
      <c r="F98" s="606"/>
      <c r="G98" s="160">
        <f>G87+G89+G91+G93</f>
        <v>16.5</v>
      </c>
      <c r="H98" s="160">
        <f>H87+H89+H91+H93</f>
        <v>495</v>
      </c>
      <c r="I98" s="160">
        <f>I85+I87+I89+I91+I93</f>
        <v>20</v>
      </c>
      <c r="J98" s="160">
        <v>8</v>
      </c>
      <c r="K98" s="160"/>
      <c r="L98" s="160">
        <v>12</v>
      </c>
      <c r="M98" s="160">
        <f>M85+M87+M89+M91+M93</f>
        <v>475</v>
      </c>
      <c r="N98" s="59"/>
      <c r="O98" s="59" t="s">
        <v>46</v>
      </c>
      <c r="P98" s="59" t="s">
        <v>46</v>
      </c>
      <c r="Q98" s="59" t="s">
        <v>46</v>
      </c>
      <c r="R98" s="59" t="s">
        <v>52</v>
      </c>
      <c r="S98" s="59"/>
      <c r="T98" s="59"/>
      <c r="U98" s="59"/>
      <c r="AJ98" s="125"/>
      <c r="AK98" s="125"/>
      <c r="AL98" s="125"/>
      <c r="AM98" s="163">
        <f t="shared" ref="AM98:AT98" si="25">SUMIF(AM85:AM96,FALSE,$G85:$G96)</f>
        <v>0</v>
      </c>
      <c r="AN98" s="163">
        <f t="shared" si="25"/>
        <v>17</v>
      </c>
      <c r="AO98" s="163">
        <f t="shared" si="25"/>
        <v>3</v>
      </c>
      <c r="AP98" s="163">
        <f t="shared" si="25"/>
        <v>17</v>
      </c>
      <c r="AQ98" s="163">
        <f t="shared" si="25"/>
        <v>3</v>
      </c>
      <c r="AR98" s="163">
        <f t="shared" si="25"/>
        <v>17</v>
      </c>
      <c r="AS98" s="163">
        <f t="shared" si="25"/>
        <v>3</v>
      </c>
      <c r="AT98" s="163">
        <f t="shared" si="25"/>
        <v>0</v>
      </c>
      <c r="AU98" s="125"/>
      <c r="AV98" s="125"/>
      <c r="AW98" s="125"/>
      <c r="AX98" s="125"/>
      <c r="AY98" s="125"/>
      <c r="AZ98" s="125"/>
      <c r="BA98" s="125"/>
      <c r="BB98" s="125"/>
      <c r="BC98" s="125"/>
      <c r="BD98" s="125"/>
      <c r="BE98" s="125"/>
      <c r="BF98" s="125"/>
      <c r="BG98" s="125"/>
      <c r="BH98" s="125"/>
      <c r="BI98" s="125"/>
      <c r="BJ98" s="125"/>
      <c r="BK98" s="125"/>
      <c r="BL98" s="125"/>
      <c r="BM98" s="125"/>
    </row>
    <row r="99" spans="1:65" s="124" customFormat="1" ht="16.2" customHeight="1" x14ac:dyDescent="0.3">
      <c r="A99" s="587" t="s">
        <v>169</v>
      </c>
      <c r="B99" s="587"/>
      <c r="C99" s="587"/>
      <c r="D99" s="587"/>
      <c r="E99" s="587"/>
      <c r="F99" s="587"/>
      <c r="G99" s="160">
        <f>G98+G97</f>
        <v>20</v>
      </c>
      <c r="H99" s="160">
        <f>H98+H97</f>
        <v>600</v>
      </c>
      <c r="I99" s="160"/>
      <c r="J99" s="160"/>
      <c r="K99" s="160"/>
      <c r="L99" s="160"/>
      <c r="M99" s="160"/>
      <c r="N99" s="59"/>
      <c r="O99" s="59"/>
      <c r="P99" s="59"/>
      <c r="Q99" s="59"/>
      <c r="R99" s="59"/>
      <c r="S99" s="59"/>
      <c r="T99" s="59"/>
      <c r="U99" s="59"/>
      <c r="AJ99" s="125"/>
      <c r="AK99" s="125"/>
      <c r="AL99" s="125"/>
      <c r="AM99" s="163"/>
      <c r="AN99" s="163"/>
      <c r="AO99" s="163"/>
      <c r="AP99" s="163"/>
      <c r="AQ99" s="163"/>
      <c r="AR99" s="163"/>
      <c r="AS99" s="163"/>
      <c r="AT99" s="163"/>
      <c r="AU99" s="125"/>
      <c r="AV99" s="125"/>
      <c r="AW99" s="125"/>
      <c r="AX99" s="125"/>
      <c r="AY99" s="125"/>
      <c r="AZ99" s="125"/>
      <c r="BA99" s="125"/>
      <c r="BB99" s="125"/>
      <c r="BC99" s="125"/>
      <c r="BD99" s="125"/>
      <c r="BE99" s="125"/>
      <c r="BF99" s="125"/>
      <c r="BG99" s="125"/>
      <c r="BH99" s="125"/>
      <c r="BI99" s="125"/>
      <c r="BJ99" s="125"/>
      <c r="BK99" s="125"/>
      <c r="BL99" s="125"/>
      <c r="BM99" s="125"/>
    </row>
    <row r="100" spans="1:65" ht="16.2" thickBot="1" x14ac:dyDescent="0.35">
      <c r="A100" s="627" t="s">
        <v>170</v>
      </c>
      <c r="B100" s="628"/>
      <c r="C100" s="629"/>
      <c r="D100" s="629"/>
      <c r="E100" s="629"/>
      <c r="F100" s="629"/>
      <c r="G100" s="629"/>
      <c r="H100" s="629"/>
      <c r="I100" s="629"/>
      <c r="J100" s="629"/>
      <c r="K100" s="629"/>
      <c r="L100" s="629"/>
      <c r="M100" s="629"/>
      <c r="N100" s="629"/>
      <c r="O100" s="629"/>
      <c r="P100" s="629"/>
      <c r="Q100" s="629"/>
      <c r="R100" s="629"/>
      <c r="S100" s="629"/>
      <c r="T100" s="629"/>
      <c r="U100" s="630"/>
    </row>
    <row r="101" spans="1:65" ht="31.8" thickBot="1" x14ac:dyDescent="0.35">
      <c r="A101" s="631" t="s">
        <v>171</v>
      </c>
      <c r="B101" s="245" t="s">
        <v>172</v>
      </c>
      <c r="C101" s="279"/>
      <c r="D101" s="140"/>
      <c r="E101" s="280"/>
      <c r="F101" s="280"/>
      <c r="G101" s="249">
        <v>4.5</v>
      </c>
      <c r="H101" s="281">
        <f>G101*30</f>
        <v>135</v>
      </c>
      <c r="I101" s="116"/>
      <c r="J101" s="89"/>
      <c r="K101" s="89"/>
      <c r="L101" s="89"/>
      <c r="M101" s="282"/>
      <c r="N101" s="71"/>
      <c r="O101" s="149"/>
      <c r="P101" s="73"/>
      <c r="Q101" s="74"/>
      <c r="R101" s="71"/>
      <c r="S101" s="74"/>
      <c r="T101" s="73"/>
      <c r="U101" s="251"/>
    </row>
    <row r="102" spans="1:65" ht="31.8" thickBot="1" x14ac:dyDescent="0.35">
      <c r="A102" s="632"/>
      <c r="B102" s="245" t="s">
        <v>173</v>
      </c>
      <c r="C102" s="279"/>
      <c r="D102" s="140"/>
      <c r="E102" s="280"/>
      <c r="F102" s="280"/>
      <c r="G102" s="249">
        <v>4.5</v>
      </c>
      <c r="H102" s="283">
        <v>135</v>
      </c>
      <c r="I102" s="116"/>
      <c r="J102" s="89"/>
      <c r="K102" s="89"/>
      <c r="L102" s="89"/>
      <c r="M102" s="282"/>
      <c r="N102" s="71"/>
      <c r="O102" s="149"/>
      <c r="P102" s="73"/>
      <c r="Q102" s="74"/>
      <c r="R102" s="71"/>
      <c r="S102" s="74"/>
      <c r="T102" s="73"/>
      <c r="U102" s="251"/>
    </row>
    <row r="103" spans="1:65" s="129" customFormat="1" ht="16.2" thickBot="1" x14ac:dyDescent="0.35">
      <c r="A103" s="607" t="s">
        <v>174</v>
      </c>
      <c r="B103" s="608"/>
      <c r="C103" s="135"/>
      <c r="D103" s="135" t="s">
        <v>175</v>
      </c>
      <c r="E103" s="135"/>
      <c r="F103" s="135"/>
      <c r="G103" s="135">
        <f>G104+G106</f>
        <v>8</v>
      </c>
      <c r="H103" s="135">
        <f>H104+H106</f>
        <v>240</v>
      </c>
      <c r="I103" s="135">
        <v>8</v>
      </c>
      <c r="J103" s="135" t="s">
        <v>52</v>
      </c>
      <c r="K103" s="135">
        <f>K104+K106</f>
        <v>0</v>
      </c>
      <c r="L103" s="135"/>
      <c r="M103" s="135">
        <f>M104+M106</f>
        <v>232</v>
      </c>
      <c r="N103" s="195"/>
      <c r="O103" s="195"/>
      <c r="P103" s="195" t="s">
        <v>52</v>
      </c>
      <c r="Q103" s="195"/>
      <c r="R103" s="195"/>
      <c r="S103" s="195"/>
      <c r="T103" s="195"/>
      <c r="U103" s="284"/>
      <c r="AJ103" s="130"/>
      <c r="AK103" s="130"/>
      <c r="AL103" s="130"/>
      <c r="AM103" s="31" t="b">
        <f>ISBLANK(N103)</f>
        <v>1</v>
      </c>
      <c r="AN103" s="31" t="b">
        <f>ISBLANK(#REF!)</f>
        <v>0</v>
      </c>
      <c r="AO103" s="31" t="b">
        <f>ISBLANK(P103)</f>
        <v>0</v>
      </c>
      <c r="AP103" s="31" t="b">
        <f>ISBLANK(#REF!)</f>
        <v>0</v>
      </c>
      <c r="AQ103" s="31" t="b">
        <f>ISBLANK(R103)</f>
        <v>1</v>
      </c>
      <c r="AR103" s="31" t="b">
        <f>ISBLANK(#REF!)</f>
        <v>0</v>
      </c>
      <c r="AS103" s="31" t="b">
        <f>ISBLANK(T103)</f>
        <v>1</v>
      </c>
      <c r="AT103" s="31" t="b">
        <f>ISBLANK(U103)</f>
        <v>1</v>
      </c>
      <c r="AU103" s="130"/>
      <c r="AV103" s="130"/>
      <c r="AW103" s="130"/>
      <c r="AX103" s="130"/>
      <c r="AY103" s="130"/>
      <c r="AZ103" s="130"/>
      <c r="BA103" s="130"/>
      <c r="BB103" s="130"/>
      <c r="BC103" s="130"/>
      <c r="BD103" s="130"/>
      <c r="BE103" s="130"/>
      <c r="BF103" s="130"/>
      <c r="BG103" s="130"/>
      <c r="BH103" s="130"/>
      <c r="BI103" s="130"/>
      <c r="BJ103" s="130"/>
      <c r="BK103" s="130"/>
      <c r="BL103" s="130"/>
      <c r="BM103" s="130"/>
    </row>
    <row r="104" spans="1:65" s="124" customFormat="1" ht="16.2" thickBot="1" x14ac:dyDescent="0.35">
      <c r="A104" s="285" t="s">
        <v>176</v>
      </c>
      <c r="B104" s="224" t="s">
        <v>177</v>
      </c>
      <c r="C104" s="236"/>
      <c r="D104" s="236">
        <v>3</v>
      </c>
      <c r="E104" s="236"/>
      <c r="F104" s="236"/>
      <c r="G104" s="238">
        <v>4</v>
      </c>
      <c r="H104" s="286">
        <f>G104*30</f>
        <v>120</v>
      </c>
      <c r="I104" s="235">
        <v>4</v>
      </c>
      <c r="J104" s="236" t="s">
        <v>46</v>
      </c>
      <c r="K104" s="236"/>
      <c r="L104" s="236"/>
      <c r="M104" s="287">
        <f>H104-I104</f>
        <v>116</v>
      </c>
      <c r="N104" s="244"/>
      <c r="O104" s="242"/>
      <c r="P104" s="241" t="s">
        <v>46</v>
      </c>
      <c r="Q104" s="242"/>
      <c r="R104" s="241"/>
      <c r="S104" s="242"/>
      <c r="T104" s="241"/>
      <c r="U104" s="233"/>
      <c r="AJ104" s="125"/>
      <c r="AK104" s="125"/>
      <c r="AL104" s="125"/>
      <c r="AM104" s="179"/>
      <c r="AN104" s="179"/>
      <c r="AO104" s="179"/>
      <c r="AP104" s="179"/>
      <c r="AQ104" s="179"/>
      <c r="AR104" s="179"/>
      <c r="AS104" s="179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F104" s="125"/>
      <c r="BG104" s="125"/>
      <c r="BH104" s="125"/>
      <c r="BI104" s="125"/>
      <c r="BJ104" s="125"/>
      <c r="BK104" s="125"/>
      <c r="BL104" s="125"/>
      <c r="BM104" s="125"/>
    </row>
    <row r="105" spans="1:65" s="124" customFormat="1" ht="16.2" thickBot="1" x14ac:dyDescent="0.35">
      <c r="A105" s="285" t="s">
        <v>178</v>
      </c>
      <c r="B105" s="245" t="s">
        <v>179</v>
      </c>
      <c r="C105" s="279"/>
      <c r="D105" s="236">
        <v>3</v>
      </c>
      <c r="E105" s="280"/>
      <c r="F105" s="144"/>
      <c r="G105" s="249">
        <v>4</v>
      </c>
      <c r="H105" s="283">
        <v>120</v>
      </c>
      <c r="I105" s="288">
        <v>4</v>
      </c>
      <c r="J105" s="236" t="s">
        <v>46</v>
      </c>
      <c r="K105" s="266"/>
      <c r="L105" s="266"/>
      <c r="M105" s="287">
        <f t="shared" ref="M105:M107" si="26">H105-I105</f>
        <v>116</v>
      </c>
      <c r="N105" s="252"/>
      <c r="O105" s="251"/>
      <c r="P105" s="250" t="s">
        <v>46</v>
      </c>
      <c r="Q105" s="251"/>
      <c r="R105" s="250"/>
      <c r="S105" s="251"/>
      <c r="T105" s="250"/>
      <c r="U105" s="251"/>
      <c r="AJ105" s="125"/>
      <c r="AK105" s="125"/>
      <c r="AL105" s="125"/>
      <c r="AM105" s="179"/>
      <c r="AN105" s="179"/>
      <c r="AO105" s="179"/>
      <c r="AP105" s="179"/>
      <c r="AQ105" s="179"/>
      <c r="AR105" s="179"/>
      <c r="AS105" s="179"/>
      <c r="AT105" s="125"/>
      <c r="AU105" s="125"/>
      <c r="AV105" s="125"/>
      <c r="AW105" s="125"/>
      <c r="AX105" s="125"/>
      <c r="AY105" s="125"/>
      <c r="AZ105" s="125"/>
      <c r="BA105" s="125"/>
      <c r="BB105" s="125"/>
      <c r="BC105" s="125"/>
      <c r="BD105" s="125"/>
      <c r="BE105" s="125"/>
      <c r="BF105" s="125"/>
      <c r="BG105" s="125"/>
      <c r="BH105" s="125"/>
      <c r="BI105" s="125"/>
      <c r="BJ105" s="125"/>
      <c r="BK105" s="125"/>
      <c r="BL105" s="125"/>
      <c r="BM105" s="125"/>
    </row>
    <row r="106" spans="1:65" s="124" customFormat="1" ht="16.2" thickBot="1" x14ac:dyDescent="0.35">
      <c r="A106" s="285" t="s">
        <v>180</v>
      </c>
      <c r="B106" s="245" t="s">
        <v>181</v>
      </c>
      <c r="C106" s="279"/>
      <c r="D106" s="236">
        <v>3</v>
      </c>
      <c r="E106" s="280"/>
      <c r="F106" s="144"/>
      <c r="G106" s="249">
        <v>4</v>
      </c>
      <c r="H106" s="289">
        <f>G106*30</f>
        <v>120</v>
      </c>
      <c r="I106" s="290">
        <v>4</v>
      </c>
      <c r="J106" s="236" t="s">
        <v>46</v>
      </c>
      <c r="K106" s="143"/>
      <c r="L106" s="143"/>
      <c r="M106" s="287">
        <f t="shared" si="26"/>
        <v>116</v>
      </c>
      <c r="N106" s="71"/>
      <c r="O106" s="74"/>
      <c r="P106" s="73" t="s">
        <v>46</v>
      </c>
      <c r="Q106" s="74"/>
      <c r="R106" s="73"/>
      <c r="S106" s="74"/>
      <c r="T106" s="73"/>
      <c r="U106" s="251"/>
      <c r="AJ106" s="125"/>
      <c r="AK106" s="125"/>
      <c r="AL106" s="125"/>
      <c r="AM106" s="179"/>
      <c r="AN106" s="179"/>
      <c r="AO106" s="179"/>
      <c r="AP106" s="179"/>
      <c r="AQ106" s="179"/>
      <c r="AR106" s="179"/>
      <c r="AS106" s="179"/>
      <c r="AT106" s="125"/>
      <c r="AU106" s="125"/>
      <c r="AV106" s="125"/>
      <c r="AW106" s="125"/>
      <c r="AX106" s="125"/>
      <c r="AY106" s="125"/>
      <c r="AZ106" s="125"/>
      <c r="BA106" s="125"/>
      <c r="BB106" s="125"/>
      <c r="BC106" s="125"/>
      <c r="BD106" s="125"/>
      <c r="BE106" s="125"/>
      <c r="BF106" s="125"/>
      <c r="BG106" s="125"/>
      <c r="BH106" s="125"/>
      <c r="BI106" s="125"/>
      <c r="BJ106" s="125"/>
      <c r="BK106" s="125"/>
      <c r="BL106" s="125"/>
      <c r="BM106" s="125"/>
    </row>
    <row r="107" spans="1:65" s="124" customFormat="1" ht="16.2" thickBot="1" x14ac:dyDescent="0.35">
      <c r="A107" s="285" t="s">
        <v>182</v>
      </c>
      <c r="B107" s="245" t="s">
        <v>183</v>
      </c>
      <c r="C107" s="279"/>
      <c r="D107" s="236">
        <v>3</v>
      </c>
      <c r="E107" s="280"/>
      <c r="F107" s="144"/>
      <c r="G107" s="249">
        <v>4</v>
      </c>
      <c r="H107" s="289">
        <v>120</v>
      </c>
      <c r="I107" s="290">
        <v>4</v>
      </c>
      <c r="J107" s="236" t="s">
        <v>46</v>
      </c>
      <c r="K107" s="143"/>
      <c r="L107" s="143"/>
      <c r="M107" s="287">
        <f t="shared" si="26"/>
        <v>116</v>
      </c>
      <c r="N107" s="71"/>
      <c r="O107" s="74"/>
      <c r="P107" s="73" t="s">
        <v>46</v>
      </c>
      <c r="Q107" s="74"/>
      <c r="R107" s="73"/>
      <c r="S107" s="74"/>
      <c r="T107" s="73"/>
      <c r="U107" s="251"/>
      <c r="AJ107" s="125"/>
      <c r="AK107" s="125"/>
      <c r="AL107" s="125"/>
      <c r="AM107" s="179"/>
      <c r="AN107" s="179"/>
      <c r="AO107" s="179"/>
      <c r="AP107" s="179"/>
      <c r="AQ107" s="179"/>
      <c r="AR107" s="179"/>
      <c r="AS107" s="179"/>
      <c r="AT107" s="125"/>
      <c r="AU107" s="125"/>
      <c r="AV107" s="125"/>
      <c r="AW107" s="125"/>
      <c r="AX107" s="125"/>
      <c r="AY107" s="125"/>
      <c r="AZ107" s="125"/>
      <c r="BA107" s="125"/>
      <c r="BB107" s="125"/>
      <c r="BC107" s="125"/>
      <c r="BD107" s="125"/>
      <c r="BE107" s="125"/>
      <c r="BF107" s="125"/>
      <c r="BG107" s="125"/>
      <c r="BH107" s="125"/>
      <c r="BI107" s="125"/>
      <c r="BJ107" s="125"/>
      <c r="BK107" s="125"/>
      <c r="BL107" s="125"/>
      <c r="BM107" s="125"/>
    </row>
    <row r="108" spans="1:65" s="129" customFormat="1" ht="16.2" thickBot="1" x14ac:dyDescent="0.35">
      <c r="A108" s="607" t="s">
        <v>184</v>
      </c>
      <c r="B108" s="608"/>
      <c r="C108" s="291"/>
      <c r="D108" s="292" t="s">
        <v>185</v>
      </c>
      <c r="E108" s="293"/>
      <c r="F108" s="294"/>
      <c r="G108" s="295">
        <v>5</v>
      </c>
      <c r="H108" s="296">
        <v>150</v>
      </c>
      <c r="I108" s="297">
        <v>8</v>
      </c>
      <c r="J108" s="298" t="s">
        <v>52</v>
      </c>
      <c r="K108" s="299"/>
      <c r="L108" s="299"/>
      <c r="M108" s="300">
        <f>H108-I108</f>
        <v>142</v>
      </c>
      <c r="N108" s="301"/>
      <c r="O108" s="302"/>
      <c r="P108" s="303"/>
      <c r="Q108" s="59" t="s">
        <v>52</v>
      </c>
      <c r="R108" s="304"/>
      <c r="S108" s="278"/>
      <c r="T108" s="59"/>
      <c r="U108" s="305"/>
      <c r="AJ108" s="130"/>
      <c r="AK108" s="130"/>
      <c r="AL108" s="130"/>
      <c r="AM108" s="31" t="b">
        <f>ISBLANK(N108)</f>
        <v>1</v>
      </c>
      <c r="AN108" s="31" t="b">
        <f>ISBLANK(#REF!)</f>
        <v>0</v>
      </c>
      <c r="AO108" s="31" t="b">
        <f>ISBLANK(P108)</f>
        <v>1</v>
      </c>
      <c r="AP108" s="31" t="b">
        <f>ISBLANK(#REF!)</f>
        <v>0</v>
      </c>
      <c r="AQ108" s="31" t="b">
        <f>ISBLANK(R108)</f>
        <v>1</v>
      </c>
      <c r="AR108" s="31" t="b">
        <f>ISBLANK(#REF!)</f>
        <v>0</v>
      </c>
      <c r="AS108" s="31" t="b">
        <f>ISBLANK(T108)</f>
        <v>1</v>
      </c>
      <c r="AT108" s="31" t="b">
        <f>ISBLANK(U108)</f>
        <v>1</v>
      </c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</row>
    <row r="109" spans="1:65" s="124" customFormat="1" ht="16.2" thickBot="1" x14ac:dyDescent="0.35">
      <c r="A109" s="285" t="s">
        <v>186</v>
      </c>
      <c r="B109" s="245" t="s">
        <v>307</v>
      </c>
      <c r="C109" s="279"/>
      <c r="D109" s="143">
        <v>4</v>
      </c>
      <c r="E109" s="280"/>
      <c r="F109" s="144"/>
      <c r="G109" s="249">
        <v>5</v>
      </c>
      <c r="H109" s="289">
        <f>G109*30</f>
        <v>150</v>
      </c>
      <c r="I109" s="235">
        <v>4</v>
      </c>
      <c r="J109" s="236" t="s">
        <v>46</v>
      </c>
      <c r="K109" s="143"/>
      <c r="L109" s="143"/>
      <c r="M109" s="282">
        <f>H109-I109</f>
        <v>146</v>
      </c>
      <c r="N109" s="71"/>
      <c r="O109" s="74"/>
      <c r="P109" s="73"/>
      <c r="Q109" s="148" t="s">
        <v>46</v>
      </c>
      <c r="R109" s="306"/>
      <c r="S109" s="150"/>
      <c r="T109" s="148"/>
      <c r="U109" s="307"/>
      <c r="AJ109" s="125"/>
      <c r="AK109" s="125"/>
      <c r="AL109" s="125"/>
      <c r="AM109" s="179"/>
      <c r="AN109" s="179"/>
      <c r="AO109" s="179"/>
      <c r="AP109" s="179"/>
      <c r="AQ109" s="179"/>
      <c r="AR109" s="179"/>
      <c r="AS109" s="179"/>
      <c r="AT109" s="125"/>
      <c r="AU109" s="125"/>
      <c r="AV109" s="125"/>
      <c r="AW109" s="125"/>
      <c r="AX109" s="125"/>
      <c r="AY109" s="125"/>
      <c r="AZ109" s="125"/>
      <c r="BA109" s="125"/>
      <c r="BB109" s="125"/>
      <c r="BC109" s="125"/>
      <c r="BD109" s="125"/>
      <c r="BE109" s="125"/>
      <c r="BF109" s="125"/>
      <c r="BG109" s="125"/>
      <c r="BH109" s="125"/>
      <c r="BI109" s="125"/>
      <c r="BJ109" s="125"/>
      <c r="BK109" s="125"/>
      <c r="BL109" s="125"/>
      <c r="BM109" s="125"/>
    </row>
    <row r="110" spans="1:65" s="124" customFormat="1" ht="16.2" thickBot="1" x14ac:dyDescent="0.35">
      <c r="A110" s="285" t="s">
        <v>187</v>
      </c>
      <c r="B110" s="245" t="s">
        <v>188</v>
      </c>
      <c r="C110" s="279"/>
      <c r="D110" s="140" t="s">
        <v>185</v>
      </c>
      <c r="E110" s="280"/>
      <c r="F110" s="144"/>
      <c r="G110" s="249">
        <v>5</v>
      </c>
      <c r="H110" s="289">
        <v>150</v>
      </c>
      <c r="I110" s="235">
        <v>4</v>
      </c>
      <c r="J110" s="236" t="s">
        <v>46</v>
      </c>
      <c r="K110" s="143"/>
      <c r="L110" s="143"/>
      <c r="M110" s="282">
        <f>H110-I110</f>
        <v>146</v>
      </c>
      <c r="N110" s="71"/>
      <c r="O110" s="74"/>
      <c r="P110" s="73"/>
      <c r="Q110" s="74" t="s">
        <v>46</v>
      </c>
      <c r="R110" s="306"/>
      <c r="S110" s="150"/>
      <c r="T110" s="148"/>
      <c r="U110" s="307"/>
      <c r="AJ110" s="125"/>
      <c r="AK110" s="125"/>
      <c r="AL110" s="125"/>
      <c r="AM110" s="179"/>
      <c r="AN110" s="179"/>
      <c r="AO110" s="179"/>
      <c r="AP110" s="179"/>
      <c r="AQ110" s="179"/>
      <c r="AR110" s="179"/>
      <c r="AS110" s="179"/>
      <c r="AT110" s="125"/>
      <c r="AU110" s="125"/>
      <c r="AV110" s="125"/>
      <c r="AW110" s="125"/>
      <c r="AX110" s="125"/>
      <c r="AY110" s="125"/>
      <c r="AZ110" s="125"/>
      <c r="BA110" s="125"/>
      <c r="BB110" s="125"/>
      <c r="BC110" s="125"/>
      <c r="BD110" s="125"/>
      <c r="BE110" s="125"/>
      <c r="BF110" s="125"/>
      <c r="BG110" s="125"/>
      <c r="BH110" s="125"/>
      <c r="BI110" s="125"/>
      <c r="BJ110" s="125"/>
      <c r="BK110" s="125"/>
      <c r="BL110" s="125"/>
      <c r="BM110" s="125"/>
    </row>
    <row r="111" spans="1:65" s="129" customFormat="1" ht="16.2" thickBot="1" x14ac:dyDescent="0.35">
      <c r="A111" s="607" t="s">
        <v>162</v>
      </c>
      <c r="B111" s="608"/>
      <c r="C111" s="291" t="s">
        <v>189</v>
      </c>
      <c r="D111" s="292"/>
      <c r="E111" s="293"/>
      <c r="F111" s="294"/>
      <c r="G111" s="295">
        <f>G112+G114</f>
        <v>9</v>
      </c>
      <c r="H111" s="308">
        <f>H112+H101</f>
        <v>270</v>
      </c>
      <c r="I111" s="308">
        <v>16</v>
      </c>
      <c r="J111" s="308" t="s">
        <v>52</v>
      </c>
      <c r="K111" s="308"/>
      <c r="L111" s="308" t="s">
        <v>52</v>
      </c>
      <c r="M111" s="308">
        <f>M112+M113</f>
        <v>254</v>
      </c>
      <c r="N111" s="309"/>
      <c r="O111" s="309"/>
      <c r="P111" s="309"/>
      <c r="Q111" s="309"/>
      <c r="R111" s="310" t="s">
        <v>190</v>
      </c>
      <c r="S111" s="195"/>
      <c r="T111" s="278"/>
      <c r="U111" s="305"/>
      <c r="AJ111" s="130"/>
      <c r="AK111" s="130"/>
      <c r="AL111" s="130"/>
      <c r="AM111" s="31" t="b">
        <f>ISBLANK(N111)</f>
        <v>1</v>
      </c>
      <c r="AN111" s="31" t="b">
        <f>ISBLANK(#REF!)</f>
        <v>0</v>
      </c>
      <c r="AO111" s="31" t="b">
        <f>ISBLANK(P111)</f>
        <v>1</v>
      </c>
      <c r="AP111" s="31" t="b">
        <f>ISBLANK(#REF!)</f>
        <v>0</v>
      </c>
      <c r="AQ111" s="31" t="b">
        <f>ISBLANK(#REF!)</f>
        <v>0</v>
      </c>
      <c r="AR111" s="31" t="b">
        <f>ISBLANK(#REF!)</f>
        <v>0</v>
      </c>
      <c r="AS111" s="31" t="b">
        <f>ISBLANK(R111)</f>
        <v>0</v>
      </c>
      <c r="AT111" s="31" t="b">
        <f>ISBLANK(U111)</f>
        <v>1</v>
      </c>
      <c r="AU111" s="130"/>
      <c r="AV111" s="130"/>
      <c r="AW111" s="130"/>
      <c r="AX111" s="130"/>
      <c r="AY111" s="130"/>
      <c r="AZ111" s="130"/>
      <c r="BA111" s="130"/>
      <c r="BB111" s="130"/>
      <c r="BC111" s="130"/>
      <c r="BD111" s="130"/>
      <c r="BE111" s="130"/>
      <c r="BF111" s="130"/>
      <c r="BG111" s="130"/>
      <c r="BH111" s="130"/>
      <c r="BI111" s="130"/>
      <c r="BJ111" s="130"/>
      <c r="BK111" s="130"/>
      <c r="BL111" s="130"/>
      <c r="BM111" s="130"/>
    </row>
    <row r="112" spans="1:65" s="124" customFormat="1" ht="16.2" thickBot="1" x14ac:dyDescent="0.35">
      <c r="A112" s="285" t="s">
        <v>191</v>
      </c>
      <c r="B112" s="245" t="s">
        <v>192</v>
      </c>
      <c r="C112" s="279">
        <v>5</v>
      </c>
      <c r="D112" s="140"/>
      <c r="E112" s="280"/>
      <c r="F112" s="144"/>
      <c r="G112" s="249">
        <v>4.5</v>
      </c>
      <c r="H112" s="289">
        <f>G112*30</f>
        <v>135</v>
      </c>
      <c r="I112" s="116">
        <v>8</v>
      </c>
      <c r="J112" s="89" t="s">
        <v>46</v>
      </c>
      <c r="K112" s="89"/>
      <c r="L112" s="89" t="s">
        <v>46</v>
      </c>
      <c r="M112" s="282">
        <f>H112-I112</f>
        <v>127</v>
      </c>
      <c r="N112" s="71"/>
      <c r="O112" s="149"/>
      <c r="P112" s="73"/>
      <c r="Q112" s="74"/>
      <c r="R112" s="306" t="s">
        <v>52</v>
      </c>
      <c r="S112" s="148"/>
      <c r="T112" s="150"/>
      <c r="U112" s="307"/>
      <c r="AJ112" s="125"/>
      <c r="AK112" s="125"/>
      <c r="AL112" s="125"/>
      <c r="AM112" s="179"/>
      <c r="AN112" s="179"/>
      <c r="AO112" s="179"/>
      <c r="AP112" s="179"/>
      <c r="AQ112" s="179"/>
      <c r="AR112" s="179"/>
      <c r="AS112" s="179"/>
      <c r="AT112" s="125"/>
      <c r="AU112" s="125"/>
      <c r="AV112" s="125"/>
      <c r="AW112" s="125"/>
      <c r="AX112" s="125"/>
      <c r="AY112" s="125"/>
      <c r="AZ112" s="125"/>
      <c r="BA112" s="125"/>
      <c r="BB112" s="125"/>
      <c r="BC112" s="125"/>
      <c r="BD112" s="125"/>
      <c r="BE112" s="125"/>
      <c r="BF112" s="125"/>
      <c r="BG112" s="125"/>
      <c r="BH112" s="125"/>
      <c r="BI112" s="125"/>
      <c r="BJ112" s="125"/>
      <c r="BK112" s="125"/>
      <c r="BL112" s="125"/>
      <c r="BM112" s="125"/>
    </row>
    <row r="113" spans="1:65" s="124" customFormat="1" ht="16.2" thickBot="1" x14ac:dyDescent="0.35">
      <c r="A113" s="285" t="s">
        <v>193</v>
      </c>
      <c r="B113" s="245" t="s">
        <v>194</v>
      </c>
      <c r="C113" s="279">
        <v>5</v>
      </c>
      <c r="D113" s="140"/>
      <c r="E113" s="280"/>
      <c r="F113" s="144"/>
      <c r="G113" s="249">
        <v>4.5</v>
      </c>
      <c r="H113" s="289">
        <v>135</v>
      </c>
      <c r="I113" s="116">
        <v>8</v>
      </c>
      <c r="J113" s="89" t="s">
        <v>46</v>
      </c>
      <c r="K113" s="89"/>
      <c r="L113" s="89" t="s">
        <v>46</v>
      </c>
      <c r="M113" s="282">
        <f>H113-I113</f>
        <v>127</v>
      </c>
      <c r="N113" s="71"/>
      <c r="O113" s="149"/>
      <c r="P113" s="73"/>
      <c r="Q113" s="74"/>
      <c r="R113" s="306" t="s">
        <v>52</v>
      </c>
      <c r="S113" s="148"/>
      <c r="T113" s="150"/>
      <c r="U113" s="307"/>
      <c r="AJ113" s="125"/>
      <c r="AK113" s="125"/>
      <c r="AL113" s="125"/>
      <c r="AM113" s="179"/>
      <c r="AN113" s="179"/>
      <c r="AO113" s="179"/>
      <c r="AP113" s="179"/>
      <c r="AQ113" s="179"/>
      <c r="AR113" s="179"/>
      <c r="AS113" s="179"/>
      <c r="AT113" s="125"/>
      <c r="AU113" s="125"/>
      <c r="AV113" s="125"/>
      <c r="AW113" s="125"/>
      <c r="AX113" s="125"/>
      <c r="AY113" s="125"/>
      <c r="AZ113" s="125"/>
      <c r="BA113" s="125"/>
      <c r="BB113" s="125"/>
      <c r="BC113" s="125"/>
      <c r="BD113" s="125"/>
      <c r="BE113" s="125"/>
      <c r="BF113" s="125"/>
      <c r="BG113" s="125"/>
      <c r="BH113" s="125"/>
      <c r="BI113" s="125"/>
      <c r="BJ113" s="125"/>
      <c r="BK113" s="125"/>
      <c r="BL113" s="125"/>
      <c r="BM113" s="125"/>
    </row>
    <row r="114" spans="1:65" s="124" customFormat="1" ht="16.2" thickBot="1" x14ac:dyDescent="0.35">
      <c r="A114" s="285" t="s">
        <v>195</v>
      </c>
      <c r="B114" s="311" t="s">
        <v>304</v>
      </c>
      <c r="C114" s="279">
        <v>5</v>
      </c>
      <c r="D114" s="140"/>
      <c r="E114" s="280"/>
      <c r="F114" s="144"/>
      <c r="G114" s="249">
        <v>4.5</v>
      </c>
      <c r="H114" s="281">
        <f>G114*30</f>
        <v>135</v>
      </c>
      <c r="I114" s="116">
        <v>8</v>
      </c>
      <c r="J114" s="89" t="s">
        <v>46</v>
      </c>
      <c r="K114" s="89"/>
      <c r="L114" s="89" t="s">
        <v>46</v>
      </c>
      <c r="M114" s="282">
        <f>H114-I114</f>
        <v>127</v>
      </c>
      <c r="N114" s="71"/>
      <c r="O114" s="149"/>
      <c r="P114" s="73"/>
      <c r="Q114" s="74"/>
      <c r="R114" s="306" t="s">
        <v>52</v>
      </c>
      <c r="S114" s="148"/>
      <c r="T114" s="150"/>
      <c r="U114" s="312"/>
      <c r="AJ114" s="125"/>
      <c r="AK114" s="125"/>
      <c r="AL114" s="125"/>
      <c r="AM114" s="179"/>
      <c r="AN114" s="179"/>
      <c r="AO114" s="179"/>
      <c r="AP114" s="179"/>
      <c r="AQ114" s="179"/>
      <c r="AR114" s="179"/>
      <c r="AS114" s="179"/>
      <c r="AT114" s="125"/>
      <c r="AU114" s="125"/>
      <c r="AV114" s="125"/>
      <c r="AW114" s="125"/>
      <c r="AX114" s="125"/>
      <c r="AY114" s="125"/>
      <c r="AZ114" s="125"/>
      <c r="BA114" s="125"/>
      <c r="BB114" s="125"/>
      <c r="BC114" s="125"/>
      <c r="BD114" s="125"/>
      <c r="BE114" s="125"/>
      <c r="BF114" s="125"/>
      <c r="BG114" s="125"/>
      <c r="BH114" s="125"/>
      <c r="BI114" s="125"/>
      <c r="BJ114" s="125"/>
      <c r="BK114" s="125"/>
      <c r="BL114" s="125"/>
      <c r="BM114" s="125"/>
    </row>
    <row r="115" spans="1:65" s="124" customFormat="1" ht="16.2" thickBot="1" x14ac:dyDescent="0.35">
      <c r="A115" s="285" t="s">
        <v>196</v>
      </c>
      <c r="B115" s="313" t="s">
        <v>197</v>
      </c>
      <c r="C115" s="279">
        <v>5</v>
      </c>
      <c r="D115" s="140"/>
      <c r="E115" s="280"/>
      <c r="F115" s="144"/>
      <c r="G115" s="249">
        <v>4.5</v>
      </c>
      <c r="H115" s="39">
        <v>135</v>
      </c>
      <c r="I115" s="116">
        <v>8</v>
      </c>
      <c r="J115" s="89" t="s">
        <v>46</v>
      </c>
      <c r="K115" s="89"/>
      <c r="L115" s="89" t="s">
        <v>46</v>
      </c>
      <c r="M115" s="282">
        <f>H115-I115</f>
        <v>127</v>
      </c>
      <c r="N115" s="71"/>
      <c r="O115" s="149"/>
      <c r="P115" s="73"/>
      <c r="Q115" s="74"/>
      <c r="R115" s="306" t="s">
        <v>52</v>
      </c>
      <c r="S115" s="148"/>
      <c r="T115" s="150"/>
      <c r="U115" s="312"/>
      <c r="AJ115" s="125"/>
      <c r="AK115" s="125"/>
      <c r="AL115" s="125"/>
      <c r="AM115" s="179"/>
      <c r="AN115" s="179"/>
      <c r="AO115" s="179"/>
      <c r="AP115" s="179"/>
      <c r="AQ115" s="179"/>
      <c r="AR115" s="179"/>
      <c r="AS115" s="179"/>
      <c r="AT115" s="125"/>
      <c r="AU115" s="125"/>
      <c r="AV115" s="125"/>
      <c r="AW115" s="125"/>
      <c r="AX115" s="125"/>
      <c r="AY115" s="125"/>
      <c r="AZ115" s="125"/>
      <c r="BA115" s="125"/>
      <c r="BB115" s="125"/>
      <c r="BC115" s="125"/>
      <c r="BD115" s="125"/>
      <c r="BE115" s="125"/>
      <c r="BF115" s="125"/>
      <c r="BG115" s="125"/>
      <c r="BH115" s="125"/>
      <c r="BI115" s="125"/>
      <c r="BJ115" s="125"/>
      <c r="BK115" s="125"/>
      <c r="BL115" s="125"/>
      <c r="BM115" s="125"/>
    </row>
    <row r="116" spans="1:65" ht="16.2" thickBot="1" x14ac:dyDescent="0.35">
      <c r="A116" s="607" t="s">
        <v>198</v>
      </c>
      <c r="B116" s="608"/>
      <c r="C116" s="291" t="s">
        <v>199</v>
      </c>
      <c r="D116" s="140"/>
      <c r="E116" s="280"/>
      <c r="F116" s="144"/>
      <c r="G116" s="295">
        <f>G117+G119+G121</f>
        <v>15</v>
      </c>
      <c r="H116" s="295">
        <f>H117+H119+H121</f>
        <v>450</v>
      </c>
      <c r="I116" s="295">
        <f>I117+I119+I121</f>
        <v>24</v>
      </c>
      <c r="J116" s="308" t="s">
        <v>200</v>
      </c>
      <c r="K116" s="308"/>
      <c r="L116" s="308" t="s">
        <v>200</v>
      </c>
      <c r="M116" s="295">
        <f>M117+M119+M121</f>
        <v>426</v>
      </c>
      <c r="N116" s="309"/>
      <c r="O116" s="309"/>
      <c r="P116" s="309"/>
      <c r="Q116" s="309"/>
      <c r="R116" s="310"/>
      <c r="S116" s="195" t="s">
        <v>201</v>
      </c>
      <c r="T116" s="195"/>
      <c r="U116" s="305"/>
      <c r="AK116" s="30" t="s">
        <v>19</v>
      </c>
      <c r="AL116" s="126"/>
      <c r="AM116" s="31" t="b">
        <f>ISBLANK(N116)</f>
        <v>1</v>
      </c>
      <c r="AN116" s="31" t="b">
        <f>ISBLANK(#REF!)</f>
        <v>0</v>
      </c>
      <c r="AO116" s="31" t="b">
        <f>ISBLANK(P116)</f>
        <v>1</v>
      </c>
      <c r="AP116" s="31" t="b">
        <f>ISBLANK(#REF!)</f>
        <v>0</v>
      </c>
      <c r="AQ116" s="31" t="b">
        <f>ISBLANK(R116)</f>
        <v>1</v>
      </c>
      <c r="AR116" s="31" t="b">
        <f>ISBLANK(#REF!)</f>
        <v>0</v>
      </c>
      <c r="AS116" s="31" t="b">
        <f>ISBLANK(T116)</f>
        <v>1</v>
      </c>
      <c r="AT116" s="31" t="b">
        <f>ISBLANK(U116)</f>
        <v>1</v>
      </c>
    </row>
    <row r="117" spans="1:65" ht="16.2" thickBot="1" x14ac:dyDescent="0.35">
      <c r="A117" s="285" t="s">
        <v>202</v>
      </c>
      <c r="B117" s="245" t="s">
        <v>203</v>
      </c>
      <c r="C117" s="279">
        <v>6</v>
      </c>
      <c r="D117" s="143"/>
      <c r="E117" s="144"/>
      <c r="F117" s="280"/>
      <c r="G117" s="249">
        <v>5</v>
      </c>
      <c r="H117" s="289">
        <f>G117*30</f>
        <v>150</v>
      </c>
      <c r="I117" s="116">
        <v>8</v>
      </c>
      <c r="J117" s="89" t="s">
        <v>46</v>
      </c>
      <c r="K117" s="89"/>
      <c r="L117" s="89" t="s">
        <v>46</v>
      </c>
      <c r="M117" s="282">
        <f>H117-I117</f>
        <v>142</v>
      </c>
      <c r="N117" s="71"/>
      <c r="O117" s="149"/>
      <c r="P117" s="73"/>
      <c r="Q117" s="74"/>
      <c r="R117" s="147"/>
      <c r="S117" s="148" t="s">
        <v>52</v>
      </c>
      <c r="T117" s="148"/>
      <c r="U117" s="71"/>
      <c r="AK117" s="30" t="s">
        <v>20</v>
      </c>
      <c r="AL117" s="126"/>
    </row>
    <row r="118" spans="1:65" ht="16.2" thickBot="1" x14ac:dyDescent="0.35">
      <c r="A118" s="285" t="s">
        <v>204</v>
      </c>
      <c r="B118" s="245" t="s">
        <v>305</v>
      </c>
      <c r="C118" s="279">
        <v>6</v>
      </c>
      <c r="D118" s="143"/>
      <c r="E118" s="144"/>
      <c r="F118" s="280"/>
      <c r="G118" s="249">
        <v>5</v>
      </c>
      <c r="H118" s="314">
        <v>150</v>
      </c>
      <c r="I118" s="116">
        <v>8</v>
      </c>
      <c r="J118" s="89" t="s">
        <v>46</v>
      </c>
      <c r="K118" s="89"/>
      <c r="L118" s="89" t="s">
        <v>46</v>
      </c>
      <c r="M118" s="282">
        <f t="shared" ref="M118:M122" si="27">H118-I118</f>
        <v>142</v>
      </c>
      <c r="N118" s="71"/>
      <c r="O118" s="149"/>
      <c r="P118" s="73"/>
      <c r="Q118" s="74"/>
      <c r="R118" s="147"/>
      <c r="S118" s="148" t="s">
        <v>52</v>
      </c>
      <c r="T118" s="148"/>
      <c r="U118" s="71"/>
      <c r="AK118" s="30" t="s">
        <v>21</v>
      </c>
      <c r="AL118" s="126">
        <f>AQ124+AR124</f>
        <v>46</v>
      </c>
    </row>
    <row r="119" spans="1:65" ht="16.2" thickBot="1" x14ac:dyDescent="0.35">
      <c r="A119" s="285" t="s">
        <v>205</v>
      </c>
      <c r="B119" s="245" t="s">
        <v>206</v>
      </c>
      <c r="C119" s="279">
        <v>6</v>
      </c>
      <c r="D119" s="143"/>
      <c r="E119" s="144"/>
      <c r="F119" s="280"/>
      <c r="G119" s="249">
        <v>5</v>
      </c>
      <c r="H119" s="289">
        <f>G119*30</f>
        <v>150</v>
      </c>
      <c r="I119" s="116">
        <v>8</v>
      </c>
      <c r="J119" s="89" t="s">
        <v>46</v>
      </c>
      <c r="K119" s="89"/>
      <c r="L119" s="89" t="s">
        <v>46</v>
      </c>
      <c r="M119" s="282">
        <f t="shared" si="27"/>
        <v>142</v>
      </c>
      <c r="N119" s="71"/>
      <c r="O119" s="149"/>
      <c r="P119" s="73"/>
      <c r="Q119" s="74"/>
      <c r="R119" s="147"/>
      <c r="S119" s="148" t="s">
        <v>52</v>
      </c>
      <c r="T119" s="148"/>
      <c r="U119" s="71"/>
      <c r="AK119" s="30" t="s">
        <v>22</v>
      </c>
      <c r="AL119" s="126">
        <f>AS124+AT124</f>
        <v>9</v>
      </c>
    </row>
    <row r="120" spans="1:65" ht="16.2" thickBot="1" x14ac:dyDescent="0.35">
      <c r="A120" s="285" t="s">
        <v>207</v>
      </c>
      <c r="B120" s="245" t="s">
        <v>208</v>
      </c>
      <c r="C120" s="279">
        <v>6</v>
      </c>
      <c r="D120" s="143"/>
      <c r="E120" s="144"/>
      <c r="F120" s="280"/>
      <c r="G120" s="249">
        <v>5</v>
      </c>
      <c r="H120" s="315">
        <v>150</v>
      </c>
      <c r="I120" s="116">
        <v>8</v>
      </c>
      <c r="J120" s="89" t="s">
        <v>46</v>
      </c>
      <c r="K120" s="89"/>
      <c r="L120" s="89" t="s">
        <v>46</v>
      </c>
      <c r="M120" s="282">
        <f t="shared" si="27"/>
        <v>142</v>
      </c>
      <c r="N120" s="71"/>
      <c r="O120" s="149"/>
      <c r="P120" s="73"/>
      <c r="Q120" s="74"/>
      <c r="R120" s="147"/>
      <c r="S120" s="148" t="s">
        <v>52</v>
      </c>
      <c r="T120" s="148"/>
      <c r="U120" s="71"/>
      <c r="AL120" s="126">
        <f>SUM(AL116:AL119)</f>
        <v>55</v>
      </c>
    </row>
    <row r="121" spans="1:65" ht="16.2" thickBot="1" x14ac:dyDescent="0.35">
      <c r="A121" s="285" t="s">
        <v>209</v>
      </c>
      <c r="B121" s="245" t="s">
        <v>210</v>
      </c>
      <c r="C121" s="279">
        <v>6</v>
      </c>
      <c r="D121" s="143"/>
      <c r="E121" s="144"/>
      <c r="F121" s="280"/>
      <c r="G121" s="249">
        <v>5</v>
      </c>
      <c r="H121" s="289">
        <f>G121*30</f>
        <v>150</v>
      </c>
      <c r="I121" s="116">
        <v>8</v>
      </c>
      <c r="J121" s="89" t="s">
        <v>46</v>
      </c>
      <c r="K121" s="89"/>
      <c r="L121" s="89" t="s">
        <v>46</v>
      </c>
      <c r="M121" s="282">
        <f t="shared" si="27"/>
        <v>142</v>
      </c>
      <c r="N121" s="71"/>
      <c r="O121" s="149"/>
      <c r="P121" s="73"/>
      <c r="Q121" s="74"/>
      <c r="R121" s="147"/>
      <c r="S121" s="148" t="s">
        <v>52</v>
      </c>
      <c r="T121" s="148"/>
      <c r="U121" s="71"/>
    </row>
    <row r="122" spans="1:65" ht="16.2" thickBot="1" x14ac:dyDescent="0.35">
      <c r="A122" s="285" t="s">
        <v>211</v>
      </c>
      <c r="B122" s="316" t="s">
        <v>306</v>
      </c>
      <c r="C122" s="317">
        <v>6</v>
      </c>
      <c r="D122" s="318"/>
      <c r="E122" s="319"/>
      <c r="F122" s="320"/>
      <c r="G122" s="321">
        <v>5</v>
      </c>
      <c r="H122" s="322">
        <v>150</v>
      </c>
      <c r="I122" s="152">
        <v>8</v>
      </c>
      <c r="J122" s="153" t="s">
        <v>46</v>
      </c>
      <c r="K122" s="153"/>
      <c r="L122" s="153" t="s">
        <v>46</v>
      </c>
      <c r="M122" s="323">
        <f t="shared" si="27"/>
        <v>142</v>
      </c>
      <c r="N122" s="154"/>
      <c r="O122" s="157"/>
      <c r="P122" s="156"/>
      <c r="Q122" s="155"/>
      <c r="R122" s="324"/>
      <c r="S122" s="325" t="s">
        <v>52</v>
      </c>
      <c r="T122" s="325"/>
      <c r="U122" s="154"/>
    </row>
    <row r="123" spans="1:65" ht="16.2" thickBot="1" x14ac:dyDescent="0.35">
      <c r="A123" s="606" t="s">
        <v>73</v>
      </c>
      <c r="B123" s="606"/>
      <c r="C123" s="606"/>
      <c r="D123" s="606"/>
      <c r="E123" s="606"/>
      <c r="F123" s="606"/>
      <c r="G123" s="326">
        <f>G101</f>
        <v>4.5</v>
      </c>
      <c r="H123" s="327">
        <v>150</v>
      </c>
      <c r="I123" s="158"/>
      <c r="J123" s="159"/>
      <c r="K123" s="159"/>
      <c r="L123" s="159"/>
      <c r="M123" s="328"/>
      <c r="N123" s="148"/>
      <c r="O123" s="148"/>
      <c r="P123" s="148"/>
      <c r="Q123" s="148"/>
      <c r="R123" s="148"/>
      <c r="S123" s="148"/>
      <c r="T123" s="148"/>
      <c r="U123" s="148"/>
    </row>
    <row r="124" spans="1:65" ht="16.2" customHeight="1" thickBot="1" x14ac:dyDescent="0.35">
      <c r="A124" s="606" t="s">
        <v>74</v>
      </c>
      <c r="B124" s="606"/>
      <c r="C124" s="606"/>
      <c r="D124" s="606"/>
      <c r="E124" s="606"/>
      <c r="F124" s="606"/>
      <c r="G124" s="329">
        <f>G103+G108+G111+G116</f>
        <v>37</v>
      </c>
      <c r="H124" s="329">
        <f t="shared" ref="H124" si="28">H103+H108+H111+H116</f>
        <v>1110</v>
      </c>
      <c r="I124" s="330">
        <f>I103+I108+I111+I116</f>
        <v>56</v>
      </c>
      <c r="J124" s="330">
        <v>36</v>
      </c>
      <c r="K124" s="330"/>
      <c r="L124" s="330">
        <v>20</v>
      </c>
      <c r="M124" s="330">
        <f>M103+M108+M111+M116</f>
        <v>1054</v>
      </c>
      <c r="N124" s="331"/>
      <c r="O124" s="331"/>
      <c r="P124" s="331" t="s">
        <v>52</v>
      </c>
      <c r="Q124" s="331" t="s">
        <v>52</v>
      </c>
      <c r="R124" s="331" t="s">
        <v>190</v>
      </c>
      <c r="S124" s="331" t="s">
        <v>201</v>
      </c>
      <c r="T124" s="331"/>
      <c r="U124" s="331"/>
      <c r="AM124" s="163">
        <f t="shared" ref="AM124:AT124" si="29">SUMIF(AM103:AM122,FALSE,$G103:$G122)</f>
        <v>0</v>
      </c>
      <c r="AN124" s="163">
        <f t="shared" si="29"/>
        <v>37</v>
      </c>
      <c r="AO124" s="163">
        <f t="shared" si="29"/>
        <v>8</v>
      </c>
      <c r="AP124" s="163">
        <f t="shared" si="29"/>
        <v>37</v>
      </c>
      <c r="AQ124" s="163">
        <f t="shared" si="29"/>
        <v>9</v>
      </c>
      <c r="AR124" s="163">
        <f t="shared" si="29"/>
        <v>37</v>
      </c>
      <c r="AS124" s="163">
        <f t="shared" si="29"/>
        <v>9</v>
      </c>
      <c r="AT124" s="163">
        <f t="shared" si="29"/>
        <v>0</v>
      </c>
    </row>
    <row r="125" spans="1:65" ht="16.2" customHeight="1" thickBot="1" x14ac:dyDescent="0.35">
      <c r="A125" s="587" t="s">
        <v>212</v>
      </c>
      <c r="B125" s="587"/>
      <c r="C125" s="587"/>
      <c r="D125" s="587"/>
      <c r="E125" s="587"/>
      <c r="F125" s="587"/>
      <c r="G125" s="329">
        <f>SUM(G123:G124)</f>
        <v>41.5</v>
      </c>
      <c r="H125" s="329">
        <f>SUM(H123:H124)</f>
        <v>1260</v>
      </c>
      <c r="I125" s="329"/>
      <c r="J125" s="329"/>
      <c r="K125" s="329"/>
      <c r="L125" s="329"/>
      <c r="M125" s="329"/>
      <c r="N125" s="332"/>
      <c r="O125" s="332"/>
      <c r="P125" s="332"/>
      <c r="Q125" s="332"/>
      <c r="R125" s="332"/>
      <c r="S125" s="332"/>
      <c r="T125" s="332"/>
      <c r="U125" s="332"/>
      <c r="AM125" s="163"/>
      <c r="AN125" s="163"/>
      <c r="AO125" s="163"/>
      <c r="AP125" s="163"/>
      <c r="AQ125" s="163"/>
      <c r="AR125" s="163"/>
      <c r="AS125" s="163"/>
      <c r="AT125" s="163"/>
    </row>
    <row r="126" spans="1:65" ht="33.75" customHeight="1" thickBot="1" x14ac:dyDescent="0.35">
      <c r="A126" s="634" t="s">
        <v>213</v>
      </c>
      <c r="B126" s="635"/>
      <c r="C126" s="635"/>
      <c r="D126" s="635"/>
      <c r="E126" s="635"/>
      <c r="F126" s="635"/>
      <c r="G126" s="329">
        <f>G101+G85</f>
        <v>8</v>
      </c>
      <c r="H126" s="329">
        <f>H101+H85</f>
        <v>240</v>
      </c>
      <c r="I126" s="329"/>
      <c r="J126" s="329"/>
      <c r="K126" s="329"/>
      <c r="L126" s="329"/>
      <c r="M126" s="329"/>
      <c r="N126" s="332"/>
      <c r="O126" s="332"/>
      <c r="P126" s="332"/>
      <c r="Q126" s="332"/>
      <c r="R126" s="332"/>
      <c r="S126" s="332"/>
      <c r="T126" s="332"/>
      <c r="U126" s="332"/>
      <c r="AM126" s="163"/>
      <c r="AN126" s="163"/>
      <c r="AO126" s="163"/>
      <c r="AP126" s="163"/>
      <c r="AQ126" s="163"/>
      <c r="AR126" s="163"/>
      <c r="AS126" s="163"/>
      <c r="AT126" s="163"/>
    </row>
    <row r="127" spans="1:65" s="1" customFormat="1" ht="16.2" thickBot="1" x14ac:dyDescent="0.35">
      <c r="A127" s="636" t="s">
        <v>214</v>
      </c>
      <c r="B127" s="635"/>
      <c r="C127" s="635"/>
      <c r="D127" s="635"/>
      <c r="E127" s="635"/>
      <c r="F127" s="637"/>
      <c r="G127" s="333">
        <f t="shared" ref="G127:N127" si="30">G124+G98</f>
        <v>53.5</v>
      </c>
      <c r="H127" s="334">
        <f t="shared" si="30"/>
        <v>1605</v>
      </c>
      <c r="I127" s="334">
        <f t="shared" si="30"/>
        <v>76</v>
      </c>
      <c r="J127" s="334">
        <f t="shared" si="30"/>
        <v>44</v>
      </c>
      <c r="K127" s="334">
        <f t="shared" si="30"/>
        <v>0</v>
      </c>
      <c r="L127" s="334">
        <f t="shared" si="30"/>
        <v>32</v>
      </c>
      <c r="M127" s="334">
        <f t="shared" si="30"/>
        <v>1529</v>
      </c>
      <c r="N127" s="332">
        <f t="shared" si="30"/>
        <v>0</v>
      </c>
      <c r="O127" s="332" t="s">
        <v>46</v>
      </c>
      <c r="P127" s="332" t="s">
        <v>200</v>
      </c>
      <c r="Q127" s="332" t="s">
        <v>200</v>
      </c>
      <c r="R127" s="332" t="s">
        <v>201</v>
      </c>
      <c r="S127" s="332" t="s">
        <v>201</v>
      </c>
      <c r="T127" s="332"/>
      <c r="U127" s="332"/>
      <c r="V127" s="335">
        <v>22</v>
      </c>
      <c r="W127" s="336">
        <v>22</v>
      </c>
      <c r="AM127" s="2"/>
      <c r="AN127" s="2"/>
      <c r="AO127" s="2"/>
      <c r="AP127" s="2"/>
      <c r="AQ127" s="2"/>
      <c r="AR127" s="2"/>
      <c r="AS127" s="2"/>
    </row>
    <row r="128" spans="1:65" s="1" customFormat="1" ht="16.2" thickBot="1" x14ac:dyDescent="0.35">
      <c r="A128" s="636" t="s">
        <v>215</v>
      </c>
      <c r="B128" s="635"/>
      <c r="C128" s="635"/>
      <c r="D128" s="635"/>
      <c r="E128" s="635"/>
      <c r="F128" s="637"/>
      <c r="G128" s="333">
        <f>SUM(G126:G127)</f>
        <v>61.5</v>
      </c>
      <c r="H128" s="333">
        <f>SUM(H126:H127)</f>
        <v>1845</v>
      </c>
      <c r="I128" s="334"/>
      <c r="J128" s="334"/>
      <c r="K128" s="334"/>
      <c r="L128" s="334"/>
      <c r="M128" s="334"/>
      <c r="N128" s="223"/>
      <c r="O128" s="223"/>
      <c r="P128" s="223"/>
      <c r="Q128" s="332"/>
      <c r="R128" s="332"/>
      <c r="S128" s="332"/>
      <c r="T128" s="332"/>
      <c r="U128" s="332"/>
      <c r="V128" s="335"/>
      <c r="W128" s="336"/>
      <c r="AM128" s="2"/>
      <c r="AN128" s="2"/>
      <c r="AO128" s="2"/>
      <c r="AP128" s="2"/>
      <c r="AQ128" s="2"/>
      <c r="AR128" s="2"/>
      <c r="AS128" s="2"/>
    </row>
    <row r="129" spans="1:47" s="1" customFormat="1" hidden="1" x14ac:dyDescent="0.3">
      <c r="A129" s="638" t="s">
        <v>216</v>
      </c>
      <c r="B129" s="638"/>
      <c r="C129" s="638"/>
      <c r="D129" s="638"/>
      <c r="E129" s="638"/>
      <c r="F129" s="638"/>
      <c r="G129" s="638"/>
      <c r="H129" s="638"/>
      <c r="I129" s="638"/>
      <c r="J129" s="638"/>
      <c r="K129" s="638"/>
      <c r="L129" s="638"/>
      <c r="M129" s="638"/>
      <c r="N129" s="223" t="e">
        <f>#REF!</f>
        <v>#REF!</v>
      </c>
      <c r="O129" s="223" t="e">
        <f>#REF!</f>
        <v>#REF!</v>
      </c>
      <c r="P129" s="223" t="e">
        <f>#REF!</f>
        <v>#REF!</v>
      </c>
      <c r="Q129" s="223" t="e">
        <f>#REF!</f>
        <v>#REF!</v>
      </c>
      <c r="R129" s="223" t="e">
        <f>#REF!</f>
        <v>#REF!</v>
      </c>
      <c r="S129" s="223" t="s">
        <v>217</v>
      </c>
      <c r="T129" s="223"/>
      <c r="U129" s="223"/>
      <c r="AM129" s="2"/>
      <c r="AN129" s="2"/>
      <c r="AO129" s="2"/>
      <c r="AP129" s="2"/>
      <c r="AQ129" s="2"/>
      <c r="AR129" s="2"/>
      <c r="AS129" s="2"/>
    </row>
    <row r="130" spans="1:47" ht="16.2" thickBot="1" x14ac:dyDescent="0.35">
      <c r="A130" s="639" t="s">
        <v>218</v>
      </c>
      <c r="B130" s="639"/>
      <c r="C130" s="639"/>
      <c r="D130" s="639"/>
      <c r="E130" s="639"/>
      <c r="F130" s="639"/>
      <c r="G130" s="337">
        <f>G126+G80</f>
        <v>60</v>
      </c>
      <c r="H130" s="337">
        <f t="shared" ref="H130:M130" si="31">H126+H80</f>
        <v>1800</v>
      </c>
      <c r="I130" s="337">
        <f t="shared" si="31"/>
        <v>0</v>
      </c>
      <c r="J130" s="337">
        <f t="shared" si="31"/>
        <v>0</v>
      </c>
      <c r="K130" s="337">
        <f t="shared" si="31"/>
        <v>0</v>
      </c>
      <c r="L130" s="337">
        <f t="shared" si="31"/>
        <v>0</v>
      </c>
      <c r="M130" s="337">
        <f t="shared" si="31"/>
        <v>0</v>
      </c>
      <c r="N130" s="338"/>
      <c r="O130" s="339"/>
      <c r="P130" s="339"/>
      <c r="Q130" s="339"/>
      <c r="R130" s="339"/>
      <c r="S130" s="339"/>
      <c r="T130" s="339"/>
      <c r="U130" s="339"/>
    </row>
    <row r="131" spans="1:47" x14ac:dyDescent="0.3">
      <c r="A131" s="639" t="s">
        <v>219</v>
      </c>
      <c r="B131" s="639"/>
      <c r="C131" s="639"/>
      <c r="D131" s="639"/>
      <c r="E131" s="639"/>
      <c r="F131" s="639"/>
      <c r="G131" s="337">
        <f t="shared" ref="G131:M132" si="32">G127+G81</f>
        <v>180</v>
      </c>
      <c r="H131" s="337">
        <f t="shared" si="32"/>
        <v>5400</v>
      </c>
      <c r="I131" s="337">
        <f>I127+I81</f>
        <v>276</v>
      </c>
      <c r="J131" s="337">
        <f t="shared" si="32"/>
        <v>148</v>
      </c>
      <c r="K131" s="337">
        <f t="shared" si="32"/>
        <v>8</v>
      </c>
      <c r="L131" s="337">
        <f t="shared" si="32"/>
        <v>120</v>
      </c>
      <c r="M131" s="337">
        <f t="shared" si="32"/>
        <v>4944</v>
      </c>
      <c r="N131" s="223" t="s">
        <v>143</v>
      </c>
      <c r="O131" s="223" t="s">
        <v>217</v>
      </c>
      <c r="P131" s="223" t="s">
        <v>75</v>
      </c>
      <c r="Q131" s="223" t="s">
        <v>220</v>
      </c>
      <c r="R131" s="223" t="s">
        <v>221</v>
      </c>
      <c r="S131" s="223" t="s">
        <v>222</v>
      </c>
      <c r="T131" s="339"/>
      <c r="U131" s="339"/>
    </row>
    <row r="132" spans="1:47" ht="16.2" thickBot="1" x14ac:dyDescent="0.35">
      <c r="A132" s="639" t="s">
        <v>223</v>
      </c>
      <c r="B132" s="639"/>
      <c r="C132" s="639"/>
      <c r="D132" s="639"/>
      <c r="E132" s="639"/>
      <c r="F132" s="639"/>
      <c r="G132" s="337">
        <f t="shared" si="32"/>
        <v>240</v>
      </c>
      <c r="H132" s="337">
        <f t="shared" si="32"/>
        <v>7200</v>
      </c>
      <c r="I132" s="340"/>
      <c r="J132" s="340"/>
      <c r="K132" s="340"/>
      <c r="L132" s="340"/>
      <c r="M132" s="340"/>
      <c r="N132" s="338"/>
      <c r="O132" s="339"/>
      <c r="P132" s="339"/>
      <c r="Q132" s="339"/>
      <c r="R132" s="339"/>
      <c r="S132" s="339"/>
      <c r="T132" s="339"/>
      <c r="U132" s="339"/>
    </row>
    <row r="133" spans="1:47" s="1" customFormat="1" ht="16.2" thickBot="1" x14ac:dyDescent="0.35">
      <c r="A133" s="640" t="s">
        <v>224</v>
      </c>
      <c r="B133" s="640"/>
      <c r="C133" s="640"/>
      <c r="D133" s="640"/>
      <c r="E133" s="640"/>
      <c r="F133" s="640"/>
      <c r="G133" s="640"/>
      <c r="H133" s="640"/>
      <c r="I133" s="640"/>
      <c r="J133" s="640"/>
      <c r="K133" s="640"/>
      <c r="L133" s="640"/>
      <c r="M133" s="640"/>
      <c r="N133" s="332">
        <v>3</v>
      </c>
      <c r="O133" s="341" t="s">
        <v>225</v>
      </c>
      <c r="P133" s="341" t="s">
        <v>80</v>
      </c>
      <c r="Q133" s="341" t="s">
        <v>185</v>
      </c>
      <c r="R133" s="341">
        <v>3</v>
      </c>
      <c r="S133" s="341">
        <v>3</v>
      </c>
      <c r="T133" s="341"/>
      <c r="U133" s="341"/>
      <c r="AM133" s="2"/>
      <c r="AN133" s="2"/>
      <c r="AO133" s="2"/>
      <c r="AP133" s="2"/>
      <c r="AQ133" s="2"/>
      <c r="AR133" s="2"/>
      <c r="AS133" s="2"/>
    </row>
    <row r="134" spans="1:47" s="1" customFormat="1" ht="16.2" thickBot="1" x14ac:dyDescent="0.35">
      <c r="A134" s="640" t="s">
        <v>226</v>
      </c>
      <c r="B134" s="640"/>
      <c r="C134" s="640"/>
      <c r="D134" s="640"/>
      <c r="E134" s="640"/>
      <c r="F134" s="640"/>
      <c r="G134" s="640"/>
      <c r="H134" s="640"/>
      <c r="I134" s="640"/>
      <c r="J134" s="640"/>
      <c r="K134" s="640"/>
      <c r="L134" s="640"/>
      <c r="M134" s="640"/>
      <c r="N134" s="223" t="s">
        <v>185</v>
      </c>
      <c r="O134" s="342" t="s">
        <v>49</v>
      </c>
      <c r="P134" s="342" t="s">
        <v>225</v>
      </c>
      <c r="Q134" s="342" t="s">
        <v>80</v>
      </c>
      <c r="R134" s="342">
        <v>4</v>
      </c>
      <c r="S134" s="342" t="s">
        <v>80</v>
      </c>
      <c r="T134" s="342"/>
      <c r="U134" s="342"/>
      <c r="AM134" s="2"/>
      <c r="AN134" s="2"/>
      <c r="AO134" s="2"/>
      <c r="AP134" s="2"/>
      <c r="AQ134" s="2"/>
      <c r="AR134" s="2"/>
      <c r="AS134" s="2"/>
    </row>
    <row r="135" spans="1:47" s="1" customFormat="1" ht="16.2" thickBot="1" x14ac:dyDescent="0.35">
      <c r="A135" s="640" t="s">
        <v>227</v>
      </c>
      <c r="B135" s="640"/>
      <c r="C135" s="640"/>
      <c r="D135" s="640"/>
      <c r="E135" s="640"/>
      <c r="F135" s="640"/>
      <c r="G135" s="640"/>
      <c r="H135" s="640"/>
      <c r="I135" s="640"/>
      <c r="J135" s="640"/>
      <c r="K135" s="640"/>
      <c r="L135" s="640"/>
      <c r="M135" s="640"/>
      <c r="N135" s="343"/>
      <c r="O135" s="344"/>
      <c r="P135" s="345"/>
      <c r="Q135" s="345"/>
      <c r="R135" s="345"/>
      <c r="S135" s="345"/>
      <c r="T135" s="345"/>
      <c r="U135" s="345"/>
      <c r="AM135" s="2" t="s">
        <v>228</v>
      </c>
      <c r="AN135" s="2" t="s">
        <v>229</v>
      </c>
      <c r="AO135" s="2" t="s">
        <v>230</v>
      </c>
      <c r="AP135" s="2" t="s">
        <v>231</v>
      </c>
      <c r="AQ135" s="2" t="s">
        <v>232</v>
      </c>
      <c r="AR135" s="2" t="s">
        <v>233</v>
      </c>
      <c r="AS135" s="2" t="s">
        <v>234</v>
      </c>
      <c r="AT135" s="2" t="s">
        <v>235</v>
      </c>
    </row>
    <row r="136" spans="1:47" s="1" customFormat="1" ht="16.2" thickBot="1" x14ac:dyDescent="0.35">
      <c r="A136" s="641" t="s">
        <v>236</v>
      </c>
      <c r="B136" s="641"/>
      <c r="C136" s="641"/>
      <c r="D136" s="641"/>
      <c r="E136" s="641"/>
      <c r="F136" s="641"/>
      <c r="G136" s="641"/>
      <c r="H136" s="641"/>
      <c r="I136" s="641"/>
      <c r="J136" s="641"/>
      <c r="K136" s="641"/>
      <c r="L136" s="641"/>
      <c r="M136" s="641"/>
      <c r="N136" s="346"/>
      <c r="O136" s="344"/>
      <c r="P136" s="347" t="s">
        <v>49</v>
      </c>
      <c r="Q136" s="347">
        <v>1</v>
      </c>
      <c r="R136" s="347"/>
      <c r="S136" s="347"/>
      <c r="T136" s="347"/>
      <c r="U136" s="347"/>
      <c r="AL136" s="1" t="s">
        <v>237</v>
      </c>
      <c r="AM136" s="2"/>
      <c r="AN136" s="2"/>
      <c r="AO136" s="2"/>
      <c r="AP136" s="2"/>
      <c r="AQ136" s="2"/>
      <c r="AR136" s="2"/>
      <c r="AS136" s="2"/>
    </row>
    <row r="137" spans="1:47" s="1" customFormat="1" ht="16.2" thickBot="1" x14ac:dyDescent="0.35">
      <c r="A137" s="633" t="s">
        <v>238</v>
      </c>
      <c r="B137" s="633"/>
      <c r="C137" s="633"/>
      <c r="D137" s="633"/>
      <c r="E137" s="633"/>
      <c r="F137" s="633"/>
      <c r="G137" s="633"/>
      <c r="H137" s="633"/>
      <c r="I137" s="633"/>
      <c r="J137" s="633"/>
      <c r="K137" s="633"/>
      <c r="L137" s="633"/>
      <c r="M137" s="633"/>
      <c r="N137" s="642" t="s">
        <v>239</v>
      </c>
      <c r="O137" s="643"/>
      <c r="P137" s="644">
        <f>G82/240*100</f>
        <v>74.375</v>
      </c>
      <c r="Q137" s="645"/>
      <c r="R137" s="646"/>
      <c r="S137" s="646"/>
      <c r="T137" s="646"/>
      <c r="U137" s="646"/>
      <c r="AL137" s="348" t="s">
        <v>240</v>
      </c>
      <c r="AM137" s="2" t="b">
        <f t="shared" ref="AM137:AT137" si="33">AM58</f>
        <v>1</v>
      </c>
      <c r="AN137" s="2" t="b">
        <f t="shared" si="33"/>
        <v>0</v>
      </c>
      <c r="AO137" s="2" t="b">
        <f t="shared" si="33"/>
        <v>1</v>
      </c>
      <c r="AP137" s="2" t="b">
        <f t="shared" si="33"/>
        <v>0</v>
      </c>
      <c r="AQ137" s="2" t="b">
        <f t="shared" si="33"/>
        <v>1</v>
      </c>
      <c r="AR137" s="2" t="b">
        <f t="shared" si="33"/>
        <v>0</v>
      </c>
      <c r="AS137" s="2" t="b">
        <f t="shared" si="33"/>
        <v>1</v>
      </c>
      <c r="AT137" s="2" t="b">
        <f t="shared" si="33"/>
        <v>1</v>
      </c>
      <c r="AU137" s="192">
        <f>SUM(AM137:AT137)</f>
        <v>0</v>
      </c>
    </row>
    <row r="138" spans="1:47" ht="15.75" customHeight="1" thickBot="1" x14ac:dyDescent="0.35">
      <c r="A138" s="633"/>
      <c r="B138" s="633"/>
      <c r="C138" s="633"/>
      <c r="D138" s="633"/>
      <c r="E138" s="633"/>
      <c r="F138" s="633"/>
      <c r="G138" s="633"/>
      <c r="H138" s="633"/>
      <c r="I138" s="633"/>
      <c r="J138" s="633"/>
      <c r="K138" s="633"/>
      <c r="L138" s="633"/>
      <c r="M138" s="633"/>
      <c r="N138" s="648" t="s">
        <v>241</v>
      </c>
      <c r="O138" s="649"/>
      <c r="P138" s="644">
        <f>G128/240*100</f>
        <v>25.624999999999996</v>
      </c>
      <c r="Q138" s="645"/>
      <c r="R138" s="647"/>
      <c r="S138" s="647"/>
      <c r="T138" s="647"/>
      <c r="U138" s="647"/>
    </row>
  </sheetData>
  <mergeCells count="78">
    <mergeCell ref="N137:O137"/>
    <mergeCell ref="P137:Q137"/>
    <mergeCell ref="R137:U138"/>
    <mergeCell ref="N138:O138"/>
    <mergeCell ref="P138:Q138"/>
    <mergeCell ref="A137:M138"/>
    <mergeCell ref="A126:F126"/>
    <mergeCell ref="A127:F127"/>
    <mergeCell ref="A128:F128"/>
    <mergeCell ref="A129:M129"/>
    <mergeCell ref="A130:F130"/>
    <mergeCell ref="A131:F131"/>
    <mergeCell ref="A132:F132"/>
    <mergeCell ref="A133:M133"/>
    <mergeCell ref="A134:M134"/>
    <mergeCell ref="A135:M135"/>
    <mergeCell ref="A136:M136"/>
    <mergeCell ref="A125:F125"/>
    <mergeCell ref="A97:F97"/>
    <mergeCell ref="A98:F98"/>
    <mergeCell ref="A99:F99"/>
    <mergeCell ref="A100:U100"/>
    <mergeCell ref="A101:A102"/>
    <mergeCell ref="A103:B103"/>
    <mergeCell ref="A108:B108"/>
    <mergeCell ref="A111:B111"/>
    <mergeCell ref="A116:B116"/>
    <mergeCell ref="A123:F123"/>
    <mergeCell ref="A124:F124"/>
    <mergeCell ref="A93:B93"/>
    <mergeCell ref="A77:U77"/>
    <mergeCell ref="A79:F79"/>
    <mergeCell ref="A80:F80"/>
    <mergeCell ref="A81:F81"/>
    <mergeCell ref="A82:F82"/>
    <mergeCell ref="A83:U83"/>
    <mergeCell ref="A84:U84"/>
    <mergeCell ref="A85:A86"/>
    <mergeCell ref="A87:A88"/>
    <mergeCell ref="A89:A90"/>
    <mergeCell ref="A91:A92"/>
    <mergeCell ref="A76:F76"/>
    <mergeCell ref="A10:U10"/>
    <mergeCell ref="A34:F34"/>
    <mergeCell ref="A35:F35"/>
    <mergeCell ref="A36:F36"/>
    <mergeCell ref="A37:U37"/>
    <mergeCell ref="A67:F67"/>
    <mergeCell ref="A68:F68"/>
    <mergeCell ref="A69:F69"/>
    <mergeCell ref="A70:U70"/>
    <mergeCell ref="A74:F74"/>
    <mergeCell ref="A75:F75"/>
    <mergeCell ref="A9:U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O4"/>
    <mergeCell ref="P4:Q4"/>
    <mergeCell ref="R4:S4"/>
    <mergeCell ref="T4:U4"/>
    <mergeCell ref="N6:U6"/>
    <mergeCell ref="A1:U1"/>
    <mergeCell ref="A2:A7"/>
    <mergeCell ref="B2:B7"/>
    <mergeCell ref="C2:F2"/>
    <mergeCell ref="G2:G7"/>
    <mergeCell ref="H2:M2"/>
    <mergeCell ref="N2:U3"/>
    <mergeCell ref="C3:C7"/>
    <mergeCell ref="D3:D7"/>
    <mergeCell ref="E3:F3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6"/>
  <sheetViews>
    <sheetView topLeftCell="A97" zoomScale="85" zoomScaleNormal="85" workbookViewId="0">
      <selection activeCell="M90" sqref="M90"/>
    </sheetView>
  </sheetViews>
  <sheetFormatPr defaultColWidth="9.109375" defaultRowHeight="15.6" x14ac:dyDescent="0.3"/>
  <cols>
    <col min="1" max="1" width="11.44140625" style="349" customWidth="1"/>
    <col min="2" max="2" width="44.109375" style="125" customWidth="1"/>
    <col min="3" max="3" width="6.5546875" style="350" customWidth="1"/>
    <col min="4" max="4" width="12" style="351" customWidth="1"/>
    <col min="5" max="5" width="7.44140625" style="351" customWidth="1"/>
    <col min="6" max="6" width="6.44140625" style="350" customWidth="1"/>
    <col min="7" max="7" width="7.44140625" style="350" customWidth="1"/>
    <col min="8" max="8" width="9.88671875" style="350" customWidth="1"/>
    <col min="9" max="9" width="8.5546875" style="125" customWidth="1"/>
    <col min="10" max="10" width="8" style="125" customWidth="1"/>
    <col min="11" max="11" width="5.88671875" style="125" customWidth="1"/>
    <col min="12" max="12" width="7.88671875" style="125" customWidth="1"/>
    <col min="13" max="13" width="8.88671875" style="125" customWidth="1"/>
    <col min="14" max="14" width="6.44140625" style="352" customWidth="1"/>
    <col min="15" max="15" width="5.5546875" style="352" customWidth="1"/>
    <col min="16" max="21" width="5.44140625" style="352" customWidth="1"/>
    <col min="22" max="35" width="0" style="125" hidden="1" customWidth="1"/>
    <col min="36" max="36" width="9.109375" style="125"/>
    <col min="37" max="38" width="0" style="125" hidden="1" customWidth="1"/>
    <col min="39" max="40" width="10.44140625" style="179" hidden="1" customWidth="1"/>
    <col min="41" max="41" width="12" style="179" hidden="1" customWidth="1"/>
    <col min="42" max="43" width="10.44140625" style="179" hidden="1" customWidth="1"/>
    <col min="44" max="44" width="11" style="179" hidden="1" customWidth="1"/>
    <col min="45" max="45" width="10.44140625" style="179" hidden="1" customWidth="1"/>
    <col min="46" max="46" width="12.44140625" style="125" hidden="1" customWidth="1"/>
    <col min="47" max="47" width="0" style="125" hidden="1" customWidth="1"/>
    <col min="48" max="16384" width="9.109375" style="125"/>
  </cols>
  <sheetData>
    <row r="1" spans="1:65" s="1" customFormat="1" ht="18.75" customHeight="1" thickBot="1" x14ac:dyDescent="0.35">
      <c r="A1" s="533" t="s">
        <v>0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5"/>
      <c r="AM1" s="2"/>
      <c r="AN1" s="2"/>
      <c r="AO1" s="2"/>
      <c r="AP1" s="2"/>
      <c r="AQ1" s="2"/>
      <c r="AR1" s="2"/>
      <c r="AS1" s="2"/>
    </row>
    <row r="2" spans="1:65" s="1" customFormat="1" ht="15.75" customHeight="1" x14ac:dyDescent="0.3">
      <c r="A2" s="536" t="s">
        <v>1</v>
      </c>
      <c r="B2" s="539" t="s">
        <v>2</v>
      </c>
      <c r="C2" s="542" t="s">
        <v>3</v>
      </c>
      <c r="D2" s="543"/>
      <c r="E2" s="543"/>
      <c r="F2" s="544"/>
      <c r="G2" s="545" t="s">
        <v>4</v>
      </c>
      <c r="H2" s="548" t="s">
        <v>5</v>
      </c>
      <c r="I2" s="549"/>
      <c r="J2" s="549"/>
      <c r="K2" s="549"/>
      <c r="L2" s="549"/>
      <c r="M2" s="550"/>
      <c r="N2" s="551" t="s">
        <v>6</v>
      </c>
      <c r="O2" s="552"/>
      <c r="P2" s="552"/>
      <c r="Q2" s="552"/>
      <c r="R2" s="552"/>
      <c r="S2" s="552"/>
      <c r="T2" s="552"/>
      <c r="U2" s="553"/>
      <c r="AM2" s="2"/>
      <c r="AN2" s="2"/>
      <c r="AO2" s="2"/>
      <c r="AP2" s="2"/>
      <c r="AQ2" s="2"/>
      <c r="AR2" s="2"/>
      <c r="AS2" s="2"/>
    </row>
    <row r="3" spans="1:65" s="1" customFormat="1" ht="16.5" customHeight="1" thickBot="1" x14ac:dyDescent="0.35">
      <c r="A3" s="537"/>
      <c r="B3" s="540"/>
      <c r="C3" s="557" t="s">
        <v>7</v>
      </c>
      <c r="D3" s="559" t="s">
        <v>8</v>
      </c>
      <c r="E3" s="561" t="s">
        <v>9</v>
      </c>
      <c r="F3" s="562"/>
      <c r="G3" s="546"/>
      <c r="H3" s="567" t="s">
        <v>10</v>
      </c>
      <c r="I3" s="570" t="s">
        <v>11</v>
      </c>
      <c r="J3" s="571"/>
      <c r="K3" s="571"/>
      <c r="L3" s="572"/>
      <c r="M3" s="573" t="s">
        <v>12</v>
      </c>
      <c r="N3" s="554"/>
      <c r="O3" s="555"/>
      <c r="P3" s="555"/>
      <c r="Q3" s="555"/>
      <c r="R3" s="555"/>
      <c r="S3" s="555"/>
      <c r="T3" s="555"/>
      <c r="U3" s="556"/>
      <c r="AM3" s="2"/>
      <c r="AN3" s="2"/>
      <c r="AO3" s="2"/>
      <c r="AP3" s="2"/>
      <c r="AQ3" s="2"/>
      <c r="AR3" s="2"/>
      <c r="AS3" s="2"/>
    </row>
    <row r="4" spans="1:65" s="1" customFormat="1" ht="15.75" customHeight="1" thickBot="1" x14ac:dyDescent="0.35">
      <c r="A4" s="537"/>
      <c r="B4" s="540"/>
      <c r="C4" s="557"/>
      <c r="D4" s="559"/>
      <c r="E4" s="559" t="s">
        <v>13</v>
      </c>
      <c r="F4" s="577" t="s">
        <v>14</v>
      </c>
      <c r="G4" s="546"/>
      <c r="H4" s="568"/>
      <c r="I4" s="579" t="s">
        <v>15</v>
      </c>
      <c r="J4" s="579" t="s">
        <v>16</v>
      </c>
      <c r="K4" s="579" t="s">
        <v>17</v>
      </c>
      <c r="L4" s="579" t="s">
        <v>18</v>
      </c>
      <c r="M4" s="574"/>
      <c r="N4" s="582" t="s">
        <v>19</v>
      </c>
      <c r="O4" s="583"/>
      <c r="P4" s="582" t="s">
        <v>20</v>
      </c>
      <c r="Q4" s="583"/>
      <c r="R4" s="582" t="s">
        <v>21</v>
      </c>
      <c r="S4" s="583"/>
      <c r="T4" s="582" t="s">
        <v>22</v>
      </c>
      <c r="U4" s="583"/>
      <c r="AM4" s="2"/>
      <c r="AN4" s="2"/>
      <c r="AO4" s="2"/>
      <c r="AP4" s="2"/>
      <c r="AQ4" s="2"/>
      <c r="AR4" s="2"/>
      <c r="AS4" s="2"/>
    </row>
    <row r="5" spans="1:65" s="1" customFormat="1" ht="16.2" thickBot="1" x14ac:dyDescent="0.35">
      <c r="A5" s="537"/>
      <c r="B5" s="540"/>
      <c r="C5" s="557"/>
      <c r="D5" s="559"/>
      <c r="E5" s="559"/>
      <c r="F5" s="577"/>
      <c r="G5" s="546"/>
      <c r="H5" s="568"/>
      <c r="I5" s="580"/>
      <c r="J5" s="580"/>
      <c r="K5" s="580"/>
      <c r="L5" s="580"/>
      <c r="M5" s="574"/>
      <c r="N5" s="3">
        <v>1</v>
      </c>
      <c r="O5" s="4">
        <v>2</v>
      </c>
      <c r="P5" s="3">
        <v>3</v>
      </c>
      <c r="Q5" s="5">
        <v>4</v>
      </c>
      <c r="R5" s="6">
        <v>5</v>
      </c>
      <c r="S5" s="5">
        <v>6</v>
      </c>
      <c r="T5" s="3">
        <v>7</v>
      </c>
      <c r="U5" s="5">
        <v>8</v>
      </c>
      <c r="AM5" s="2"/>
      <c r="AN5" s="2"/>
      <c r="AO5" s="2"/>
      <c r="AP5" s="2"/>
      <c r="AQ5" s="2"/>
      <c r="AR5" s="2"/>
      <c r="AS5" s="2"/>
    </row>
    <row r="6" spans="1:65" s="1" customFormat="1" ht="16.2" thickBot="1" x14ac:dyDescent="0.35">
      <c r="A6" s="537"/>
      <c r="B6" s="540"/>
      <c r="C6" s="557"/>
      <c r="D6" s="559"/>
      <c r="E6" s="559"/>
      <c r="F6" s="577"/>
      <c r="G6" s="546"/>
      <c r="H6" s="568"/>
      <c r="I6" s="580"/>
      <c r="J6" s="580"/>
      <c r="K6" s="580"/>
      <c r="L6" s="580"/>
      <c r="M6" s="575"/>
      <c r="N6" s="584" t="s">
        <v>23</v>
      </c>
      <c r="O6" s="585"/>
      <c r="P6" s="585"/>
      <c r="Q6" s="585"/>
      <c r="R6" s="585"/>
      <c r="S6" s="585"/>
      <c r="T6" s="585"/>
      <c r="U6" s="586"/>
      <c r="AM6" s="2" t="s">
        <v>24</v>
      </c>
      <c r="AN6" s="2" t="s">
        <v>25</v>
      </c>
      <c r="AO6" s="2" t="s">
        <v>26</v>
      </c>
      <c r="AP6" s="2" t="s">
        <v>27</v>
      </c>
      <c r="AQ6" s="2" t="s">
        <v>28</v>
      </c>
      <c r="AR6" s="2" t="s">
        <v>29</v>
      </c>
      <c r="AS6" s="2" t="s">
        <v>30</v>
      </c>
      <c r="AT6" s="1" t="s">
        <v>31</v>
      </c>
    </row>
    <row r="7" spans="1:65" s="1" customFormat="1" ht="16.2" thickBot="1" x14ac:dyDescent="0.35">
      <c r="A7" s="538"/>
      <c r="B7" s="541"/>
      <c r="C7" s="558"/>
      <c r="D7" s="560"/>
      <c r="E7" s="560"/>
      <c r="F7" s="578"/>
      <c r="G7" s="547"/>
      <c r="H7" s="569"/>
      <c r="I7" s="581"/>
      <c r="J7" s="581"/>
      <c r="K7" s="581"/>
      <c r="L7" s="581"/>
      <c r="M7" s="576"/>
      <c r="N7" s="3"/>
      <c r="O7" s="5"/>
      <c r="P7" s="3"/>
      <c r="Q7" s="5"/>
      <c r="R7" s="3"/>
      <c r="S7" s="5"/>
      <c r="T7" s="3"/>
      <c r="U7" s="5"/>
      <c r="AM7" s="2"/>
      <c r="AN7" s="2"/>
      <c r="AO7" s="2"/>
      <c r="AP7" s="2"/>
      <c r="AQ7" s="2"/>
      <c r="AR7" s="2"/>
      <c r="AS7" s="2"/>
    </row>
    <row r="8" spans="1:65" s="1" customFormat="1" ht="16.2" thickBot="1" x14ac:dyDescent="0.35">
      <c r="A8" s="7">
        <v>1</v>
      </c>
      <c r="B8" s="8">
        <v>2</v>
      </c>
      <c r="C8" s="9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10">
        <v>13</v>
      </c>
      <c r="N8" s="3">
        <v>14</v>
      </c>
      <c r="O8" s="3" t="s">
        <v>32</v>
      </c>
      <c r="P8" s="11" t="s">
        <v>33</v>
      </c>
      <c r="Q8" s="11" t="s">
        <v>34</v>
      </c>
      <c r="R8" s="3" t="s">
        <v>35</v>
      </c>
      <c r="S8" s="3" t="s">
        <v>36</v>
      </c>
      <c r="T8" s="11" t="s">
        <v>37</v>
      </c>
      <c r="U8" s="12" t="s">
        <v>38</v>
      </c>
      <c r="V8" s="13">
        <v>25</v>
      </c>
      <c r="W8" s="14">
        <v>26</v>
      </c>
      <c r="AM8" s="2"/>
      <c r="AN8" s="2"/>
      <c r="AO8" s="2"/>
      <c r="AP8" s="2"/>
      <c r="AQ8" s="2"/>
      <c r="AR8" s="2"/>
      <c r="AS8" s="2"/>
    </row>
    <row r="9" spans="1:65" s="1" customFormat="1" ht="16.2" thickBot="1" x14ac:dyDescent="0.35">
      <c r="A9" s="563" t="s">
        <v>39</v>
      </c>
      <c r="B9" s="564"/>
      <c r="C9" s="565"/>
      <c r="D9" s="565"/>
      <c r="E9" s="565"/>
      <c r="F9" s="565"/>
      <c r="G9" s="565"/>
      <c r="H9" s="565"/>
      <c r="I9" s="565"/>
      <c r="J9" s="565"/>
      <c r="K9" s="565"/>
      <c r="L9" s="565"/>
      <c r="M9" s="565"/>
      <c r="N9" s="564"/>
      <c r="O9" s="564"/>
      <c r="P9" s="564"/>
      <c r="Q9" s="564"/>
      <c r="R9" s="564"/>
      <c r="S9" s="564"/>
      <c r="T9" s="564"/>
      <c r="U9" s="566"/>
      <c r="AM9" s="2"/>
      <c r="AN9" s="2"/>
      <c r="AO9" s="2"/>
      <c r="AP9" s="2"/>
      <c r="AQ9" s="2"/>
      <c r="AR9" s="2"/>
      <c r="AS9" s="2"/>
    </row>
    <row r="10" spans="1:65" s="1" customFormat="1" ht="16.2" thickBot="1" x14ac:dyDescent="0.35">
      <c r="A10" s="588" t="s">
        <v>40</v>
      </c>
      <c r="B10" s="589"/>
      <c r="C10" s="589"/>
      <c r="D10" s="589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90"/>
      <c r="AM10" s="2"/>
      <c r="AN10" s="2"/>
      <c r="AO10" s="2"/>
      <c r="AP10" s="2"/>
      <c r="AQ10" s="2"/>
      <c r="AR10" s="2"/>
      <c r="AS10" s="2"/>
    </row>
    <row r="11" spans="1:65" s="29" customFormat="1" x14ac:dyDescent="0.3">
      <c r="A11" s="406" t="s">
        <v>41</v>
      </c>
      <c r="B11" s="16" t="s">
        <v>42</v>
      </c>
      <c r="C11" s="17"/>
      <c r="D11" s="18"/>
      <c r="E11" s="19"/>
      <c r="F11" s="20"/>
      <c r="G11" s="21">
        <f>G12+G13</f>
        <v>15</v>
      </c>
      <c r="H11" s="22">
        <f>SUM(H12:H13)</f>
        <v>450</v>
      </c>
      <c r="I11" s="23">
        <f>SUM(I12:I13)</f>
        <v>4</v>
      </c>
      <c r="J11" s="24"/>
      <c r="K11" s="24"/>
      <c r="L11" s="24">
        <v>16</v>
      </c>
      <c r="M11" s="25">
        <f>SUM(M12:M13)</f>
        <v>101</v>
      </c>
      <c r="N11" s="26"/>
      <c r="O11" s="27"/>
      <c r="P11" s="28"/>
      <c r="Q11" s="27"/>
      <c r="R11" s="28"/>
      <c r="S11" s="27"/>
      <c r="T11" s="28"/>
      <c r="U11" s="27"/>
      <c r="AJ11" s="30"/>
      <c r="AK11" s="30" t="s">
        <v>19</v>
      </c>
      <c r="AL11" s="30">
        <f>AM36+AN36</f>
        <v>85.5</v>
      </c>
      <c r="AM11" s="31" t="b">
        <f t="shared" ref="AM11:AM33" si="0">ISBLANK(N11)</f>
        <v>1</v>
      </c>
      <c r="AN11" s="31" t="b">
        <f>ISBLANK(#REF!)</f>
        <v>0</v>
      </c>
      <c r="AO11" s="31" t="b">
        <f t="shared" ref="AO11:AO33" si="1">ISBLANK(P11)</f>
        <v>1</v>
      </c>
      <c r="AP11" s="31" t="b">
        <f>ISBLANK(#REF!)</f>
        <v>0</v>
      </c>
      <c r="AQ11" s="31" t="b">
        <f t="shared" ref="AQ11:AQ33" si="2">ISBLANK(R11)</f>
        <v>1</v>
      </c>
      <c r="AR11" s="31" t="b">
        <f>ISBLANK(#REF!)</f>
        <v>0</v>
      </c>
      <c r="AS11" s="31" t="b">
        <f t="shared" ref="AS11:AT33" si="3">ISBLANK(T11)</f>
        <v>1</v>
      </c>
      <c r="AT11" s="31" t="b">
        <f t="shared" si="3"/>
        <v>1</v>
      </c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</row>
    <row r="12" spans="1:65" s="29" customFormat="1" x14ac:dyDescent="0.3">
      <c r="A12" s="32"/>
      <c r="B12" s="33" t="s">
        <v>43</v>
      </c>
      <c r="C12" s="34"/>
      <c r="D12" s="35"/>
      <c r="E12" s="402"/>
      <c r="F12" s="37"/>
      <c r="G12" s="38">
        <v>11.5</v>
      </c>
      <c r="H12" s="39">
        <f t="shared" ref="H12:H33" si="4">G12*30</f>
        <v>345</v>
      </c>
      <c r="I12" s="40"/>
      <c r="J12" s="41"/>
      <c r="K12" s="41"/>
      <c r="L12" s="41"/>
      <c r="M12" s="42"/>
      <c r="N12" s="43"/>
      <c r="O12" s="44"/>
      <c r="P12" s="45"/>
      <c r="Q12" s="44"/>
      <c r="R12" s="45"/>
      <c r="S12" s="44"/>
      <c r="T12" s="46"/>
      <c r="U12" s="47"/>
      <c r="AJ12" s="30"/>
      <c r="AK12" s="30" t="s">
        <v>22</v>
      </c>
      <c r="AL12" s="30">
        <f>AS36</f>
        <v>0</v>
      </c>
      <c r="AM12" s="31" t="b">
        <f t="shared" si="0"/>
        <v>1</v>
      </c>
      <c r="AN12" s="31" t="b">
        <f>ISBLANK(#REF!)</f>
        <v>0</v>
      </c>
      <c r="AO12" s="31" t="b">
        <f t="shared" si="1"/>
        <v>1</v>
      </c>
      <c r="AP12" s="31" t="b">
        <f>ISBLANK(#REF!)</f>
        <v>0</v>
      </c>
      <c r="AQ12" s="31" t="b">
        <f t="shared" si="2"/>
        <v>1</v>
      </c>
      <c r="AR12" s="31" t="b">
        <f>ISBLANK(#REF!)</f>
        <v>0</v>
      </c>
      <c r="AS12" s="31" t="b">
        <f t="shared" si="3"/>
        <v>1</v>
      </c>
      <c r="AT12" s="31" t="b">
        <f t="shared" si="3"/>
        <v>1</v>
      </c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</row>
    <row r="13" spans="1:65" s="29" customFormat="1" x14ac:dyDescent="0.3">
      <c r="A13" s="32"/>
      <c r="B13" s="48" t="s">
        <v>44</v>
      </c>
      <c r="C13" s="49"/>
      <c r="D13" s="50" t="s">
        <v>45</v>
      </c>
      <c r="E13" s="50"/>
      <c r="F13" s="51"/>
      <c r="G13" s="52">
        <v>3.5</v>
      </c>
      <c r="H13" s="39">
        <f t="shared" si="4"/>
        <v>105</v>
      </c>
      <c r="I13" s="40">
        <v>4</v>
      </c>
      <c r="J13" s="53"/>
      <c r="K13" s="53"/>
      <c r="L13" s="53" t="s">
        <v>46</v>
      </c>
      <c r="M13" s="42">
        <f t="shared" ref="M13:M32" si="5">H13-I13</f>
        <v>101</v>
      </c>
      <c r="N13" s="54"/>
      <c r="O13" s="55"/>
      <c r="P13" s="56"/>
      <c r="Q13" s="55"/>
      <c r="R13" s="56"/>
      <c r="S13" s="55" t="s">
        <v>46</v>
      </c>
      <c r="T13" s="56"/>
      <c r="U13" s="55"/>
      <c r="AJ13" s="30"/>
      <c r="AK13" s="30"/>
      <c r="AL13" s="30">
        <f>SUM(AL11:AL12)</f>
        <v>85.5</v>
      </c>
      <c r="AM13" s="31" t="b">
        <f t="shared" si="0"/>
        <v>1</v>
      </c>
      <c r="AN13" s="31" t="b">
        <f>ISBLANK(#REF!)</f>
        <v>0</v>
      </c>
      <c r="AO13" s="31" t="b">
        <f t="shared" si="1"/>
        <v>1</v>
      </c>
      <c r="AP13" s="31" t="b">
        <f>ISBLANK(#REF!)</f>
        <v>0</v>
      </c>
      <c r="AQ13" s="31" t="b">
        <f t="shared" si="2"/>
        <v>1</v>
      </c>
      <c r="AR13" s="31" t="b">
        <f>ISBLANK(#REF!)</f>
        <v>0</v>
      </c>
      <c r="AS13" s="31" t="b">
        <f t="shared" si="3"/>
        <v>1</v>
      </c>
      <c r="AT13" s="31" t="b">
        <f t="shared" si="3"/>
        <v>1</v>
      </c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</row>
    <row r="14" spans="1:65" s="29" customFormat="1" x14ac:dyDescent="0.3">
      <c r="A14" s="57" t="s">
        <v>47</v>
      </c>
      <c r="B14" s="58" t="s">
        <v>48</v>
      </c>
      <c r="C14" s="34"/>
      <c r="D14" s="398" t="s">
        <v>49</v>
      </c>
      <c r="E14" s="402"/>
      <c r="F14" s="60"/>
      <c r="G14" s="61">
        <f>'[1]семестровка 052'!D12</f>
        <v>1</v>
      </c>
      <c r="H14" s="62">
        <f t="shared" si="4"/>
        <v>30</v>
      </c>
      <c r="I14" s="34">
        <v>4</v>
      </c>
      <c r="J14" s="397" t="s">
        <v>46</v>
      </c>
      <c r="K14" s="397"/>
      <c r="L14" s="397"/>
      <c r="M14" s="64">
        <f t="shared" si="5"/>
        <v>26</v>
      </c>
      <c r="N14" s="43" t="s">
        <v>46</v>
      </c>
      <c r="O14" s="44"/>
      <c r="P14" s="45"/>
      <c r="Q14" s="44"/>
      <c r="R14" s="45"/>
      <c r="S14" s="44"/>
      <c r="T14" s="45"/>
      <c r="U14" s="65"/>
      <c r="AJ14" s="30"/>
      <c r="AK14" s="30"/>
      <c r="AL14" s="30"/>
      <c r="AM14" s="31" t="b">
        <f t="shared" si="0"/>
        <v>0</v>
      </c>
      <c r="AN14" s="31" t="b">
        <f>ISBLANK(#REF!)</f>
        <v>0</v>
      </c>
      <c r="AO14" s="31" t="b">
        <f t="shared" si="1"/>
        <v>1</v>
      </c>
      <c r="AP14" s="31" t="b">
        <f>ISBLANK(#REF!)</f>
        <v>0</v>
      </c>
      <c r="AQ14" s="31" t="b">
        <f t="shared" si="2"/>
        <v>1</v>
      </c>
      <c r="AR14" s="31" t="b">
        <f>ISBLANK(#REF!)</f>
        <v>0</v>
      </c>
      <c r="AS14" s="31" t="b">
        <f t="shared" si="3"/>
        <v>1</v>
      </c>
      <c r="AT14" s="31" t="b">
        <f t="shared" si="3"/>
        <v>1</v>
      </c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</row>
    <row r="15" spans="1:65" s="29" customFormat="1" ht="30.75" customHeight="1" x14ac:dyDescent="0.3">
      <c r="A15" s="57" t="s">
        <v>50</v>
      </c>
      <c r="B15" s="58" t="s">
        <v>51</v>
      </c>
      <c r="C15" s="34"/>
      <c r="D15" s="398"/>
      <c r="E15" s="402"/>
      <c r="F15" s="60"/>
      <c r="G15" s="61">
        <f>G16+G17</f>
        <v>7</v>
      </c>
      <c r="H15" s="62">
        <f t="shared" si="4"/>
        <v>210</v>
      </c>
      <c r="I15" s="34"/>
      <c r="J15" s="397"/>
      <c r="K15" s="397"/>
      <c r="L15" s="397"/>
      <c r="M15" s="64"/>
      <c r="N15" s="43"/>
      <c r="O15" s="44"/>
      <c r="P15" s="45"/>
      <c r="Q15" s="44"/>
      <c r="R15" s="45"/>
      <c r="S15" s="44"/>
      <c r="T15" s="45"/>
      <c r="U15" s="65"/>
      <c r="AJ15" s="30"/>
      <c r="AK15" s="30"/>
      <c r="AL15" s="30"/>
      <c r="AM15" s="31" t="b">
        <f t="shared" si="0"/>
        <v>1</v>
      </c>
      <c r="AN15" s="31" t="b">
        <f>ISBLANK(#REF!)</f>
        <v>0</v>
      </c>
      <c r="AO15" s="31" t="b">
        <f t="shared" si="1"/>
        <v>1</v>
      </c>
      <c r="AP15" s="31" t="b">
        <f>ISBLANK(#REF!)</f>
        <v>0</v>
      </c>
      <c r="AQ15" s="31" t="b">
        <f t="shared" si="2"/>
        <v>1</v>
      </c>
      <c r="AR15" s="31" t="b">
        <f>ISBLANK(#REF!)</f>
        <v>0</v>
      </c>
      <c r="AS15" s="31" t="b">
        <f t="shared" si="3"/>
        <v>1</v>
      </c>
      <c r="AT15" s="31" t="b">
        <f t="shared" si="3"/>
        <v>1</v>
      </c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</row>
    <row r="16" spans="1:65" s="29" customFormat="1" ht="20.25" customHeight="1" x14ac:dyDescent="0.3">
      <c r="A16" s="57"/>
      <c r="B16" s="33" t="s">
        <v>43</v>
      </c>
      <c r="C16" s="34"/>
      <c r="D16" s="398"/>
      <c r="E16" s="402"/>
      <c r="F16" s="60"/>
      <c r="G16" s="61">
        <v>4.5</v>
      </c>
      <c r="H16" s="62">
        <f t="shared" si="4"/>
        <v>135</v>
      </c>
      <c r="I16" s="34"/>
      <c r="J16" s="397"/>
      <c r="K16" s="397"/>
      <c r="L16" s="397"/>
      <c r="M16" s="64"/>
      <c r="N16" s="43"/>
      <c r="O16" s="44"/>
      <c r="P16" s="45"/>
      <c r="Q16" s="44"/>
      <c r="R16" s="45"/>
      <c r="S16" s="44"/>
      <c r="T16" s="45"/>
      <c r="U16" s="65"/>
      <c r="AJ16" s="30"/>
      <c r="AK16" s="30"/>
      <c r="AL16" s="30"/>
      <c r="AM16" s="31"/>
      <c r="AN16" s="31"/>
      <c r="AO16" s="31"/>
      <c r="AP16" s="31"/>
      <c r="AQ16" s="31"/>
      <c r="AR16" s="31"/>
      <c r="AS16" s="31"/>
      <c r="AT16" s="31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</row>
    <row r="17" spans="1:65" s="29" customFormat="1" ht="16.5" customHeight="1" x14ac:dyDescent="0.3">
      <c r="A17" s="57"/>
      <c r="B17" s="66" t="s">
        <v>44</v>
      </c>
      <c r="C17" s="34">
        <v>1</v>
      </c>
      <c r="D17" s="398"/>
      <c r="E17" s="402"/>
      <c r="F17" s="60"/>
      <c r="G17" s="61">
        <v>2.5</v>
      </c>
      <c r="H17" s="62">
        <f t="shared" si="4"/>
        <v>75</v>
      </c>
      <c r="I17" s="34">
        <v>8</v>
      </c>
      <c r="J17" s="397" t="s">
        <v>52</v>
      </c>
      <c r="K17" s="397"/>
      <c r="L17" s="397"/>
      <c r="M17" s="64">
        <f t="shared" si="5"/>
        <v>67</v>
      </c>
      <c r="N17" s="43" t="s">
        <v>52</v>
      </c>
      <c r="O17" s="44"/>
      <c r="P17" s="45"/>
      <c r="Q17" s="44"/>
      <c r="R17" s="45"/>
      <c r="S17" s="44"/>
      <c r="T17" s="45"/>
      <c r="U17" s="65"/>
      <c r="AJ17" s="30"/>
      <c r="AK17" s="30"/>
      <c r="AL17" s="30"/>
      <c r="AM17" s="31"/>
      <c r="AN17" s="31"/>
      <c r="AO17" s="31"/>
      <c r="AP17" s="31"/>
      <c r="AQ17" s="31"/>
      <c r="AR17" s="31"/>
      <c r="AS17" s="31"/>
      <c r="AT17" s="31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</row>
    <row r="18" spans="1:65" s="29" customFormat="1" ht="46.8" x14ac:dyDescent="0.3">
      <c r="A18" s="57" t="s">
        <v>53</v>
      </c>
      <c r="B18" s="58" t="s">
        <v>54</v>
      </c>
      <c r="C18" s="34"/>
      <c r="D18" s="397"/>
      <c r="E18" s="67"/>
      <c r="F18" s="68"/>
      <c r="G18" s="61">
        <v>3.5</v>
      </c>
      <c r="H18" s="62">
        <f t="shared" si="4"/>
        <v>105</v>
      </c>
      <c r="I18" s="34"/>
      <c r="J18" s="397"/>
      <c r="K18" s="397"/>
      <c r="L18" s="397"/>
      <c r="M18" s="64"/>
      <c r="N18" s="43"/>
      <c r="O18" s="65"/>
      <c r="P18" s="45"/>
      <c r="Q18" s="44"/>
      <c r="R18" s="45"/>
      <c r="S18" s="44"/>
      <c r="T18" s="45"/>
      <c r="U18" s="44"/>
      <c r="AJ18" s="30"/>
      <c r="AK18" s="30"/>
      <c r="AL18" s="30"/>
      <c r="AM18" s="31" t="b">
        <f t="shared" si="0"/>
        <v>1</v>
      </c>
      <c r="AN18" s="31" t="b">
        <f>ISBLANK(#REF!)</f>
        <v>0</v>
      </c>
      <c r="AO18" s="31" t="b">
        <f t="shared" si="1"/>
        <v>1</v>
      </c>
      <c r="AP18" s="31" t="b">
        <f>ISBLANK(#REF!)</f>
        <v>0</v>
      </c>
      <c r="AQ18" s="31" t="b">
        <f t="shared" si="2"/>
        <v>1</v>
      </c>
      <c r="AR18" s="31" t="b">
        <f>ISBLANK(#REF!)</f>
        <v>0</v>
      </c>
      <c r="AS18" s="31" t="b">
        <f t="shared" si="3"/>
        <v>1</v>
      </c>
      <c r="AT18" s="31" t="b">
        <f t="shared" si="3"/>
        <v>1</v>
      </c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</row>
    <row r="19" spans="1:65" s="69" customFormat="1" ht="16.2" x14ac:dyDescent="0.3">
      <c r="A19" s="57" t="s">
        <v>55</v>
      </c>
      <c r="B19" s="58" t="s">
        <v>56</v>
      </c>
      <c r="C19" s="34"/>
      <c r="D19" s="397"/>
      <c r="E19" s="67"/>
      <c r="F19" s="68"/>
      <c r="G19" s="61">
        <f>G20+G21</f>
        <v>5</v>
      </c>
      <c r="H19" s="62">
        <f t="shared" si="4"/>
        <v>150</v>
      </c>
      <c r="I19" s="34"/>
      <c r="J19" s="397"/>
      <c r="K19" s="397"/>
      <c r="L19" s="397"/>
      <c r="M19" s="64"/>
      <c r="N19" s="43"/>
      <c r="O19" s="65"/>
      <c r="P19" s="45"/>
      <c r="Q19" s="44"/>
      <c r="R19" s="45"/>
      <c r="S19" s="44"/>
      <c r="T19" s="45"/>
      <c r="U19" s="44"/>
      <c r="AJ19" s="70"/>
      <c r="AK19" s="70"/>
      <c r="AL19" s="70"/>
      <c r="AM19" s="31" t="b">
        <f t="shared" si="0"/>
        <v>1</v>
      </c>
      <c r="AN19" s="31" t="b">
        <f>ISBLANK(#REF!)</f>
        <v>0</v>
      </c>
      <c r="AO19" s="31" t="b">
        <f t="shared" si="1"/>
        <v>1</v>
      </c>
      <c r="AP19" s="31" t="b">
        <f>ISBLANK(#REF!)</f>
        <v>0</v>
      </c>
      <c r="AQ19" s="31" t="b">
        <f t="shared" si="2"/>
        <v>1</v>
      </c>
      <c r="AR19" s="31" t="b">
        <f>ISBLANK(#REF!)</f>
        <v>0</v>
      </c>
      <c r="AS19" s="31" t="b">
        <f t="shared" si="3"/>
        <v>1</v>
      </c>
      <c r="AT19" s="31" t="b">
        <f t="shared" si="3"/>
        <v>1</v>
      </c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</row>
    <row r="20" spans="1:65" s="69" customFormat="1" ht="16.2" x14ac:dyDescent="0.3">
      <c r="A20" s="57"/>
      <c r="B20" s="33" t="s">
        <v>43</v>
      </c>
      <c r="C20" s="34"/>
      <c r="D20" s="397"/>
      <c r="E20" s="67"/>
      <c r="F20" s="68"/>
      <c r="G20" s="61">
        <v>2.5</v>
      </c>
      <c r="H20" s="62">
        <f t="shared" si="4"/>
        <v>75</v>
      </c>
      <c r="I20" s="34"/>
      <c r="J20" s="397"/>
      <c r="K20" s="397"/>
      <c r="L20" s="397"/>
      <c r="M20" s="64"/>
      <c r="N20" s="43"/>
      <c r="O20" s="65"/>
      <c r="P20" s="45"/>
      <c r="Q20" s="44"/>
      <c r="R20" s="45"/>
      <c r="S20" s="44"/>
      <c r="T20" s="45"/>
      <c r="U20" s="44"/>
      <c r="AJ20" s="70"/>
      <c r="AK20" s="70"/>
      <c r="AL20" s="70"/>
      <c r="AM20" s="31"/>
      <c r="AN20" s="31"/>
      <c r="AO20" s="31"/>
      <c r="AP20" s="31"/>
      <c r="AQ20" s="31"/>
      <c r="AR20" s="31"/>
      <c r="AS20" s="31"/>
      <c r="AT20" s="31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</row>
    <row r="21" spans="1:65" s="69" customFormat="1" ht="16.2" x14ac:dyDescent="0.3">
      <c r="A21" s="57"/>
      <c r="B21" s="48" t="s">
        <v>44</v>
      </c>
      <c r="C21" s="34">
        <v>2</v>
      </c>
      <c r="D21" s="397"/>
      <c r="E21" s="67"/>
      <c r="F21" s="68"/>
      <c r="G21" s="61">
        <v>2.5</v>
      </c>
      <c r="H21" s="62">
        <f t="shared" si="4"/>
        <v>75</v>
      </c>
      <c r="I21" s="34">
        <v>4</v>
      </c>
      <c r="J21" s="397" t="s">
        <v>46</v>
      </c>
      <c r="K21" s="397"/>
      <c r="L21" s="397"/>
      <c r="M21" s="64">
        <f t="shared" ref="M21" si="6">H21-I21</f>
        <v>71</v>
      </c>
      <c r="N21" s="43"/>
      <c r="O21" s="65" t="s">
        <v>46</v>
      </c>
      <c r="P21" s="45"/>
      <c r="Q21" s="44"/>
      <c r="R21" s="45"/>
      <c r="S21" s="44"/>
      <c r="T21" s="45"/>
      <c r="U21" s="44"/>
      <c r="AJ21" s="70"/>
      <c r="AK21" s="70"/>
      <c r="AL21" s="70"/>
      <c r="AM21" s="31"/>
      <c r="AN21" s="31"/>
      <c r="AO21" s="31"/>
      <c r="AP21" s="31"/>
      <c r="AQ21" s="31"/>
      <c r="AR21" s="31"/>
      <c r="AS21" s="31"/>
      <c r="AT21" s="31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</row>
    <row r="22" spans="1:65" s="29" customFormat="1" ht="31.2" x14ac:dyDescent="0.3">
      <c r="A22" s="57" t="s">
        <v>57</v>
      </c>
      <c r="B22" s="58" t="s">
        <v>58</v>
      </c>
      <c r="C22" s="34">
        <v>1</v>
      </c>
      <c r="D22" s="397"/>
      <c r="E22" s="67"/>
      <c r="F22" s="68"/>
      <c r="G22" s="61">
        <v>6</v>
      </c>
      <c r="H22" s="62">
        <f t="shared" si="4"/>
        <v>180</v>
      </c>
      <c r="I22" s="34"/>
      <c r="J22" s="397"/>
      <c r="K22" s="397"/>
      <c r="L22" s="397"/>
      <c r="M22" s="64"/>
      <c r="N22" s="71"/>
      <c r="O22" s="72"/>
      <c r="P22" s="73"/>
      <c r="Q22" s="74"/>
      <c r="R22" s="73"/>
      <c r="S22" s="74"/>
      <c r="T22" s="73"/>
      <c r="U22" s="74"/>
      <c r="AJ22" s="30"/>
      <c r="AK22" s="30"/>
      <c r="AL22" s="30"/>
      <c r="AM22" s="31" t="b">
        <f t="shared" si="0"/>
        <v>1</v>
      </c>
      <c r="AN22" s="31" t="b">
        <f>ISBLANK(#REF!)</f>
        <v>0</v>
      </c>
      <c r="AO22" s="31" t="b">
        <f t="shared" si="1"/>
        <v>1</v>
      </c>
      <c r="AP22" s="31" t="b">
        <f>ISBLANK(#REF!)</f>
        <v>0</v>
      </c>
      <c r="AQ22" s="31" t="b">
        <f t="shared" si="2"/>
        <v>1</v>
      </c>
      <c r="AR22" s="31" t="b">
        <f>ISBLANK(#REF!)</f>
        <v>0</v>
      </c>
      <c r="AS22" s="31" t="b">
        <f t="shared" si="3"/>
        <v>1</v>
      </c>
      <c r="AT22" s="31" t="b">
        <f t="shared" si="3"/>
        <v>1</v>
      </c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</row>
    <row r="23" spans="1:65" s="29" customFormat="1" ht="16.2" x14ac:dyDescent="0.3">
      <c r="A23" s="57" t="s">
        <v>59</v>
      </c>
      <c r="B23" s="75" t="s">
        <v>60</v>
      </c>
      <c r="C23" s="34"/>
      <c r="D23" s="397"/>
      <c r="E23" s="67"/>
      <c r="F23" s="68"/>
      <c r="G23" s="61">
        <f>G24+G25</f>
        <v>6</v>
      </c>
      <c r="H23" s="62">
        <f t="shared" si="4"/>
        <v>180</v>
      </c>
      <c r="I23" s="34"/>
      <c r="J23" s="397"/>
      <c r="K23" s="397"/>
      <c r="L23" s="397"/>
      <c r="M23" s="64"/>
      <c r="N23" s="71"/>
      <c r="O23" s="72"/>
      <c r="P23" s="73"/>
      <c r="Q23" s="74"/>
      <c r="R23" s="73"/>
      <c r="S23" s="74"/>
      <c r="T23" s="73"/>
      <c r="U23" s="74"/>
      <c r="AJ23" s="30"/>
      <c r="AK23" s="30"/>
      <c r="AL23" s="30"/>
      <c r="AM23" s="31"/>
      <c r="AN23" s="31"/>
      <c r="AO23" s="31"/>
      <c r="AP23" s="31"/>
      <c r="AQ23" s="31"/>
      <c r="AR23" s="31"/>
      <c r="AS23" s="31"/>
      <c r="AT23" s="31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</row>
    <row r="24" spans="1:65" s="29" customFormat="1" ht="16.2" x14ac:dyDescent="0.3">
      <c r="A24" s="57"/>
      <c r="B24" s="33" t="s">
        <v>43</v>
      </c>
      <c r="C24" s="34"/>
      <c r="D24" s="397"/>
      <c r="E24" s="67"/>
      <c r="F24" s="68"/>
      <c r="G24" s="76">
        <v>2</v>
      </c>
      <c r="H24" s="62">
        <f t="shared" si="4"/>
        <v>60</v>
      </c>
      <c r="I24" s="34"/>
      <c r="J24" s="397"/>
      <c r="K24" s="397"/>
      <c r="L24" s="397"/>
      <c r="M24" s="64"/>
      <c r="N24" s="71"/>
      <c r="O24" s="72"/>
      <c r="P24" s="73"/>
      <c r="Q24" s="74"/>
      <c r="R24" s="73"/>
      <c r="S24" s="74"/>
      <c r="T24" s="73"/>
      <c r="U24" s="74"/>
      <c r="AJ24" s="30"/>
      <c r="AK24" s="30"/>
      <c r="AL24" s="30"/>
      <c r="AM24" s="31"/>
      <c r="AN24" s="31"/>
      <c r="AO24" s="31"/>
      <c r="AP24" s="31"/>
      <c r="AQ24" s="31"/>
      <c r="AR24" s="31"/>
      <c r="AS24" s="31"/>
      <c r="AT24" s="31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</row>
    <row r="25" spans="1:65" s="29" customFormat="1" x14ac:dyDescent="0.3">
      <c r="A25" s="57"/>
      <c r="B25" s="48" t="s">
        <v>44</v>
      </c>
      <c r="C25" s="77"/>
      <c r="D25" s="397">
        <v>1</v>
      </c>
      <c r="E25" s="397"/>
      <c r="F25" s="64"/>
      <c r="G25" s="76">
        <v>4</v>
      </c>
      <c r="H25" s="62">
        <f t="shared" si="4"/>
        <v>120</v>
      </c>
      <c r="I25" s="34">
        <v>16</v>
      </c>
      <c r="J25" s="397" t="s">
        <v>52</v>
      </c>
      <c r="K25" s="397" t="s">
        <v>61</v>
      </c>
      <c r="L25" s="397"/>
      <c r="M25" s="64">
        <f t="shared" si="5"/>
        <v>104</v>
      </c>
      <c r="N25" s="71" t="s">
        <v>62</v>
      </c>
      <c r="O25" s="74"/>
      <c r="P25" s="73"/>
      <c r="Q25" s="74"/>
      <c r="R25" s="73"/>
      <c r="S25" s="74"/>
      <c r="T25" s="73"/>
      <c r="U25" s="74"/>
      <c r="AJ25" s="30"/>
      <c r="AK25" s="30"/>
      <c r="AL25" s="30"/>
      <c r="AM25" s="31" t="b">
        <f t="shared" si="0"/>
        <v>0</v>
      </c>
      <c r="AN25" s="31" t="b">
        <f>ISBLANK(#REF!)</f>
        <v>0</v>
      </c>
      <c r="AO25" s="31" t="b">
        <f t="shared" si="1"/>
        <v>1</v>
      </c>
      <c r="AP25" s="31" t="b">
        <f>ISBLANK(#REF!)</f>
        <v>0</v>
      </c>
      <c r="AQ25" s="31" t="b">
        <f t="shared" si="2"/>
        <v>1</v>
      </c>
      <c r="AR25" s="31" t="b">
        <f>ISBLANK(#REF!)</f>
        <v>0</v>
      </c>
      <c r="AS25" s="31" t="b">
        <f t="shared" si="3"/>
        <v>1</v>
      </c>
      <c r="AT25" s="31" t="b">
        <f t="shared" si="3"/>
        <v>1</v>
      </c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</row>
    <row r="26" spans="1:65" s="29" customFormat="1" x14ac:dyDescent="0.3">
      <c r="A26" s="57" t="s">
        <v>63</v>
      </c>
      <c r="B26" s="75" t="s">
        <v>64</v>
      </c>
      <c r="C26" s="77"/>
      <c r="D26" s="397"/>
      <c r="E26" s="397"/>
      <c r="F26" s="64"/>
      <c r="G26" s="61">
        <f>G27+G28</f>
        <v>6</v>
      </c>
      <c r="H26" s="62">
        <f t="shared" si="4"/>
        <v>180</v>
      </c>
      <c r="I26" s="34"/>
      <c r="J26" s="397"/>
      <c r="K26" s="397"/>
      <c r="L26" s="397"/>
      <c r="M26" s="64"/>
      <c r="N26" s="71"/>
      <c r="O26" s="74"/>
      <c r="P26" s="73"/>
      <c r="Q26" s="74"/>
      <c r="R26" s="73"/>
      <c r="S26" s="74"/>
      <c r="T26" s="73"/>
      <c r="U26" s="74"/>
      <c r="AJ26" s="30"/>
      <c r="AK26" s="30"/>
      <c r="AL26" s="30"/>
      <c r="AM26" s="31"/>
      <c r="AN26" s="31"/>
      <c r="AO26" s="31"/>
      <c r="AP26" s="31"/>
      <c r="AQ26" s="31"/>
      <c r="AR26" s="31"/>
      <c r="AS26" s="31"/>
      <c r="AT26" s="31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</row>
    <row r="27" spans="1:65" s="29" customFormat="1" x14ac:dyDescent="0.3">
      <c r="A27" s="57"/>
      <c r="B27" s="33" t="s">
        <v>43</v>
      </c>
      <c r="C27" s="77"/>
      <c r="D27" s="397"/>
      <c r="E27" s="397"/>
      <c r="F27" s="64"/>
      <c r="G27" s="76">
        <v>2</v>
      </c>
      <c r="H27" s="62">
        <f t="shared" si="4"/>
        <v>60</v>
      </c>
      <c r="I27" s="34"/>
      <c r="J27" s="397"/>
      <c r="K27" s="397"/>
      <c r="L27" s="397"/>
      <c r="M27" s="64"/>
      <c r="N27" s="71"/>
      <c r="O27" s="74"/>
      <c r="P27" s="73"/>
      <c r="Q27" s="74"/>
      <c r="R27" s="73"/>
      <c r="S27" s="74"/>
      <c r="T27" s="73"/>
      <c r="U27" s="74"/>
      <c r="AJ27" s="30"/>
      <c r="AK27" s="30"/>
      <c r="AL27" s="30"/>
      <c r="AM27" s="31"/>
      <c r="AN27" s="31"/>
      <c r="AO27" s="31"/>
      <c r="AP27" s="31"/>
      <c r="AQ27" s="31"/>
      <c r="AR27" s="31"/>
      <c r="AS27" s="31"/>
      <c r="AT27" s="31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</row>
    <row r="28" spans="1:65" s="29" customFormat="1" x14ac:dyDescent="0.3">
      <c r="A28" s="57"/>
      <c r="B28" s="48" t="s">
        <v>44</v>
      </c>
      <c r="C28" s="77">
        <v>1</v>
      </c>
      <c r="D28" s="397"/>
      <c r="E28" s="397"/>
      <c r="F28" s="64"/>
      <c r="G28" s="76">
        <v>4</v>
      </c>
      <c r="H28" s="62">
        <f t="shared" si="4"/>
        <v>120</v>
      </c>
      <c r="I28" s="34">
        <v>8</v>
      </c>
      <c r="J28" s="397" t="s">
        <v>46</v>
      </c>
      <c r="K28" s="397"/>
      <c r="L28" s="397" t="s">
        <v>46</v>
      </c>
      <c r="M28" s="64">
        <f t="shared" si="5"/>
        <v>112</v>
      </c>
      <c r="N28" s="43" t="s">
        <v>52</v>
      </c>
      <c r="O28" s="44"/>
      <c r="P28" s="45"/>
      <c r="Q28" s="44"/>
      <c r="R28" s="45"/>
      <c r="S28" s="44"/>
      <c r="T28" s="45"/>
      <c r="U28" s="44"/>
      <c r="AJ28" s="30"/>
      <c r="AK28" s="30"/>
      <c r="AL28" s="30"/>
      <c r="AM28" s="31" t="b">
        <f t="shared" si="0"/>
        <v>0</v>
      </c>
      <c r="AN28" s="31" t="b">
        <f>ISBLANK(#REF!)</f>
        <v>0</v>
      </c>
      <c r="AO28" s="31" t="b">
        <f t="shared" si="1"/>
        <v>1</v>
      </c>
      <c r="AP28" s="31" t="b">
        <f>ISBLANK(#REF!)</f>
        <v>0</v>
      </c>
      <c r="AQ28" s="31" t="b">
        <f t="shared" si="2"/>
        <v>1</v>
      </c>
      <c r="AR28" s="31" t="b">
        <f>ISBLANK(#REF!)</f>
        <v>0</v>
      </c>
      <c r="AS28" s="31" t="b">
        <f t="shared" si="3"/>
        <v>1</v>
      </c>
      <c r="AT28" s="31" t="b">
        <f t="shared" si="3"/>
        <v>1</v>
      </c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</row>
    <row r="29" spans="1:65" s="29" customFormat="1" x14ac:dyDescent="0.3">
      <c r="A29" s="57" t="s">
        <v>65</v>
      </c>
      <c r="B29" s="78" t="s">
        <v>66</v>
      </c>
      <c r="C29" s="79"/>
      <c r="D29" s="405"/>
      <c r="E29" s="405"/>
      <c r="F29" s="81"/>
      <c r="G29" s="61">
        <f>G30+G31</f>
        <v>4.5</v>
      </c>
      <c r="H29" s="62">
        <f t="shared" si="4"/>
        <v>135</v>
      </c>
      <c r="I29" s="82"/>
      <c r="J29" s="83"/>
      <c r="K29" s="83"/>
      <c r="L29" s="83"/>
      <c r="M29" s="64"/>
      <c r="N29" s="84"/>
      <c r="O29" s="85"/>
      <c r="P29" s="86"/>
      <c r="Q29" s="85"/>
      <c r="R29" s="86"/>
      <c r="S29" s="85"/>
      <c r="T29" s="86"/>
      <c r="U29" s="85"/>
      <c r="AJ29" s="30"/>
      <c r="AK29" s="30"/>
      <c r="AL29" s="30"/>
      <c r="AM29" s="31"/>
      <c r="AN29" s="31"/>
      <c r="AO29" s="31"/>
      <c r="AP29" s="31"/>
      <c r="AQ29" s="31"/>
      <c r="AR29" s="31"/>
      <c r="AS29" s="31"/>
      <c r="AT29" s="31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</row>
    <row r="30" spans="1:65" s="29" customFormat="1" ht="16.2" thickBot="1" x14ac:dyDescent="0.35">
      <c r="A30" s="57"/>
      <c r="B30" s="33" t="s">
        <v>43</v>
      </c>
      <c r="C30" s="79"/>
      <c r="D30" s="405"/>
      <c r="E30" s="405"/>
      <c r="F30" s="81"/>
      <c r="G30" s="76">
        <v>2</v>
      </c>
      <c r="H30" s="62">
        <f t="shared" si="4"/>
        <v>60</v>
      </c>
      <c r="I30" s="82"/>
      <c r="J30" s="83"/>
      <c r="K30" s="83"/>
      <c r="L30" s="83"/>
      <c r="M30" s="64"/>
      <c r="N30" s="84"/>
      <c r="O30" s="85"/>
      <c r="P30" s="86"/>
      <c r="Q30" s="85"/>
      <c r="R30" s="86"/>
      <c r="S30" s="85"/>
      <c r="T30" s="86"/>
      <c r="U30" s="85"/>
      <c r="AJ30" s="30"/>
      <c r="AK30" s="30"/>
      <c r="AL30" s="30"/>
      <c r="AM30" s="31"/>
      <c r="AN30" s="31"/>
      <c r="AO30" s="31"/>
      <c r="AP30" s="31"/>
      <c r="AQ30" s="31"/>
      <c r="AR30" s="31"/>
      <c r="AS30" s="31"/>
      <c r="AT30" s="31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</row>
    <row r="31" spans="1:65" s="29" customFormat="1" x14ac:dyDescent="0.3">
      <c r="A31" s="30"/>
      <c r="B31" s="48" t="s">
        <v>44</v>
      </c>
      <c r="C31" s="79"/>
      <c r="D31" s="405">
        <v>1</v>
      </c>
      <c r="E31" s="405"/>
      <c r="F31" s="81"/>
      <c r="G31" s="87">
        <v>2.5</v>
      </c>
      <c r="H31" s="397">
        <f t="shared" si="4"/>
        <v>75</v>
      </c>
      <c r="I31" s="88">
        <v>8</v>
      </c>
      <c r="J31" s="89" t="s">
        <v>46</v>
      </c>
      <c r="K31" s="89"/>
      <c r="L31" s="89" t="s">
        <v>46</v>
      </c>
      <c r="M31" s="64">
        <f t="shared" si="5"/>
        <v>67</v>
      </c>
      <c r="N31" s="86" t="s">
        <v>61</v>
      </c>
      <c r="O31" s="85"/>
      <c r="P31" s="86"/>
      <c r="Q31" s="85"/>
      <c r="R31" s="86"/>
      <c r="S31" s="85"/>
      <c r="T31" s="86"/>
      <c r="U31" s="85"/>
      <c r="AJ31" s="30"/>
      <c r="AK31" s="30"/>
      <c r="AL31" s="30"/>
      <c r="AM31" s="31" t="b">
        <f t="shared" si="0"/>
        <v>0</v>
      </c>
      <c r="AN31" s="31" t="b">
        <f>ISBLANK(#REF!)</f>
        <v>0</v>
      </c>
      <c r="AO31" s="31" t="b">
        <f t="shared" si="1"/>
        <v>1</v>
      </c>
      <c r="AP31" s="31" t="b">
        <f>ISBLANK(#REF!)</f>
        <v>0</v>
      </c>
      <c r="AQ31" s="31" t="b">
        <f t="shared" si="2"/>
        <v>1</v>
      </c>
      <c r="AR31" s="31" t="b">
        <f>ISBLANK(#REF!)</f>
        <v>0</v>
      </c>
      <c r="AS31" s="31" t="b">
        <f t="shared" si="3"/>
        <v>1</v>
      </c>
      <c r="AT31" s="31" t="b">
        <f t="shared" si="3"/>
        <v>1</v>
      </c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</row>
    <row r="32" spans="1:65" s="29" customFormat="1" x14ac:dyDescent="0.3">
      <c r="A32" s="57" t="s">
        <v>67</v>
      </c>
      <c r="B32" s="78" t="s">
        <v>68</v>
      </c>
      <c r="C32" s="79"/>
      <c r="D32" s="405">
        <v>1</v>
      </c>
      <c r="E32" s="405"/>
      <c r="F32" s="81"/>
      <c r="G32" s="87">
        <v>4</v>
      </c>
      <c r="H32" s="397">
        <f t="shared" si="4"/>
        <v>120</v>
      </c>
      <c r="I32" s="90">
        <v>4</v>
      </c>
      <c r="J32" s="405" t="s">
        <v>46</v>
      </c>
      <c r="K32" s="405"/>
      <c r="L32" s="405"/>
      <c r="M32" s="64">
        <f t="shared" si="5"/>
        <v>116</v>
      </c>
      <c r="N32" s="84" t="s">
        <v>46</v>
      </c>
      <c r="O32" s="85"/>
      <c r="P32" s="86"/>
      <c r="Q32" s="85"/>
      <c r="R32" s="86"/>
      <c r="S32" s="85"/>
      <c r="T32" s="86"/>
      <c r="U32" s="85"/>
      <c r="AJ32" s="30"/>
      <c r="AK32" s="30"/>
      <c r="AL32" s="30"/>
      <c r="AM32" s="31" t="b">
        <f t="shared" si="0"/>
        <v>0</v>
      </c>
      <c r="AN32" s="31" t="b">
        <f>ISBLANK(#REF!)</f>
        <v>0</v>
      </c>
      <c r="AO32" s="31" t="b">
        <f t="shared" si="1"/>
        <v>1</v>
      </c>
      <c r="AP32" s="31" t="b">
        <f>ISBLANK(#REF!)</f>
        <v>0</v>
      </c>
      <c r="AQ32" s="31" t="b">
        <f t="shared" si="2"/>
        <v>1</v>
      </c>
      <c r="AR32" s="31" t="b">
        <f>ISBLANK(#REF!)</f>
        <v>0</v>
      </c>
      <c r="AS32" s="31" t="b">
        <f t="shared" si="3"/>
        <v>1</v>
      </c>
      <c r="AT32" s="31" t="b">
        <f t="shared" si="3"/>
        <v>1</v>
      </c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</row>
    <row r="33" spans="1:65" s="29" customFormat="1" ht="31.8" thickBot="1" x14ac:dyDescent="0.35">
      <c r="A33" s="57" t="s">
        <v>69</v>
      </c>
      <c r="B33" s="91" t="s">
        <v>70</v>
      </c>
      <c r="C33" s="92"/>
      <c r="D33" s="93">
        <v>3</v>
      </c>
      <c r="E33" s="93"/>
      <c r="F33" s="94"/>
      <c r="G33" s="95">
        <v>3</v>
      </c>
      <c r="H33" s="397">
        <f t="shared" si="4"/>
        <v>90</v>
      </c>
      <c r="I33" s="96">
        <v>8</v>
      </c>
      <c r="J33" s="405" t="s">
        <v>46</v>
      </c>
      <c r="K33" s="405"/>
      <c r="L33" s="97" t="s">
        <v>71</v>
      </c>
      <c r="M33" s="405">
        <f>H33-I33</f>
        <v>82</v>
      </c>
      <c r="N33" s="98"/>
      <c r="O33" s="98"/>
      <c r="P33" s="98" t="s">
        <v>61</v>
      </c>
      <c r="Q33" s="85"/>
      <c r="R33" s="86"/>
      <c r="S33" s="85"/>
      <c r="T33" s="86"/>
      <c r="U33" s="85"/>
      <c r="Z33" s="29" t="s">
        <v>72</v>
      </c>
      <c r="AJ33" s="30"/>
      <c r="AK33" s="30"/>
      <c r="AL33" s="30"/>
      <c r="AM33" s="31" t="b">
        <f t="shared" si="0"/>
        <v>1</v>
      </c>
      <c r="AN33" s="31" t="b">
        <f>ISBLANK(#REF!)</f>
        <v>0</v>
      </c>
      <c r="AO33" s="31" t="b">
        <f t="shared" si="1"/>
        <v>0</v>
      </c>
      <c r="AP33" s="31" t="b">
        <f>ISBLANK(#REF!)</f>
        <v>0</v>
      </c>
      <c r="AQ33" s="31" t="b">
        <f t="shared" si="2"/>
        <v>1</v>
      </c>
      <c r="AR33" s="31" t="b">
        <f>ISBLANK(#REF!)</f>
        <v>0</v>
      </c>
      <c r="AS33" s="31" t="b">
        <f t="shared" si="3"/>
        <v>1</v>
      </c>
      <c r="AT33" s="31" t="b">
        <f t="shared" si="3"/>
        <v>1</v>
      </c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</row>
    <row r="34" spans="1:65" s="29" customFormat="1" ht="16.2" thickBot="1" x14ac:dyDescent="0.35">
      <c r="A34" s="591" t="s">
        <v>73</v>
      </c>
      <c r="B34" s="592"/>
      <c r="C34" s="592"/>
      <c r="D34" s="592"/>
      <c r="E34" s="592"/>
      <c r="F34" s="593"/>
      <c r="G34" s="99">
        <f>G12+G16+G20+G24+G27+G30+G18+G22</f>
        <v>34</v>
      </c>
      <c r="H34" s="100">
        <f>H12+H16+H20+H24+H27+H30+H18+H22</f>
        <v>1020</v>
      </c>
      <c r="I34" s="90"/>
      <c r="J34" s="397"/>
      <c r="K34" s="397"/>
      <c r="L34" s="397"/>
      <c r="M34" s="397"/>
      <c r="N34" s="101"/>
      <c r="O34" s="101"/>
      <c r="P34" s="101"/>
      <c r="Q34" s="101"/>
      <c r="R34" s="101"/>
      <c r="S34" s="101"/>
      <c r="T34" s="101"/>
      <c r="U34" s="101"/>
      <c r="AJ34" s="30"/>
      <c r="AK34" s="30"/>
      <c r="AL34" s="30"/>
      <c r="AM34" s="31"/>
      <c r="AN34" s="31"/>
      <c r="AO34" s="31"/>
      <c r="AP34" s="31"/>
      <c r="AQ34" s="31"/>
      <c r="AR34" s="31"/>
      <c r="AS34" s="31"/>
      <c r="AT34" s="31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</row>
    <row r="35" spans="1:65" s="29" customFormat="1" ht="16.2" thickBot="1" x14ac:dyDescent="0.35">
      <c r="A35" s="591" t="s">
        <v>74</v>
      </c>
      <c r="B35" s="592"/>
      <c r="C35" s="592"/>
      <c r="D35" s="592"/>
      <c r="E35" s="592"/>
      <c r="F35" s="593"/>
      <c r="G35" s="99">
        <f>G13+G17+G21+G25+G28+G31+G32+G33+G14</f>
        <v>27</v>
      </c>
      <c r="H35" s="102">
        <f t="shared" ref="H35:I35" si="7">H13+H17+H21+H25+H28+H31+H32+H33+H14</f>
        <v>810</v>
      </c>
      <c r="I35" s="100">
        <f t="shared" si="7"/>
        <v>64</v>
      </c>
      <c r="J35" s="397">
        <v>40</v>
      </c>
      <c r="K35" s="397">
        <v>8</v>
      </c>
      <c r="L35" s="397">
        <v>16</v>
      </c>
      <c r="M35" s="100">
        <f>M13+M17+M21+M25+M28+M31+M32+M33+M14</f>
        <v>746</v>
      </c>
      <c r="N35" s="398" t="s">
        <v>75</v>
      </c>
      <c r="O35" s="398" t="s">
        <v>46</v>
      </c>
      <c r="P35" s="398" t="s">
        <v>61</v>
      </c>
      <c r="Q35" s="103"/>
      <c r="R35" s="103"/>
      <c r="S35" s="50" t="s">
        <v>46</v>
      </c>
      <c r="T35" s="101"/>
      <c r="U35" s="101"/>
      <c r="AJ35" s="30"/>
      <c r="AK35" s="30"/>
      <c r="AL35" s="30"/>
      <c r="AM35" s="31"/>
      <c r="AN35" s="31"/>
      <c r="AO35" s="31"/>
      <c r="AP35" s="31"/>
      <c r="AQ35" s="31"/>
      <c r="AR35" s="31"/>
      <c r="AS35" s="31"/>
      <c r="AT35" s="31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</row>
    <row r="36" spans="1:65" s="30" customFormat="1" ht="16.2" thickBot="1" x14ac:dyDescent="0.35">
      <c r="A36" s="594" t="s">
        <v>76</v>
      </c>
      <c r="B36" s="595"/>
      <c r="C36" s="595"/>
      <c r="D36" s="595"/>
      <c r="E36" s="595"/>
      <c r="F36" s="596"/>
      <c r="G36" s="104">
        <f>G34+G35</f>
        <v>61</v>
      </c>
      <c r="H36" s="104">
        <f>H34+H35</f>
        <v>1830</v>
      </c>
      <c r="I36" s="105"/>
      <c r="J36" s="105"/>
      <c r="K36" s="105"/>
      <c r="L36" s="105"/>
      <c r="M36" s="105"/>
      <c r="N36" s="103"/>
      <c r="O36" s="103"/>
      <c r="P36" s="398"/>
      <c r="Q36" s="103"/>
      <c r="R36" s="103"/>
      <c r="S36" s="50"/>
      <c r="T36" s="103"/>
      <c r="U36" s="103"/>
      <c r="AM36" s="106">
        <f t="shared" ref="AM36:AT36" si="8">SUMIF(AM11:AM33,FALSE,$G11:$G33)</f>
        <v>15.5</v>
      </c>
      <c r="AN36" s="106">
        <f t="shared" si="8"/>
        <v>70</v>
      </c>
      <c r="AO36" s="106">
        <f t="shared" si="8"/>
        <v>3</v>
      </c>
      <c r="AP36" s="106">
        <f t="shared" si="8"/>
        <v>70</v>
      </c>
      <c r="AQ36" s="106">
        <f t="shared" si="8"/>
        <v>0</v>
      </c>
      <c r="AR36" s="106">
        <f t="shared" si="8"/>
        <v>70</v>
      </c>
      <c r="AS36" s="106">
        <f t="shared" si="8"/>
        <v>0</v>
      </c>
      <c r="AT36" s="106">
        <f t="shared" si="8"/>
        <v>0</v>
      </c>
    </row>
    <row r="37" spans="1:65" s="1" customFormat="1" ht="16.2" thickBot="1" x14ac:dyDescent="0.35">
      <c r="A37" s="597" t="s">
        <v>77</v>
      </c>
      <c r="B37" s="598"/>
      <c r="C37" s="598"/>
      <c r="D37" s="598"/>
      <c r="E37" s="598"/>
      <c r="F37" s="598"/>
      <c r="G37" s="598"/>
      <c r="H37" s="599"/>
      <c r="I37" s="599"/>
      <c r="J37" s="599"/>
      <c r="K37" s="599"/>
      <c r="L37" s="599"/>
      <c r="M37" s="599"/>
      <c r="N37" s="599"/>
      <c r="O37" s="599"/>
      <c r="P37" s="599"/>
      <c r="Q37" s="599"/>
      <c r="R37" s="599"/>
      <c r="S37" s="599"/>
      <c r="T37" s="599"/>
      <c r="U37" s="600"/>
      <c r="V37" s="107" t="e">
        <f>SUM(V14:V36)+#REF!+V11</f>
        <v>#REF!</v>
      </c>
      <c r="W37" s="108" t="e">
        <f>SUM(W14:W36)+#REF!+W11</f>
        <v>#REF!</v>
      </c>
      <c r="AM37" s="2"/>
      <c r="AN37" s="2"/>
      <c r="AO37" s="2"/>
      <c r="AP37" s="2"/>
      <c r="AQ37" s="2"/>
      <c r="AR37" s="2"/>
      <c r="AS37" s="2"/>
    </row>
    <row r="38" spans="1:65" s="124" customFormat="1" ht="16.2" thickBot="1" x14ac:dyDescent="0.35">
      <c r="A38" s="109" t="s">
        <v>78</v>
      </c>
      <c r="B38" s="110" t="s">
        <v>79</v>
      </c>
      <c r="C38" s="111" t="s">
        <v>80</v>
      </c>
      <c r="D38" s="112"/>
      <c r="E38" s="112"/>
      <c r="F38" s="113"/>
      <c r="G38" s="114">
        <v>6.5</v>
      </c>
      <c r="H38" s="115">
        <f>G38*30</f>
        <v>195</v>
      </c>
      <c r="I38" s="116">
        <v>8</v>
      </c>
      <c r="J38" s="89" t="s">
        <v>46</v>
      </c>
      <c r="K38" s="89"/>
      <c r="L38" s="89" t="s">
        <v>46</v>
      </c>
      <c r="M38" s="117">
        <f>H38-I38</f>
        <v>187</v>
      </c>
      <c r="N38" s="118"/>
      <c r="O38" s="119" t="s">
        <v>52</v>
      </c>
      <c r="P38" s="120"/>
      <c r="Q38" s="121"/>
      <c r="R38" s="122"/>
      <c r="S38" s="121"/>
      <c r="T38" s="123"/>
      <c r="U38" s="121"/>
      <c r="AJ38" s="125"/>
      <c r="AK38" s="30" t="s">
        <v>19</v>
      </c>
      <c r="AL38" s="126">
        <f>AM67+AN67</f>
        <v>118</v>
      </c>
      <c r="AM38" s="31" t="b">
        <f t="shared" ref="AM38:AM64" si="9">ISBLANK(N38)</f>
        <v>1</v>
      </c>
      <c r="AN38" s="31" t="b">
        <f>ISBLANK(#REF!)</f>
        <v>0</v>
      </c>
      <c r="AO38" s="31" t="b">
        <f t="shared" ref="AO38:AO64" si="10">ISBLANK(P38)</f>
        <v>1</v>
      </c>
      <c r="AP38" s="31" t="b">
        <f>ISBLANK(#REF!)</f>
        <v>0</v>
      </c>
      <c r="AQ38" s="31" t="b">
        <f t="shared" ref="AQ38:AQ62" si="11">ISBLANK(R38)</f>
        <v>1</v>
      </c>
      <c r="AR38" s="31" t="b">
        <f>ISBLANK(#REF!)</f>
        <v>0</v>
      </c>
      <c r="AS38" s="31" t="b">
        <f t="shared" ref="AS38:AT64" si="12">ISBLANK(T38)</f>
        <v>1</v>
      </c>
      <c r="AT38" s="31" t="b">
        <f t="shared" si="12"/>
        <v>1</v>
      </c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</row>
    <row r="39" spans="1:65" s="129" customFormat="1" ht="16.8" thickBot="1" x14ac:dyDescent="0.35">
      <c r="A39" s="127" t="s">
        <v>81</v>
      </c>
      <c r="B39" s="128" t="s">
        <v>82</v>
      </c>
      <c r="C39" s="34">
        <v>1</v>
      </c>
      <c r="D39" s="397"/>
      <c r="E39" s="67"/>
      <c r="F39" s="68"/>
      <c r="G39" s="61">
        <v>6</v>
      </c>
      <c r="H39" s="62">
        <f>G39*30</f>
        <v>180</v>
      </c>
      <c r="I39" s="116">
        <v>8</v>
      </c>
      <c r="J39" s="89" t="s">
        <v>46</v>
      </c>
      <c r="K39" s="89"/>
      <c r="L39" s="89" t="s">
        <v>71</v>
      </c>
      <c r="M39" s="64">
        <f>H39-I39</f>
        <v>172</v>
      </c>
      <c r="N39" s="45" t="s">
        <v>61</v>
      </c>
      <c r="O39" s="65"/>
      <c r="P39" s="45"/>
      <c r="Q39" s="44"/>
      <c r="R39" s="45"/>
      <c r="S39" s="44"/>
      <c r="T39" s="45"/>
      <c r="U39" s="44"/>
      <c r="AJ39" s="130"/>
      <c r="AK39" s="30" t="s">
        <v>20</v>
      </c>
      <c r="AL39" s="131">
        <f>AO67+AP67</f>
        <v>122</v>
      </c>
      <c r="AM39" s="31" t="b">
        <f t="shared" si="9"/>
        <v>0</v>
      </c>
      <c r="AN39" s="31" t="b">
        <f>ISBLANK(#REF!)</f>
        <v>0</v>
      </c>
      <c r="AO39" s="31" t="b">
        <f t="shared" si="10"/>
        <v>1</v>
      </c>
      <c r="AP39" s="31" t="b">
        <f>ISBLANK(#REF!)</f>
        <v>0</v>
      </c>
      <c r="AQ39" s="31" t="b">
        <f t="shared" si="11"/>
        <v>1</v>
      </c>
      <c r="AR39" s="31" t="b">
        <f>ISBLANK(#REF!)</f>
        <v>0</v>
      </c>
      <c r="AS39" s="31" t="b">
        <f t="shared" si="12"/>
        <v>1</v>
      </c>
      <c r="AT39" s="31" t="b">
        <f t="shared" si="12"/>
        <v>1</v>
      </c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</row>
    <row r="40" spans="1:65" s="124" customFormat="1" ht="16.2" thickBot="1" x14ac:dyDescent="0.35">
      <c r="A40" s="127" t="s">
        <v>83</v>
      </c>
      <c r="B40" s="132" t="s">
        <v>84</v>
      </c>
      <c r="C40" s="77">
        <v>2</v>
      </c>
      <c r="D40" s="397"/>
      <c r="E40" s="67"/>
      <c r="F40" s="64"/>
      <c r="G40" s="61">
        <v>5</v>
      </c>
      <c r="H40" s="62">
        <f>G40*30</f>
        <v>150</v>
      </c>
      <c r="I40" s="116">
        <v>8</v>
      </c>
      <c r="J40" s="89" t="s">
        <v>46</v>
      </c>
      <c r="K40" s="89"/>
      <c r="L40" s="89" t="s">
        <v>46</v>
      </c>
      <c r="M40" s="64">
        <f>H40-I40</f>
        <v>142</v>
      </c>
      <c r="N40" s="71"/>
      <c r="O40" s="74" t="s">
        <v>52</v>
      </c>
      <c r="P40" s="73"/>
      <c r="Q40" s="74"/>
      <c r="R40" s="73"/>
      <c r="S40" s="74"/>
      <c r="T40" s="73"/>
      <c r="U40" s="74"/>
      <c r="AJ40" s="125"/>
      <c r="AK40" s="30" t="s">
        <v>21</v>
      </c>
      <c r="AL40" s="126">
        <f>AQ67+AR67</f>
        <v>120.5</v>
      </c>
      <c r="AM40" s="31" t="b">
        <f t="shared" si="9"/>
        <v>1</v>
      </c>
      <c r="AN40" s="31" t="b">
        <f>ISBLANK(#REF!)</f>
        <v>0</v>
      </c>
      <c r="AO40" s="31" t="b">
        <f t="shared" si="10"/>
        <v>1</v>
      </c>
      <c r="AP40" s="31" t="b">
        <f>ISBLANK(#REF!)</f>
        <v>0</v>
      </c>
      <c r="AQ40" s="31" t="b">
        <f t="shared" si="11"/>
        <v>1</v>
      </c>
      <c r="AR40" s="31" t="b">
        <f>ISBLANK(#REF!)</f>
        <v>0</v>
      </c>
      <c r="AS40" s="31" t="b">
        <f t="shared" si="12"/>
        <v>1</v>
      </c>
      <c r="AT40" s="31" t="b">
        <f t="shared" si="12"/>
        <v>1</v>
      </c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5"/>
      <c r="BL40" s="125"/>
      <c r="BM40" s="125"/>
    </row>
    <row r="41" spans="1:65" s="124" customFormat="1" ht="31.8" thickBot="1" x14ac:dyDescent="0.35">
      <c r="A41" s="127" t="s">
        <v>85</v>
      </c>
      <c r="B41" s="132" t="s">
        <v>86</v>
      </c>
      <c r="C41" s="77">
        <v>3</v>
      </c>
      <c r="D41" s="397"/>
      <c r="E41" s="67"/>
      <c r="F41" s="64"/>
      <c r="G41" s="61">
        <v>5</v>
      </c>
      <c r="H41" s="62">
        <f>G41*30</f>
        <v>150</v>
      </c>
      <c r="I41" s="116"/>
      <c r="J41" s="89"/>
      <c r="K41" s="89"/>
      <c r="L41" s="89"/>
      <c r="M41" s="64"/>
      <c r="N41" s="71"/>
      <c r="O41" s="74"/>
      <c r="P41" s="73"/>
      <c r="Q41" s="74"/>
      <c r="R41" s="73"/>
      <c r="S41" s="74"/>
      <c r="T41" s="73"/>
      <c r="U41" s="74"/>
      <c r="AJ41" s="125"/>
      <c r="AK41" s="30" t="s">
        <v>22</v>
      </c>
      <c r="AL41" s="126">
        <f>AS67+AT67</f>
        <v>10.5</v>
      </c>
      <c r="AM41" s="31" t="b">
        <f t="shared" si="9"/>
        <v>1</v>
      </c>
      <c r="AN41" s="31" t="b">
        <f>ISBLANK(#REF!)</f>
        <v>0</v>
      </c>
      <c r="AO41" s="31" t="b">
        <f t="shared" si="10"/>
        <v>1</v>
      </c>
      <c r="AP41" s="31" t="b">
        <f>ISBLANK(#REF!)</f>
        <v>0</v>
      </c>
      <c r="AQ41" s="31" t="b">
        <f t="shared" si="11"/>
        <v>1</v>
      </c>
      <c r="AR41" s="31" t="b">
        <f>ISBLANK(#REF!)</f>
        <v>0</v>
      </c>
      <c r="AS41" s="31" t="b">
        <f t="shared" si="12"/>
        <v>1</v>
      </c>
      <c r="AT41" s="31" t="b">
        <f t="shared" si="12"/>
        <v>1</v>
      </c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5"/>
      <c r="BM41" s="125"/>
    </row>
    <row r="42" spans="1:65" s="124" customFormat="1" x14ac:dyDescent="0.3">
      <c r="A42" s="127" t="s">
        <v>87</v>
      </c>
      <c r="B42" s="132" t="s">
        <v>88</v>
      </c>
      <c r="C42" s="77">
        <v>1</v>
      </c>
      <c r="D42" s="397"/>
      <c r="E42" s="67"/>
      <c r="F42" s="64"/>
      <c r="G42" s="61">
        <v>6</v>
      </c>
      <c r="H42" s="62">
        <f>G42*30</f>
        <v>180</v>
      </c>
      <c r="I42" s="116">
        <v>8</v>
      </c>
      <c r="J42" s="89" t="s">
        <v>46</v>
      </c>
      <c r="K42" s="89"/>
      <c r="L42" s="89" t="s">
        <v>71</v>
      </c>
      <c r="M42" s="64">
        <f>H42-I42</f>
        <v>172</v>
      </c>
      <c r="N42" s="45" t="s">
        <v>61</v>
      </c>
      <c r="O42" s="74"/>
      <c r="P42" s="73"/>
      <c r="Q42" s="74"/>
      <c r="R42" s="73"/>
      <c r="S42" s="74"/>
      <c r="T42" s="73"/>
      <c r="U42" s="74"/>
      <c r="AJ42" s="125"/>
      <c r="AK42" s="125"/>
      <c r="AL42" s="126">
        <f>SUM(AL38:AL41)</f>
        <v>371</v>
      </c>
      <c r="AM42" s="31" t="b">
        <f t="shared" si="9"/>
        <v>0</v>
      </c>
      <c r="AN42" s="31" t="b">
        <f>ISBLANK(#REF!)</f>
        <v>0</v>
      </c>
      <c r="AO42" s="31" t="b">
        <f t="shared" si="10"/>
        <v>1</v>
      </c>
      <c r="AP42" s="31" t="b">
        <f>ISBLANK(#REF!)</f>
        <v>0</v>
      </c>
      <c r="AQ42" s="31" t="b">
        <f t="shared" si="11"/>
        <v>1</v>
      </c>
      <c r="AR42" s="31" t="b">
        <f>ISBLANK(#REF!)</f>
        <v>0</v>
      </c>
      <c r="AS42" s="31" t="b">
        <f t="shared" si="12"/>
        <v>1</v>
      </c>
      <c r="AT42" s="31" t="b">
        <f t="shared" si="12"/>
        <v>1</v>
      </c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</row>
    <row r="43" spans="1:65" s="124" customFormat="1" ht="16.8" thickBot="1" x14ac:dyDescent="0.35">
      <c r="A43" s="127" t="s">
        <v>89</v>
      </c>
      <c r="B43" s="128" t="s">
        <v>90</v>
      </c>
      <c r="C43" s="34"/>
      <c r="D43" s="397"/>
      <c r="E43" s="67"/>
      <c r="F43" s="68"/>
      <c r="G43" s="61">
        <f>G44+G45</f>
        <v>8</v>
      </c>
      <c r="H43" s="133">
        <f>H44+H45</f>
        <v>240</v>
      </c>
      <c r="I43" s="401">
        <f>I44+I45</f>
        <v>12</v>
      </c>
      <c r="J43" s="135" t="s">
        <v>46</v>
      </c>
      <c r="K43" s="135">
        <f>K44+K45</f>
        <v>0</v>
      </c>
      <c r="L43" s="135" t="s">
        <v>52</v>
      </c>
      <c r="M43" s="136">
        <f>M44+M45</f>
        <v>228</v>
      </c>
      <c r="N43" s="43"/>
      <c r="O43" s="47"/>
      <c r="P43" s="45"/>
      <c r="Q43" s="44"/>
      <c r="R43" s="45"/>
      <c r="S43" s="44"/>
      <c r="T43" s="45"/>
      <c r="U43" s="44"/>
      <c r="AJ43" s="125"/>
      <c r="AK43" s="125"/>
      <c r="AL43" s="125"/>
      <c r="AM43" s="31" t="b">
        <f t="shared" si="9"/>
        <v>1</v>
      </c>
      <c r="AN43" s="31" t="b">
        <f>ISBLANK(#REF!)</f>
        <v>0</v>
      </c>
      <c r="AO43" s="31" t="b">
        <f t="shared" si="10"/>
        <v>1</v>
      </c>
      <c r="AP43" s="31" t="b">
        <f>ISBLANK(#REF!)</f>
        <v>0</v>
      </c>
      <c r="AQ43" s="31" t="b">
        <f t="shared" si="11"/>
        <v>1</v>
      </c>
      <c r="AR43" s="31" t="b">
        <f>ISBLANK(#REF!)</f>
        <v>0</v>
      </c>
      <c r="AS43" s="31" t="b">
        <f t="shared" si="12"/>
        <v>1</v>
      </c>
      <c r="AT43" s="31" t="b">
        <f t="shared" si="12"/>
        <v>1</v>
      </c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</row>
    <row r="44" spans="1:65" s="124" customFormat="1" x14ac:dyDescent="0.3">
      <c r="A44" s="137" t="s">
        <v>91</v>
      </c>
      <c r="B44" s="138" t="s">
        <v>90</v>
      </c>
      <c r="C44" s="139">
        <v>2</v>
      </c>
      <c r="D44" s="140"/>
      <c r="E44" s="140"/>
      <c r="F44" s="141"/>
      <c r="G44" s="142">
        <v>6.5</v>
      </c>
      <c r="H44" s="39">
        <f t="shared" ref="H44:H55" si="13">G44*30</f>
        <v>195</v>
      </c>
      <c r="I44" s="116">
        <v>8</v>
      </c>
      <c r="J44" s="89" t="s">
        <v>46</v>
      </c>
      <c r="K44" s="89"/>
      <c r="L44" s="89" t="s">
        <v>46</v>
      </c>
      <c r="M44" s="42">
        <f t="shared" ref="M44:M55" si="14">H44-I44</f>
        <v>187</v>
      </c>
      <c r="N44" s="71"/>
      <c r="O44" s="74" t="s">
        <v>52</v>
      </c>
      <c r="P44" s="73"/>
      <c r="Q44" s="74"/>
      <c r="R44" s="73"/>
      <c r="S44" s="74"/>
      <c r="T44" s="71"/>
      <c r="U44" s="74"/>
      <c r="AJ44" s="125"/>
      <c r="AK44" s="125"/>
      <c r="AL44" s="125"/>
      <c r="AM44" s="31" t="b">
        <f t="shared" si="9"/>
        <v>1</v>
      </c>
      <c r="AN44" s="31" t="b">
        <f>ISBLANK(#REF!)</f>
        <v>0</v>
      </c>
      <c r="AO44" s="31" t="b">
        <f t="shared" si="10"/>
        <v>1</v>
      </c>
      <c r="AP44" s="31" t="b">
        <f>ISBLANK(#REF!)</f>
        <v>0</v>
      </c>
      <c r="AQ44" s="31" t="b">
        <f t="shared" si="11"/>
        <v>1</v>
      </c>
      <c r="AR44" s="31" t="b">
        <f>ISBLANK(#REF!)</f>
        <v>0</v>
      </c>
      <c r="AS44" s="31" t="b">
        <f t="shared" si="12"/>
        <v>1</v>
      </c>
      <c r="AT44" s="31" t="b">
        <f t="shared" si="12"/>
        <v>1</v>
      </c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5"/>
      <c r="BJ44" s="125"/>
      <c r="BK44" s="125"/>
      <c r="BL44" s="125"/>
      <c r="BM44" s="125"/>
    </row>
    <row r="45" spans="1:65" s="124" customFormat="1" x14ac:dyDescent="0.3">
      <c r="A45" s="137" t="s">
        <v>92</v>
      </c>
      <c r="B45" s="138" t="s">
        <v>93</v>
      </c>
      <c r="C45" s="139"/>
      <c r="D45" s="143"/>
      <c r="E45" s="144"/>
      <c r="F45" s="141" t="s">
        <v>94</v>
      </c>
      <c r="G45" s="142">
        <v>1.5</v>
      </c>
      <c r="H45" s="39">
        <f t="shared" si="13"/>
        <v>45</v>
      </c>
      <c r="I45" s="40">
        <v>4</v>
      </c>
      <c r="J45" s="41"/>
      <c r="K45" s="41"/>
      <c r="L45" s="41" t="s">
        <v>46</v>
      </c>
      <c r="M45" s="42">
        <f t="shared" si="14"/>
        <v>41</v>
      </c>
      <c r="N45" s="71"/>
      <c r="O45" s="74"/>
      <c r="P45" s="73" t="s">
        <v>46</v>
      </c>
      <c r="Q45" s="74"/>
      <c r="R45" s="73"/>
      <c r="S45" s="74"/>
      <c r="T45" s="71"/>
      <c r="U45" s="74"/>
      <c r="AJ45" s="125"/>
      <c r="AK45" s="125"/>
      <c r="AL45" s="125"/>
      <c r="AM45" s="31" t="b">
        <f t="shared" si="9"/>
        <v>1</v>
      </c>
      <c r="AN45" s="31" t="b">
        <f>ISBLANK(#REF!)</f>
        <v>0</v>
      </c>
      <c r="AO45" s="31" t="b">
        <f t="shared" si="10"/>
        <v>0</v>
      </c>
      <c r="AP45" s="31" t="b">
        <f>ISBLANK(#REF!)</f>
        <v>0</v>
      </c>
      <c r="AQ45" s="31" t="b">
        <f t="shared" si="11"/>
        <v>1</v>
      </c>
      <c r="AR45" s="31" t="b">
        <f>ISBLANK(#REF!)</f>
        <v>0</v>
      </c>
      <c r="AS45" s="31" t="b">
        <f t="shared" si="12"/>
        <v>1</v>
      </c>
      <c r="AT45" s="31" t="b">
        <f t="shared" si="12"/>
        <v>1</v>
      </c>
      <c r="AU45" s="125"/>
      <c r="AV45" s="125"/>
      <c r="AW45" s="125"/>
      <c r="AX45" s="125"/>
      <c r="AY45" s="125"/>
      <c r="AZ45" s="125"/>
      <c r="BA45" s="125"/>
      <c r="BB45" s="125"/>
      <c r="BC45" s="125"/>
      <c r="BD45" s="125"/>
      <c r="BE45" s="125"/>
      <c r="BF45" s="125"/>
      <c r="BG45" s="125"/>
      <c r="BH45" s="125"/>
      <c r="BI45" s="125"/>
      <c r="BJ45" s="125"/>
      <c r="BK45" s="125"/>
      <c r="BL45" s="125"/>
      <c r="BM45" s="125"/>
    </row>
    <row r="46" spans="1:65" s="124" customFormat="1" x14ac:dyDescent="0.3">
      <c r="A46" s="127" t="s">
        <v>95</v>
      </c>
      <c r="B46" s="128" t="s">
        <v>96</v>
      </c>
      <c r="C46" s="139"/>
      <c r="D46" s="143"/>
      <c r="E46" s="144"/>
      <c r="F46" s="141"/>
      <c r="G46" s="61">
        <f>G47+G48</f>
        <v>7</v>
      </c>
      <c r="H46" s="39">
        <f t="shared" si="13"/>
        <v>210</v>
      </c>
      <c r="I46" s="145"/>
      <c r="J46" s="146"/>
      <c r="K46" s="146"/>
      <c r="L46" s="146"/>
      <c r="M46" s="42"/>
      <c r="N46" s="71"/>
      <c r="O46" s="74"/>
      <c r="P46" s="73"/>
      <c r="Q46" s="74"/>
      <c r="R46" s="73"/>
      <c r="S46" s="74"/>
      <c r="T46" s="71"/>
      <c r="U46" s="74"/>
      <c r="AJ46" s="125"/>
      <c r="AK46" s="125"/>
      <c r="AL46" s="125"/>
      <c r="AM46" s="31"/>
      <c r="AN46" s="31"/>
      <c r="AO46" s="31"/>
      <c r="AP46" s="31"/>
      <c r="AQ46" s="31"/>
      <c r="AR46" s="31"/>
      <c r="AS46" s="31"/>
      <c r="AT46" s="31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</row>
    <row r="47" spans="1:65" s="124" customFormat="1" ht="16.2" thickBot="1" x14ac:dyDescent="0.35">
      <c r="A47" s="137"/>
      <c r="B47" s="33" t="s">
        <v>43</v>
      </c>
      <c r="C47" s="139"/>
      <c r="D47" s="143"/>
      <c r="E47" s="144"/>
      <c r="F47" s="141"/>
      <c r="G47" s="142">
        <v>2</v>
      </c>
      <c r="H47" s="39">
        <f t="shared" si="13"/>
        <v>60</v>
      </c>
      <c r="I47" s="145"/>
      <c r="J47" s="146"/>
      <c r="K47" s="146"/>
      <c r="L47" s="146"/>
      <c r="M47" s="42"/>
      <c r="N47" s="71"/>
      <c r="O47" s="74"/>
      <c r="P47" s="73"/>
      <c r="Q47" s="74"/>
      <c r="R47" s="73"/>
      <c r="S47" s="74"/>
      <c r="T47" s="71"/>
      <c r="U47" s="74"/>
      <c r="AJ47" s="125"/>
      <c r="AK47" s="125"/>
      <c r="AL47" s="125"/>
      <c r="AM47" s="31"/>
      <c r="AN47" s="31"/>
      <c r="AO47" s="31"/>
      <c r="AP47" s="31"/>
      <c r="AQ47" s="31"/>
      <c r="AR47" s="31"/>
      <c r="AS47" s="31"/>
      <c r="AT47" s="31"/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5"/>
      <c r="BF47" s="125"/>
      <c r="BG47" s="125"/>
      <c r="BH47" s="125"/>
      <c r="BI47" s="125"/>
      <c r="BJ47" s="125"/>
      <c r="BK47" s="125"/>
      <c r="BL47" s="125"/>
      <c r="BM47" s="125"/>
    </row>
    <row r="48" spans="1:65" s="124" customFormat="1" ht="16.8" thickBot="1" x14ac:dyDescent="0.35">
      <c r="A48" s="127"/>
      <c r="B48" s="48" t="s">
        <v>44</v>
      </c>
      <c r="C48" s="34">
        <v>4</v>
      </c>
      <c r="D48" s="397"/>
      <c r="E48" s="67"/>
      <c r="F48" s="68"/>
      <c r="G48" s="61">
        <v>5</v>
      </c>
      <c r="H48" s="62">
        <f t="shared" si="13"/>
        <v>150</v>
      </c>
      <c r="I48" s="116">
        <v>8</v>
      </c>
      <c r="J48" s="89" t="s">
        <v>46</v>
      </c>
      <c r="K48" s="89"/>
      <c r="L48" s="89" t="s">
        <v>46</v>
      </c>
      <c r="M48" s="64">
        <f t="shared" si="14"/>
        <v>142</v>
      </c>
      <c r="N48" s="71"/>
      <c r="O48" s="72"/>
      <c r="P48" s="73"/>
      <c r="Q48" s="74" t="s">
        <v>52</v>
      </c>
      <c r="R48" s="73"/>
      <c r="S48" s="74"/>
      <c r="T48" s="73"/>
      <c r="U48" s="74"/>
      <c r="AJ48" s="125"/>
      <c r="AK48" s="125"/>
      <c r="AL48" s="125"/>
      <c r="AM48" s="31" t="b">
        <f t="shared" si="9"/>
        <v>1</v>
      </c>
      <c r="AN48" s="31" t="b">
        <f>ISBLANK(#REF!)</f>
        <v>0</v>
      </c>
      <c r="AO48" s="31" t="b">
        <f t="shared" si="10"/>
        <v>1</v>
      </c>
      <c r="AP48" s="31" t="b">
        <f>ISBLANK(#REF!)</f>
        <v>0</v>
      </c>
      <c r="AQ48" s="31" t="b">
        <f t="shared" si="11"/>
        <v>1</v>
      </c>
      <c r="AR48" s="31" t="b">
        <f>ISBLANK(#REF!)</f>
        <v>0</v>
      </c>
      <c r="AS48" s="31" t="b">
        <f t="shared" si="12"/>
        <v>1</v>
      </c>
      <c r="AT48" s="31" t="b">
        <f t="shared" si="12"/>
        <v>1</v>
      </c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  <c r="BI48" s="125"/>
      <c r="BJ48" s="125"/>
      <c r="BK48" s="125"/>
      <c r="BL48" s="125"/>
      <c r="BM48" s="125"/>
    </row>
    <row r="49" spans="1:65" s="124" customFormat="1" ht="16.8" thickBot="1" x14ac:dyDescent="0.35">
      <c r="A49" s="127" t="s">
        <v>97</v>
      </c>
      <c r="B49" s="128" t="s">
        <v>98</v>
      </c>
      <c r="C49" s="34">
        <v>2</v>
      </c>
      <c r="D49" s="397"/>
      <c r="E49" s="67"/>
      <c r="F49" s="68"/>
      <c r="G49" s="61">
        <v>5</v>
      </c>
      <c r="H49" s="62">
        <f t="shared" si="13"/>
        <v>150</v>
      </c>
      <c r="I49" s="116">
        <v>8</v>
      </c>
      <c r="J49" s="89" t="s">
        <v>46</v>
      </c>
      <c r="K49" s="89"/>
      <c r="L49" s="89" t="s">
        <v>46</v>
      </c>
      <c r="M49" s="64">
        <f t="shared" si="14"/>
        <v>142</v>
      </c>
      <c r="N49" s="71"/>
      <c r="O49" s="72" t="s">
        <v>52</v>
      </c>
      <c r="P49" s="73"/>
      <c r="Q49" s="74"/>
      <c r="R49" s="73"/>
      <c r="S49" s="74"/>
      <c r="T49" s="73"/>
      <c r="U49" s="74"/>
      <c r="AJ49" s="125"/>
      <c r="AK49" s="125"/>
      <c r="AL49" s="125"/>
      <c r="AM49" s="31" t="b">
        <f t="shared" si="9"/>
        <v>1</v>
      </c>
      <c r="AN49" s="31" t="b">
        <f>ISBLANK(#REF!)</f>
        <v>0</v>
      </c>
      <c r="AO49" s="31" t="b">
        <f t="shared" si="10"/>
        <v>1</v>
      </c>
      <c r="AP49" s="31" t="b">
        <f>ISBLANK(#REF!)</f>
        <v>0</v>
      </c>
      <c r="AQ49" s="31" t="b">
        <f t="shared" si="11"/>
        <v>1</v>
      </c>
      <c r="AR49" s="31" t="b">
        <f>ISBLANK(#REF!)</f>
        <v>0</v>
      </c>
      <c r="AS49" s="31" t="b">
        <f t="shared" si="12"/>
        <v>1</v>
      </c>
      <c r="AT49" s="31" t="b">
        <f t="shared" si="12"/>
        <v>1</v>
      </c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</row>
    <row r="50" spans="1:65" s="124" customFormat="1" ht="16.2" thickBot="1" x14ac:dyDescent="0.35">
      <c r="A50" s="127" t="s">
        <v>99</v>
      </c>
      <c r="B50" s="132" t="s">
        <v>100</v>
      </c>
      <c r="C50" s="77">
        <v>3</v>
      </c>
      <c r="D50" s="397"/>
      <c r="E50" s="67"/>
      <c r="F50" s="64"/>
      <c r="G50" s="61">
        <v>5</v>
      </c>
      <c r="H50" s="62">
        <f t="shared" si="13"/>
        <v>150</v>
      </c>
      <c r="I50" s="116">
        <v>8</v>
      </c>
      <c r="J50" s="89" t="s">
        <v>46</v>
      </c>
      <c r="K50" s="89"/>
      <c r="L50" s="89" t="s">
        <v>46</v>
      </c>
      <c r="M50" s="64">
        <f t="shared" si="14"/>
        <v>142</v>
      </c>
      <c r="N50" s="71"/>
      <c r="O50" s="74"/>
      <c r="P50" s="74" t="s">
        <v>52</v>
      </c>
      <c r="Q50" s="74"/>
      <c r="R50" s="74"/>
      <c r="S50" s="74"/>
      <c r="T50" s="73"/>
      <c r="U50" s="74"/>
      <c r="AJ50" s="125"/>
      <c r="AK50" s="125"/>
      <c r="AL50" s="125"/>
      <c r="AM50" s="31" t="b">
        <f t="shared" si="9"/>
        <v>1</v>
      </c>
      <c r="AN50" s="31" t="b">
        <f>ISBLANK(#REF!)</f>
        <v>0</v>
      </c>
      <c r="AO50" s="31" t="b">
        <f t="shared" si="10"/>
        <v>0</v>
      </c>
      <c r="AP50" s="31" t="b">
        <f>ISBLANK(#REF!)</f>
        <v>0</v>
      </c>
      <c r="AQ50" s="31" t="b">
        <f t="shared" si="11"/>
        <v>1</v>
      </c>
      <c r="AR50" s="31" t="b">
        <f>ISBLANK(#REF!)</f>
        <v>0</v>
      </c>
      <c r="AS50" s="31" t="b">
        <f t="shared" si="12"/>
        <v>1</v>
      </c>
      <c r="AT50" s="31" t="b">
        <f t="shared" si="12"/>
        <v>1</v>
      </c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125"/>
      <c r="BM50" s="125"/>
    </row>
    <row r="51" spans="1:65" s="124" customFormat="1" ht="31.8" thickBot="1" x14ac:dyDescent="0.35">
      <c r="A51" s="127" t="s">
        <v>101</v>
      </c>
      <c r="B51" s="132" t="s">
        <v>102</v>
      </c>
      <c r="C51" s="77"/>
      <c r="D51" s="397">
        <v>5</v>
      </c>
      <c r="E51" s="67"/>
      <c r="F51" s="64"/>
      <c r="G51" s="61">
        <v>4</v>
      </c>
      <c r="H51" s="62">
        <f t="shared" si="13"/>
        <v>120</v>
      </c>
      <c r="I51" s="116">
        <v>8</v>
      </c>
      <c r="J51" s="89" t="s">
        <v>46</v>
      </c>
      <c r="K51" s="89"/>
      <c r="L51" s="89" t="s">
        <v>71</v>
      </c>
      <c r="M51" s="64">
        <f t="shared" si="14"/>
        <v>112</v>
      </c>
      <c r="N51" s="71"/>
      <c r="O51" s="74"/>
      <c r="P51" s="73"/>
      <c r="Q51" s="74"/>
      <c r="R51" s="74" t="s">
        <v>61</v>
      </c>
      <c r="S51" s="74"/>
      <c r="T51" s="73"/>
      <c r="U51" s="74"/>
      <c r="AJ51" s="125"/>
      <c r="AK51" s="125"/>
      <c r="AL51" s="125"/>
      <c r="AM51" s="31" t="b">
        <f t="shared" si="9"/>
        <v>1</v>
      </c>
      <c r="AN51" s="31" t="b">
        <f>ISBLANK(#REF!)</f>
        <v>0</v>
      </c>
      <c r="AO51" s="31" t="b">
        <f t="shared" si="10"/>
        <v>1</v>
      </c>
      <c r="AP51" s="31" t="b">
        <f>ISBLANK(#REF!)</f>
        <v>0</v>
      </c>
      <c r="AQ51" s="31" t="b">
        <f t="shared" si="11"/>
        <v>0</v>
      </c>
      <c r="AR51" s="31" t="b">
        <f>ISBLANK(#REF!)</f>
        <v>0</v>
      </c>
      <c r="AS51" s="31" t="b">
        <f t="shared" si="12"/>
        <v>1</v>
      </c>
      <c r="AT51" s="31" t="b">
        <f t="shared" si="12"/>
        <v>1</v>
      </c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  <c r="BH51" s="125"/>
      <c r="BI51" s="125"/>
      <c r="BJ51" s="125"/>
      <c r="BK51" s="125"/>
      <c r="BL51" s="125"/>
      <c r="BM51" s="125"/>
    </row>
    <row r="52" spans="1:65" s="124" customFormat="1" ht="16.2" thickBot="1" x14ac:dyDescent="0.35">
      <c r="A52" s="127" t="s">
        <v>103</v>
      </c>
      <c r="B52" s="132" t="s">
        <v>104</v>
      </c>
      <c r="C52" s="77"/>
      <c r="D52" s="397"/>
      <c r="E52" s="67"/>
      <c r="F52" s="64"/>
      <c r="G52" s="61">
        <f>G53+G54</f>
        <v>4</v>
      </c>
      <c r="H52" s="62">
        <f t="shared" si="13"/>
        <v>120</v>
      </c>
      <c r="I52" s="116"/>
      <c r="J52" s="89"/>
      <c r="K52" s="89"/>
      <c r="L52" s="89"/>
      <c r="M52" s="64"/>
      <c r="N52" s="71"/>
      <c r="O52" s="74"/>
      <c r="P52" s="147"/>
      <c r="Q52" s="74"/>
      <c r="R52" s="74"/>
      <c r="S52" s="74"/>
      <c r="T52" s="73"/>
      <c r="U52" s="74"/>
      <c r="AJ52" s="125"/>
      <c r="AK52" s="125"/>
      <c r="AL52" s="125"/>
      <c r="AM52" s="31"/>
      <c r="AN52" s="31"/>
      <c r="AO52" s="31"/>
      <c r="AP52" s="31"/>
      <c r="AQ52" s="31"/>
      <c r="AR52" s="31"/>
      <c r="AS52" s="31"/>
      <c r="AT52" s="31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125"/>
    </row>
    <row r="53" spans="1:65" s="124" customFormat="1" ht="16.2" thickBot="1" x14ac:dyDescent="0.35">
      <c r="A53" s="127"/>
      <c r="B53" s="33" t="s">
        <v>43</v>
      </c>
      <c r="C53" s="77"/>
      <c r="D53" s="397"/>
      <c r="E53" s="67"/>
      <c r="F53" s="64"/>
      <c r="G53" s="61">
        <v>0.5</v>
      </c>
      <c r="H53" s="62">
        <f t="shared" si="13"/>
        <v>15</v>
      </c>
      <c r="I53" s="116"/>
      <c r="J53" s="89"/>
      <c r="K53" s="89"/>
      <c r="L53" s="89"/>
      <c r="M53" s="64"/>
      <c r="N53" s="71"/>
      <c r="O53" s="74"/>
      <c r="P53" s="147"/>
      <c r="Q53" s="74"/>
      <c r="R53" s="74"/>
      <c r="S53" s="74"/>
      <c r="T53" s="73"/>
      <c r="U53" s="74"/>
      <c r="AJ53" s="125"/>
      <c r="AK53" s="125"/>
      <c r="AL53" s="125"/>
      <c r="AM53" s="31"/>
      <c r="AN53" s="31"/>
      <c r="AO53" s="31"/>
      <c r="AP53" s="31"/>
      <c r="AQ53" s="31"/>
      <c r="AR53" s="31"/>
      <c r="AS53" s="31"/>
      <c r="AT53" s="31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/>
      <c r="BH53" s="125"/>
      <c r="BI53" s="125"/>
      <c r="BJ53" s="125"/>
      <c r="BK53" s="125"/>
      <c r="BL53" s="125"/>
      <c r="BM53" s="125"/>
    </row>
    <row r="54" spans="1:65" s="124" customFormat="1" ht="16.2" thickBot="1" x14ac:dyDescent="0.35">
      <c r="A54" s="127"/>
      <c r="B54" s="48" t="s">
        <v>44</v>
      </c>
      <c r="C54" s="77"/>
      <c r="D54" s="397">
        <v>3</v>
      </c>
      <c r="E54" s="67"/>
      <c r="F54" s="64"/>
      <c r="G54" s="61">
        <v>3.5</v>
      </c>
      <c r="H54" s="62">
        <f t="shared" si="13"/>
        <v>105</v>
      </c>
      <c r="I54" s="116">
        <v>8</v>
      </c>
      <c r="J54" s="89" t="s">
        <v>46</v>
      </c>
      <c r="K54" s="89"/>
      <c r="L54" s="89" t="s">
        <v>71</v>
      </c>
      <c r="M54" s="64">
        <f t="shared" si="14"/>
        <v>97</v>
      </c>
      <c r="N54" s="71"/>
      <c r="O54" s="74"/>
      <c r="P54" s="74" t="s">
        <v>61</v>
      </c>
      <c r="Q54" s="74"/>
      <c r="R54" s="74"/>
      <c r="S54" s="74"/>
      <c r="T54" s="73"/>
      <c r="U54" s="74"/>
      <c r="AJ54" s="125"/>
      <c r="AK54" s="125"/>
      <c r="AL54" s="125"/>
      <c r="AM54" s="31" t="b">
        <f t="shared" si="9"/>
        <v>1</v>
      </c>
      <c r="AN54" s="31" t="b">
        <f>ISBLANK(#REF!)</f>
        <v>0</v>
      </c>
      <c r="AO54" s="31" t="b">
        <f t="shared" si="10"/>
        <v>0</v>
      </c>
      <c r="AP54" s="31" t="b">
        <f>ISBLANK(#REF!)</f>
        <v>0</v>
      </c>
      <c r="AQ54" s="31" t="b">
        <f t="shared" si="11"/>
        <v>1</v>
      </c>
      <c r="AR54" s="31" t="b">
        <f>ISBLANK(#REF!)</f>
        <v>0</v>
      </c>
      <c r="AS54" s="31" t="b">
        <f t="shared" si="12"/>
        <v>1</v>
      </c>
      <c r="AT54" s="31" t="b">
        <f t="shared" si="12"/>
        <v>1</v>
      </c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  <c r="BI54" s="125"/>
      <c r="BJ54" s="125"/>
      <c r="BK54" s="125"/>
      <c r="BL54" s="125"/>
      <c r="BM54" s="125"/>
    </row>
    <row r="55" spans="1:65" s="124" customFormat="1" x14ac:dyDescent="0.3">
      <c r="A55" s="127" t="s">
        <v>105</v>
      </c>
      <c r="B55" s="132" t="s">
        <v>106</v>
      </c>
      <c r="C55" s="77">
        <v>3</v>
      </c>
      <c r="D55" s="397"/>
      <c r="E55" s="67"/>
      <c r="F55" s="64"/>
      <c r="G55" s="61">
        <v>6</v>
      </c>
      <c r="H55" s="62">
        <f t="shared" si="13"/>
        <v>180</v>
      </c>
      <c r="I55" s="116">
        <v>8</v>
      </c>
      <c r="J55" s="89" t="s">
        <v>46</v>
      </c>
      <c r="K55" s="89"/>
      <c r="L55" s="89" t="s">
        <v>46</v>
      </c>
      <c r="M55" s="64">
        <f t="shared" si="14"/>
        <v>172</v>
      </c>
      <c r="N55" s="71"/>
      <c r="O55" s="74"/>
      <c r="P55" s="74" t="s">
        <v>52</v>
      </c>
      <c r="Q55" s="74"/>
      <c r="R55" s="74"/>
      <c r="S55" s="74"/>
      <c r="T55" s="73"/>
      <c r="U55" s="74"/>
      <c r="AJ55" s="125"/>
      <c r="AK55" s="125"/>
      <c r="AL55" s="125"/>
      <c r="AM55" s="31" t="b">
        <f t="shared" si="9"/>
        <v>1</v>
      </c>
      <c r="AN55" s="31" t="b">
        <f>ISBLANK(#REF!)</f>
        <v>0</v>
      </c>
      <c r="AO55" s="31" t="b">
        <f t="shared" si="10"/>
        <v>0</v>
      </c>
      <c r="AP55" s="31" t="b">
        <f>ISBLANK(#REF!)</f>
        <v>0</v>
      </c>
      <c r="AQ55" s="31" t="b">
        <f t="shared" si="11"/>
        <v>1</v>
      </c>
      <c r="AR55" s="31" t="b">
        <f>ISBLANK(#REF!)</f>
        <v>0</v>
      </c>
      <c r="AS55" s="31" t="b">
        <f t="shared" si="12"/>
        <v>1</v>
      </c>
      <c r="AT55" s="31" t="b">
        <f t="shared" si="12"/>
        <v>1</v>
      </c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125"/>
    </row>
    <row r="56" spans="1:65" s="124" customFormat="1" ht="16.8" thickBot="1" x14ac:dyDescent="0.35">
      <c r="A56" s="127" t="s">
        <v>107</v>
      </c>
      <c r="B56" s="128" t="s">
        <v>108</v>
      </c>
      <c r="C56" s="34"/>
      <c r="D56" s="397"/>
      <c r="E56" s="67"/>
      <c r="F56" s="68"/>
      <c r="G56" s="61">
        <f>G57+G58</f>
        <v>6.5</v>
      </c>
      <c r="H56" s="133">
        <f>H57+H58</f>
        <v>195</v>
      </c>
      <c r="I56" s="401">
        <f>I57+I58</f>
        <v>12</v>
      </c>
      <c r="J56" s="135">
        <v>4</v>
      </c>
      <c r="K56" s="135">
        <f>K57+K58</f>
        <v>0</v>
      </c>
      <c r="L56" s="135">
        <v>8</v>
      </c>
      <c r="M56" s="136">
        <f>M57+M58</f>
        <v>183</v>
      </c>
      <c r="N56" s="43"/>
      <c r="O56" s="47"/>
      <c r="P56" s="45"/>
      <c r="Q56" s="44"/>
      <c r="R56" s="45"/>
      <c r="S56" s="44"/>
      <c r="T56" s="45"/>
      <c r="U56" s="44"/>
      <c r="AJ56" s="125"/>
      <c r="AK56" s="125"/>
      <c r="AL56" s="125"/>
      <c r="AM56" s="31" t="b">
        <f t="shared" si="9"/>
        <v>1</v>
      </c>
      <c r="AN56" s="31" t="b">
        <f>ISBLANK(#REF!)</f>
        <v>0</v>
      </c>
      <c r="AO56" s="31" t="b">
        <f t="shared" si="10"/>
        <v>1</v>
      </c>
      <c r="AP56" s="31" t="b">
        <f>ISBLANK(#REF!)</f>
        <v>0</v>
      </c>
      <c r="AQ56" s="31" t="b">
        <f t="shared" si="11"/>
        <v>1</v>
      </c>
      <c r="AR56" s="31" t="b">
        <f>ISBLANK(#REF!)</f>
        <v>0</v>
      </c>
      <c r="AS56" s="31" t="b">
        <f t="shared" si="12"/>
        <v>1</v>
      </c>
      <c r="AT56" s="31" t="b">
        <f t="shared" si="12"/>
        <v>1</v>
      </c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  <c r="BI56" s="125"/>
      <c r="BJ56" s="125"/>
      <c r="BK56" s="125"/>
      <c r="BL56" s="125"/>
      <c r="BM56" s="125"/>
    </row>
    <row r="57" spans="1:65" s="124" customFormat="1" x14ac:dyDescent="0.3">
      <c r="A57" s="137" t="s">
        <v>109</v>
      </c>
      <c r="B57" s="138" t="s">
        <v>108</v>
      </c>
      <c r="C57" s="139">
        <v>4</v>
      </c>
      <c r="D57" s="140"/>
      <c r="E57" s="140"/>
      <c r="F57" s="141"/>
      <c r="G57" s="142">
        <v>5.5</v>
      </c>
      <c r="H57" s="39">
        <f t="shared" ref="H57:H64" si="15">G57*30</f>
        <v>165</v>
      </c>
      <c r="I57" s="116">
        <v>8</v>
      </c>
      <c r="J57" s="89" t="s">
        <v>46</v>
      </c>
      <c r="K57" s="89"/>
      <c r="L57" s="89" t="s">
        <v>46</v>
      </c>
      <c r="M57" s="42">
        <f t="shared" ref="M57:M64" si="16">H57-I57</f>
        <v>157</v>
      </c>
      <c r="N57" s="71"/>
      <c r="O57" s="74"/>
      <c r="P57" s="73"/>
      <c r="Q57" s="74" t="s">
        <v>52</v>
      </c>
      <c r="R57" s="73"/>
      <c r="S57" s="74"/>
      <c r="T57" s="71"/>
      <c r="U57" s="74"/>
      <c r="AJ57" s="125"/>
      <c r="AK57" s="125"/>
      <c r="AL57" s="125"/>
      <c r="AM57" s="31" t="b">
        <f t="shared" si="9"/>
        <v>1</v>
      </c>
      <c r="AN57" s="31" t="b">
        <f>ISBLANK(#REF!)</f>
        <v>0</v>
      </c>
      <c r="AO57" s="31" t="b">
        <f t="shared" si="10"/>
        <v>1</v>
      </c>
      <c r="AP57" s="31" t="b">
        <f>ISBLANK(#REF!)</f>
        <v>0</v>
      </c>
      <c r="AQ57" s="31" t="b">
        <f t="shared" si="11"/>
        <v>1</v>
      </c>
      <c r="AR57" s="31" t="b">
        <f>ISBLANK(#REF!)</f>
        <v>0</v>
      </c>
      <c r="AS57" s="31" t="b">
        <f t="shared" si="12"/>
        <v>1</v>
      </c>
      <c r="AT57" s="31" t="b">
        <f t="shared" si="12"/>
        <v>1</v>
      </c>
      <c r="AU57" s="125"/>
      <c r="AV57" s="125"/>
      <c r="AW57" s="125"/>
      <c r="AX57" s="125"/>
      <c r="AY57" s="125"/>
      <c r="AZ57" s="125"/>
      <c r="BA57" s="125"/>
      <c r="BB57" s="125"/>
      <c r="BC57" s="125"/>
      <c r="BD57" s="125"/>
      <c r="BE57" s="125"/>
      <c r="BF57" s="125"/>
      <c r="BG57" s="125"/>
      <c r="BH57" s="125"/>
      <c r="BI57" s="125"/>
      <c r="BJ57" s="125"/>
      <c r="BK57" s="125"/>
      <c r="BL57" s="125"/>
      <c r="BM57" s="125"/>
    </row>
    <row r="58" spans="1:65" s="124" customFormat="1" ht="16.2" thickBot="1" x14ac:dyDescent="0.35">
      <c r="A58" s="137" t="s">
        <v>110</v>
      </c>
      <c r="B58" s="138" t="s">
        <v>111</v>
      </c>
      <c r="C58" s="139"/>
      <c r="D58" s="143"/>
      <c r="E58" s="144"/>
      <c r="F58" s="141" t="s">
        <v>112</v>
      </c>
      <c r="G58" s="142">
        <v>1</v>
      </c>
      <c r="H58" s="39">
        <f t="shared" si="15"/>
        <v>30</v>
      </c>
      <c r="I58" s="40">
        <v>4</v>
      </c>
      <c r="J58" s="41"/>
      <c r="K58" s="41"/>
      <c r="L58" s="41" t="s">
        <v>46</v>
      </c>
      <c r="M58" s="42">
        <f t="shared" si="16"/>
        <v>26</v>
      </c>
      <c r="N58" s="71"/>
      <c r="O58" s="74"/>
      <c r="P58" s="73"/>
      <c r="Q58" s="74" t="s">
        <v>46</v>
      </c>
      <c r="R58" s="73"/>
      <c r="S58" s="74"/>
      <c r="T58" s="71"/>
      <c r="U58" s="74"/>
      <c r="AJ58" s="125"/>
      <c r="AK58" s="125"/>
      <c r="AL58" s="125"/>
      <c r="AM58" s="31" t="b">
        <f t="shared" si="9"/>
        <v>1</v>
      </c>
      <c r="AN58" s="31" t="b">
        <f>ISBLANK(#REF!)</f>
        <v>0</v>
      </c>
      <c r="AO58" s="31" t="b">
        <f t="shared" si="10"/>
        <v>1</v>
      </c>
      <c r="AP58" s="31" t="b">
        <f>ISBLANK(#REF!)</f>
        <v>0</v>
      </c>
      <c r="AQ58" s="31" t="b">
        <f t="shared" si="11"/>
        <v>1</v>
      </c>
      <c r="AR58" s="31" t="b">
        <f>ISBLANK(#REF!)</f>
        <v>0</v>
      </c>
      <c r="AS58" s="31" t="b">
        <f t="shared" si="12"/>
        <v>1</v>
      </c>
      <c r="AT58" s="31" t="b">
        <f t="shared" si="12"/>
        <v>1</v>
      </c>
      <c r="AU58" s="125"/>
      <c r="AV58" s="125"/>
      <c r="AW58" s="125"/>
      <c r="AX58" s="125"/>
      <c r="AY58" s="125"/>
      <c r="AZ58" s="125"/>
      <c r="BA58" s="125"/>
      <c r="BB58" s="125"/>
      <c r="BC58" s="125"/>
      <c r="BD58" s="125"/>
      <c r="BE58" s="125"/>
      <c r="BF58" s="125"/>
      <c r="BG58" s="125"/>
      <c r="BH58" s="125"/>
      <c r="BI58" s="125"/>
      <c r="BJ58" s="125"/>
      <c r="BK58" s="125"/>
      <c r="BL58" s="125"/>
      <c r="BM58" s="125"/>
    </row>
    <row r="59" spans="1:65" s="124" customFormat="1" ht="16.8" thickBot="1" x14ac:dyDescent="0.35">
      <c r="A59" s="127" t="s">
        <v>113</v>
      </c>
      <c r="B59" s="128" t="s">
        <v>114</v>
      </c>
      <c r="C59" s="34">
        <v>4</v>
      </c>
      <c r="D59" s="397"/>
      <c r="E59" s="67"/>
      <c r="F59" s="68"/>
      <c r="G59" s="61">
        <v>5</v>
      </c>
      <c r="H59" s="62">
        <f t="shared" si="15"/>
        <v>150</v>
      </c>
      <c r="I59" s="116">
        <v>8</v>
      </c>
      <c r="J59" s="89" t="s">
        <v>46</v>
      </c>
      <c r="K59" s="89"/>
      <c r="L59" s="89" t="s">
        <v>46</v>
      </c>
      <c r="M59" s="64">
        <f t="shared" si="16"/>
        <v>142</v>
      </c>
      <c r="N59" s="71"/>
      <c r="O59" s="72"/>
      <c r="P59" s="73"/>
      <c r="Q59" s="74" t="s">
        <v>52</v>
      </c>
      <c r="R59" s="73"/>
      <c r="S59" s="74"/>
      <c r="T59" s="73"/>
      <c r="U59" s="74"/>
      <c r="AJ59" s="125"/>
      <c r="AK59" s="125"/>
      <c r="AL59" s="125"/>
      <c r="AM59" s="31" t="b">
        <f t="shared" si="9"/>
        <v>1</v>
      </c>
      <c r="AN59" s="31" t="b">
        <f>ISBLANK(#REF!)</f>
        <v>0</v>
      </c>
      <c r="AO59" s="31" t="b">
        <f t="shared" si="10"/>
        <v>1</v>
      </c>
      <c r="AP59" s="31" t="b">
        <f>ISBLANK(#REF!)</f>
        <v>0</v>
      </c>
      <c r="AQ59" s="31" t="b">
        <f t="shared" si="11"/>
        <v>1</v>
      </c>
      <c r="AR59" s="31" t="b">
        <f>ISBLANK(#REF!)</f>
        <v>0</v>
      </c>
      <c r="AS59" s="31" t="b">
        <f t="shared" si="12"/>
        <v>1</v>
      </c>
      <c r="AT59" s="31" t="b">
        <f t="shared" si="12"/>
        <v>1</v>
      </c>
      <c r="AU59" s="125"/>
      <c r="AV59" s="125"/>
      <c r="AW59" s="125"/>
      <c r="AX59" s="125"/>
      <c r="AY59" s="125"/>
      <c r="AZ59" s="125"/>
      <c r="BA59" s="125"/>
      <c r="BB59" s="125"/>
      <c r="BC59" s="125"/>
      <c r="BD59" s="125"/>
      <c r="BE59" s="125"/>
      <c r="BF59" s="125"/>
      <c r="BG59" s="125"/>
      <c r="BH59" s="125"/>
      <c r="BI59" s="125"/>
      <c r="BJ59" s="125"/>
      <c r="BK59" s="125"/>
      <c r="BL59" s="125"/>
      <c r="BM59" s="125"/>
    </row>
    <row r="60" spans="1:65" s="124" customFormat="1" ht="16.8" thickBot="1" x14ac:dyDescent="0.35">
      <c r="A60" s="127" t="s">
        <v>115</v>
      </c>
      <c r="B60" s="132" t="s">
        <v>116</v>
      </c>
      <c r="C60" s="34"/>
      <c r="D60" s="397"/>
      <c r="E60" s="67"/>
      <c r="F60" s="68"/>
      <c r="G60" s="61">
        <f>G61+G62</f>
        <v>5</v>
      </c>
      <c r="H60" s="62">
        <f t="shared" si="15"/>
        <v>150</v>
      </c>
      <c r="I60" s="116"/>
      <c r="J60" s="89"/>
      <c r="K60" s="89"/>
      <c r="L60" s="89"/>
      <c r="M60" s="64"/>
      <c r="N60" s="71"/>
      <c r="O60" s="72"/>
      <c r="P60" s="73"/>
      <c r="Q60" s="74"/>
      <c r="R60" s="73"/>
      <c r="S60" s="74"/>
      <c r="T60" s="73"/>
      <c r="U60" s="74"/>
      <c r="AJ60" s="125"/>
      <c r="AK60" s="125"/>
      <c r="AL60" s="125"/>
      <c r="AM60" s="31"/>
      <c r="AN60" s="31"/>
      <c r="AO60" s="31"/>
      <c r="AP60" s="31"/>
      <c r="AQ60" s="31"/>
      <c r="AR60" s="31"/>
      <c r="AS60" s="31"/>
      <c r="AT60" s="31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  <c r="BI60" s="125"/>
      <c r="BJ60" s="125"/>
      <c r="BK60" s="125"/>
      <c r="BL60" s="125"/>
      <c r="BM60" s="125"/>
    </row>
    <row r="61" spans="1:65" s="124" customFormat="1" ht="16.8" thickBot="1" x14ac:dyDescent="0.35">
      <c r="A61" s="127"/>
      <c r="B61" s="33" t="s">
        <v>43</v>
      </c>
      <c r="C61" s="34"/>
      <c r="D61" s="397"/>
      <c r="E61" s="67"/>
      <c r="F61" s="68"/>
      <c r="G61" s="61">
        <v>0.5</v>
      </c>
      <c r="H61" s="62">
        <f t="shared" si="15"/>
        <v>15</v>
      </c>
      <c r="I61" s="116"/>
      <c r="J61" s="89"/>
      <c r="K61" s="89"/>
      <c r="L61" s="89"/>
      <c r="M61" s="64"/>
      <c r="N61" s="71"/>
      <c r="O61" s="72"/>
      <c r="P61" s="73"/>
      <c r="Q61" s="74"/>
      <c r="R61" s="73"/>
      <c r="S61" s="74"/>
      <c r="T61" s="73"/>
      <c r="U61" s="74"/>
      <c r="AJ61" s="125"/>
      <c r="AK61" s="125"/>
      <c r="AL61" s="125"/>
      <c r="AM61" s="31"/>
      <c r="AN61" s="31"/>
      <c r="AO61" s="31"/>
      <c r="AP61" s="31"/>
      <c r="AQ61" s="31"/>
      <c r="AR61" s="31"/>
      <c r="AS61" s="31"/>
      <c r="AT61" s="31"/>
      <c r="AU61" s="125"/>
      <c r="AV61" s="125"/>
      <c r="AW61" s="125"/>
      <c r="AX61" s="125"/>
      <c r="AY61" s="125"/>
      <c r="AZ61" s="125"/>
      <c r="BA61" s="125"/>
      <c r="BB61" s="125"/>
      <c r="BC61" s="125"/>
      <c r="BD61" s="125"/>
      <c r="BE61" s="125"/>
      <c r="BF61" s="125"/>
      <c r="BG61" s="125"/>
      <c r="BH61" s="125"/>
      <c r="BI61" s="125"/>
      <c r="BJ61" s="125"/>
      <c r="BK61" s="125"/>
      <c r="BL61" s="125"/>
      <c r="BM61" s="125"/>
    </row>
    <row r="62" spans="1:65" s="124" customFormat="1" ht="16.2" thickBot="1" x14ac:dyDescent="0.35">
      <c r="A62" s="127"/>
      <c r="B62" s="48" t="s">
        <v>44</v>
      </c>
      <c r="C62" s="77">
        <v>4</v>
      </c>
      <c r="D62" s="397"/>
      <c r="E62" s="67"/>
      <c r="F62" s="64"/>
      <c r="G62" s="61">
        <v>4.5</v>
      </c>
      <c r="H62" s="62">
        <f t="shared" si="15"/>
        <v>135</v>
      </c>
      <c r="I62" s="116">
        <v>8</v>
      </c>
      <c r="J62" s="89" t="s">
        <v>46</v>
      </c>
      <c r="K62" s="89"/>
      <c r="L62" s="89" t="s">
        <v>46</v>
      </c>
      <c r="M62" s="64">
        <f t="shared" si="16"/>
        <v>127</v>
      </c>
      <c r="N62" s="71"/>
      <c r="O62" s="74"/>
      <c r="P62" s="73"/>
      <c r="Q62" s="74" t="s">
        <v>52</v>
      </c>
      <c r="R62" s="73"/>
      <c r="S62" s="125"/>
      <c r="T62" s="148"/>
      <c r="U62" s="74"/>
      <c r="AJ62" s="125"/>
      <c r="AK62" s="125"/>
      <c r="AL62" s="125"/>
      <c r="AM62" s="31" t="b">
        <f t="shared" si="9"/>
        <v>1</v>
      </c>
      <c r="AN62" s="31" t="b">
        <f>ISBLANK(#REF!)</f>
        <v>0</v>
      </c>
      <c r="AO62" s="31" t="b">
        <f t="shared" si="10"/>
        <v>1</v>
      </c>
      <c r="AP62" s="31" t="b">
        <f>ISBLANK(#REF!)</f>
        <v>0</v>
      </c>
      <c r="AQ62" s="31" t="b">
        <f t="shared" si="11"/>
        <v>1</v>
      </c>
      <c r="AR62" s="31" t="b">
        <f>ISBLANK(#REF!)</f>
        <v>0</v>
      </c>
      <c r="AS62" s="31" t="b">
        <f t="shared" si="12"/>
        <v>1</v>
      </c>
      <c r="AT62" s="31" t="b">
        <f t="shared" si="12"/>
        <v>1</v>
      </c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125"/>
      <c r="BI62" s="125"/>
      <c r="BJ62" s="125"/>
      <c r="BK62" s="125"/>
      <c r="BL62" s="125"/>
      <c r="BM62" s="125"/>
    </row>
    <row r="63" spans="1:65" s="124" customFormat="1" ht="16.8" thickBot="1" x14ac:dyDescent="0.35">
      <c r="A63" s="127" t="s">
        <v>117</v>
      </c>
      <c r="B63" s="128" t="s">
        <v>118</v>
      </c>
      <c r="C63" s="34">
        <v>5</v>
      </c>
      <c r="D63" s="397"/>
      <c r="E63" s="67"/>
      <c r="F63" s="68"/>
      <c r="G63" s="61">
        <v>6</v>
      </c>
      <c r="H63" s="62">
        <f t="shared" si="15"/>
        <v>180</v>
      </c>
      <c r="I63" s="116">
        <v>8</v>
      </c>
      <c r="J63" s="89" t="s">
        <v>46</v>
      </c>
      <c r="K63" s="89"/>
      <c r="L63" s="89" t="s">
        <v>46</v>
      </c>
      <c r="M63" s="64">
        <f t="shared" si="16"/>
        <v>172</v>
      </c>
      <c r="N63" s="71"/>
      <c r="O63" s="72"/>
      <c r="P63" s="73"/>
      <c r="Q63" s="74"/>
      <c r="R63" s="73" t="s">
        <v>52</v>
      </c>
      <c r="S63" s="149"/>
      <c r="T63" s="150"/>
      <c r="U63" s="74"/>
      <c r="AJ63" s="125"/>
      <c r="AK63" s="125"/>
      <c r="AL63" s="125"/>
      <c r="AM63" s="31" t="b">
        <f t="shared" si="9"/>
        <v>1</v>
      </c>
      <c r="AN63" s="31" t="b">
        <f>ISBLANK(#REF!)</f>
        <v>0</v>
      </c>
      <c r="AO63" s="31" t="b">
        <f t="shared" si="10"/>
        <v>1</v>
      </c>
      <c r="AP63" s="31" t="b">
        <f>ISBLANK(#REF!)</f>
        <v>0</v>
      </c>
      <c r="AQ63" s="31" t="b">
        <f>ISBLANK(#REF!)</f>
        <v>0</v>
      </c>
      <c r="AR63" s="31" t="b">
        <f>ISBLANK(#REF!)</f>
        <v>0</v>
      </c>
      <c r="AS63" s="31" t="b">
        <f>ISBLANK(R63)</f>
        <v>0</v>
      </c>
      <c r="AT63" s="31" t="b">
        <f t="shared" si="12"/>
        <v>1</v>
      </c>
      <c r="AU63" s="125"/>
      <c r="AV63" s="125"/>
      <c r="AW63" s="125"/>
      <c r="AX63" s="125"/>
      <c r="AY63" s="125"/>
      <c r="AZ63" s="125"/>
      <c r="BA63" s="125"/>
      <c r="BB63" s="125"/>
      <c r="BC63" s="125"/>
      <c r="BD63" s="125"/>
      <c r="BE63" s="125"/>
      <c r="BF63" s="125"/>
      <c r="BG63" s="125"/>
      <c r="BH63" s="125"/>
      <c r="BI63" s="125"/>
      <c r="BJ63" s="125"/>
      <c r="BK63" s="125"/>
      <c r="BL63" s="125"/>
      <c r="BM63" s="125"/>
    </row>
    <row r="64" spans="1:65" s="124" customFormat="1" x14ac:dyDescent="0.3">
      <c r="A64" s="127" t="s">
        <v>119</v>
      </c>
      <c r="B64" s="132" t="s">
        <v>120</v>
      </c>
      <c r="C64" s="77"/>
      <c r="D64" s="397">
        <v>5</v>
      </c>
      <c r="E64" s="67"/>
      <c r="F64" s="64"/>
      <c r="G64" s="76">
        <v>4.5</v>
      </c>
      <c r="H64" s="151">
        <f t="shared" si="15"/>
        <v>135</v>
      </c>
      <c r="I64" s="152">
        <v>8</v>
      </c>
      <c r="J64" s="153" t="s">
        <v>46</v>
      </c>
      <c r="K64" s="153"/>
      <c r="L64" s="153" t="s">
        <v>46</v>
      </c>
      <c r="M64" s="81">
        <f t="shared" si="16"/>
        <v>127</v>
      </c>
      <c r="N64" s="154"/>
      <c r="O64" s="155"/>
      <c r="P64" s="156"/>
      <c r="Q64" s="155"/>
      <c r="R64" s="156" t="s">
        <v>52</v>
      </c>
      <c r="S64" s="157"/>
      <c r="T64" s="150"/>
      <c r="U64" s="155"/>
      <c r="AJ64" s="125"/>
      <c r="AK64" s="125"/>
      <c r="AL64" s="125"/>
      <c r="AM64" s="31" t="b">
        <f t="shared" si="9"/>
        <v>1</v>
      </c>
      <c r="AN64" s="31" t="b">
        <f>ISBLANK(#REF!)</f>
        <v>0</v>
      </c>
      <c r="AO64" s="31" t="b">
        <f t="shared" si="10"/>
        <v>1</v>
      </c>
      <c r="AP64" s="31" t="b">
        <f>ISBLANK(#REF!)</f>
        <v>0</v>
      </c>
      <c r="AQ64" s="31" t="b">
        <f>ISBLANK(#REF!)</f>
        <v>0</v>
      </c>
      <c r="AR64" s="31" t="b">
        <f>ISBLANK(#REF!)</f>
        <v>0</v>
      </c>
      <c r="AS64" s="31" t="b">
        <f>ISBLANK(R64)</f>
        <v>0</v>
      </c>
      <c r="AT64" s="31" t="b">
        <f t="shared" si="12"/>
        <v>1</v>
      </c>
      <c r="AU64" s="125"/>
      <c r="AV64" s="125"/>
      <c r="AW64" s="125"/>
      <c r="AX64" s="125"/>
      <c r="AY64" s="125"/>
      <c r="AZ64" s="125"/>
      <c r="BA64" s="125"/>
      <c r="BB64" s="125"/>
      <c r="BC64" s="125"/>
      <c r="BD64" s="125"/>
      <c r="BE64" s="125"/>
      <c r="BF64" s="125"/>
      <c r="BG64" s="125"/>
      <c r="BH64" s="125"/>
      <c r="BI64" s="125"/>
      <c r="BJ64" s="125"/>
      <c r="BK64" s="125"/>
      <c r="BL64" s="125"/>
      <c r="BM64" s="125"/>
    </row>
    <row r="65" spans="1:65" s="124" customFormat="1" x14ac:dyDescent="0.3">
      <c r="A65" s="591" t="s">
        <v>73</v>
      </c>
      <c r="B65" s="592"/>
      <c r="C65" s="592"/>
      <c r="D65" s="592"/>
      <c r="E65" s="592"/>
      <c r="F65" s="592"/>
      <c r="G65" s="100">
        <f>G41+G47+G53+G61</f>
        <v>8</v>
      </c>
      <c r="H65" s="100">
        <f>H41+H47+H53+H61</f>
        <v>240</v>
      </c>
      <c r="I65" s="158"/>
      <c r="J65" s="159"/>
      <c r="K65" s="159"/>
      <c r="L65" s="159"/>
      <c r="M65" s="397"/>
      <c r="N65" s="148"/>
      <c r="O65" s="148"/>
      <c r="P65" s="148"/>
      <c r="Q65" s="148"/>
      <c r="R65" s="148"/>
      <c r="S65" s="148"/>
      <c r="T65" s="150"/>
      <c r="U65" s="148"/>
      <c r="AJ65" s="125"/>
      <c r="AK65" s="125"/>
      <c r="AL65" s="125"/>
      <c r="AM65" s="31"/>
      <c r="AN65" s="31"/>
      <c r="AO65" s="31"/>
      <c r="AP65" s="31"/>
      <c r="AQ65" s="31"/>
      <c r="AR65" s="31"/>
      <c r="AS65" s="31"/>
      <c r="AT65" s="31"/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  <c r="BH65" s="125"/>
      <c r="BI65" s="125"/>
      <c r="BJ65" s="125"/>
      <c r="BK65" s="125"/>
      <c r="BL65" s="125"/>
      <c r="BM65" s="125"/>
    </row>
    <row r="66" spans="1:65" s="124" customFormat="1" x14ac:dyDescent="0.3">
      <c r="A66" s="591" t="s">
        <v>74</v>
      </c>
      <c r="B66" s="592"/>
      <c r="C66" s="592"/>
      <c r="D66" s="592"/>
      <c r="E66" s="592"/>
      <c r="F66" s="592"/>
      <c r="G66" s="100">
        <f>G38+G39+G40+G42+G44+G45+G48+G49+G50+G51+G54+G55+G57+G58+G59+G62+G63+G64</f>
        <v>86.5</v>
      </c>
      <c r="H66" s="100">
        <f>H38+H39+H40+H42+H44+H45+H48+H49+H50+H51+H54+H55+H57+H58+H59+H62+H63+H64</f>
        <v>2595</v>
      </c>
      <c r="I66" s="100">
        <f>I38+I39+I40+I42+I44+I45+I48+I49+I50+I51+I54+I55+I57+I58+I59+I62+I63+I64</f>
        <v>136</v>
      </c>
      <c r="J66" s="100">
        <v>64</v>
      </c>
      <c r="K66" s="100"/>
      <c r="L66" s="100">
        <v>72</v>
      </c>
      <c r="M66" s="100">
        <f>M38+M39+M40+M42+M44+M45+M48+M49+M50+M51+M54+M55+M57+M58+M59+M62+M63+M64</f>
        <v>2459</v>
      </c>
      <c r="N66" s="398" t="s">
        <v>121</v>
      </c>
      <c r="O66" s="398" t="s">
        <v>122</v>
      </c>
      <c r="P66" s="398" t="s">
        <v>123</v>
      </c>
      <c r="Q66" s="398" t="s">
        <v>124</v>
      </c>
      <c r="R66" s="398" t="s">
        <v>125</v>
      </c>
      <c r="S66" s="148"/>
      <c r="T66" s="150"/>
      <c r="U66" s="148"/>
      <c r="AJ66" s="125"/>
      <c r="AK66" s="125"/>
      <c r="AL66" s="125"/>
      <c r="AM66" s="31"/>
      <c r="AN66" s="31"/>
      <c r="AO66" s="31"/>
      <c r="AP66" s="31"/>
      <c r="AQ66" s="31"/>
      <c r="AR66" s="31"/>
      <c r="AS66" s="31"/>
      <c r="AT66" s="31"/>
      <c r="AU66" s="125"/>
      <c r="AV66" s="125"/>
      <c r="AW66" s="125"/>
      <c r="AX66" s="125"/>
      <c r="AY66" s="125"/>
      <c r="AZ66" s="125"/>
      <c r="BA66" s="125"/>
      <c r="BB66" s="125"/>
      <c r="BC66" s="125"/>
      <c r="BD66" s="125"/>
      <c r="BE66" s="125"/>
      <c r="BF66" s="125"/>
      <c r="BG66" s="125"/>
      <c r="BH66" s="125"/>
      <c r="BI66" s="125"/>
      <c r="BJ66" s="125"/>
      <c r="BK66" s="125"/>
      <c r="BL66" s="125"/>
      <c r="BM66" s="125"/>
    </row>
    <row r="67" spans="1:65" s="1" customFormat="1" ht="16.2" customHeight="1" thickBot="1" x14ac:dyDescent="0.35">
      <c r="A67" s="594" t="s">
        <v>126</v>
      </c>
      <c r="B67" s="595"/>
      <c r="C67" s="595"/>
      <c r="D67" s="595"/>
      <c r="E67" s="595"/>
      <c r="F67" s="595"/>
      <c r="G67" s="160">
        <f>SUM(G65:G66)</f>
        <v>94.5</v>
      </c>
      <c r="H67" s="160">
        <f>SUM(H65:H66)</f>
        <v>2835</v>
      </c>
      <c r="I67" s="161"/>
      <c r="J67" s="161"/>
      <c r="K67" s="161"/>
      <c r="L67" s="161"/>
      <c r="M67" s="161"/>
      <c r="N67" s="162"/>
      <c r="O67" s="162"/>
      <c r="P67" s="162"/>
      <c r="Q67" s="162"/>
      <c r="R67" s="162"/>
      <c r="S67" s="398"/>
      <c r="T67" s="398"/>
      <c r="U67" s="398"/>
      <c r="AK67" s="1" t="s">
        <v>127</v>
      </c>
      <c r="AM67" s="163">
        <f t="shared" ref="AM67:AT67" si="17">SUMIF(AM38:AM64,FALSE,$G38:$G64)</f>
        <v>12</v>
      </c>
      <c r="AN67" s="163">
        <f t="shared" si="17"/>
        <v>106</v>
      </c>
      <c r="AO67" s="163">
        <f t="shared" si="17"/>
        <v>16</v>
      </c>
      <c r="AP67" s="163">
        <f t="shared" si="17"/>
        <v>106</v>
      </c>
      <c r="AQ67" s="163">
        <f t="shared" si="17"/>
        <v>14.5</v>
      </c>
      <c r="AR67" s="163">
        <f t="shared" si="17"/>
        <v>106</v>
      </c>
      <c r="AS67" s="163">
        <f t="shared" si="17"/>
        <v>10.5</v>
      </c>
      <c r="AT67" s="163">
        <f t="shared" si="17"/>
        <v>0</v>
      </c>
    </row>
    <row r="68" spans="1:65" s="164" customFormat="1" x14ac:dyDescent="0.3">
      <c r="A68" s="601" t="s">
        <v>128</v>
      </c>
      <c r="B68" s="602"/>
      <c r="C68" s="602"/>
      <c r="D68" s="602"/>
      <c r="E68" s="602"/>
      <c r="F68" s="602"/>
      <c r="G68" s="603"/>
      <c r="H68" s="603"/>
      <c r="I68" s="604"/>
      <c r="J68" s="604"/>
      <c r="K68" s="604"/>
      <c r="L68" s="604"/>
      <c r="M68" s="604"/>
      <c r="N68" s="603"/>
      <c r="O68" s="603"/>
      <c r="P68" s="603"/>
      <c r="Q68" s="603"/>
      <c r="R68" s="603"/>
      <c r="S68" s="603"/>
      <c r="T68" s="603"/>
      <c r="U68" s="605"/>
      <c r="AJ68" s="1"/>
      <c r="AK68" s="1"/>
      <c r="AL68" s="1"/>
      <c r="AM68" s="2"/>
      <c r="AN68" s="2"/>
      <c r="AO68" s="2"/>
      <c r="AP68" s="2"/>
      <c r="AQ68" s="2"/>
      <c r="AR68" s="2"/>
      <c r="AS68" s="2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</row>
    <row r="69" spans="1:65" s="164" customFormat="1" ht="46.8" x14ac:dyDescent="0.3">
      <c r="A69" s="57" t="s">
        <v>129</v>
      </c>
      <c r="B69" s="165" t="s">
        <v>130</v>
      </c>
      <c r="C69" s="166"/>
      <c r="D69" s="167"/>
      <c r="E69" s="167"/>
      <c r="F69" s="168"/>
      <c r="G69" s="169">
        <v>4.5</v>
      </c>
      <c r="H69" s="170">
        <f>G69*30</f>
        <v>135</v>
      </c>
      <c r="I69" s="34"/>
      <c r="J69" s="397"/>
      <c r="K69" s="397"/>
      <c r="L69" s="397"/>
      <c r="M69" s="64">
        <f>H69-I69</f>
        <v>135</v>
      </c>
      <c r="N69" s="171"/>
      <c r="O69" s="172"/>
      <c r="P69" s="173"/>
      <c r="Q69" s="172"/>
      <c r="R69" s="173"/>
      <c r="S69" s="172"/>
      <c r="T69" s="173"/>
      <c r="U69" s="172"/>
      <c r="AJ69" s="1"/>
      <c r="AK69" s="30" t="s">
        <v>19</v>
      </c>
      <c r="AL69" s="1"/>
      <c r="AM69" s="2"/>
      <c r="AN69" s="31"/>
      <c r="AO69" s="2"/>
      <c r="AP69" s="31" t="b">
        <f>ISBLANK(#REF!)</f>
        <v>0</v>
      </c>
      <c r="AQ69" s="2"/>
      <c r="AR69" s="31" t="b">
        <f>ISBLANK(#REF!)</f>
        <v>0</v>
      </c>
      <c r="AS69" s="2"/>
      <c r="AT69" s="31" t="b">
        <f>ISBLANK(U69)</f>
        <v>1</v>
      </c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</row>
    <row r="70" spans="1:65" s="124" customFormat="1" ht="31.2" x14ac:dyDescent="0.3">
      <c r="A70" s="57" t="s">
        <v>131</v>
      </c>
      <c r="B70" s="174" t="s">
        <v>132</v>
      </c>
      <c r="C70" s="175"/>
      <c r="D70" s="176"/>
      <c r="E70" s="176"/>
      <c r="F70" s="177"/>
      <c r="G70" s="178">
        <v>4.5</v>
      </c>
      <c r="H70" s="170">
        <f>G70*30</f>
        <v>135</v>
      </c>
      <c r="I70" s="34"/>
      <c r="J70" s="397"/>
      <c r="K70" s="397"/>
      <c r="L70" s="397"/>
      <c r="M70" s="64">
        <f>H70-I70</f>
        <v>135</v>
      </c>
      <c r="N70" s="171"/>
      <c r="O70" s="172"/>
      <c r="P70" s="173"/>
      <c r="Q70" s="172"/>
      <c r="R70" s="173"/>
      <c r="S70" s="172"/>
      <c r="T70" s="173"/>
      <c r="U70" s="172"/>
      <c r="AJ70" s="125"/>
      <c r="AK70" s="30" t="s">
        <v>20</v>
      </c>
      <c r="AL70" s="126">
        <v>4.5</v>
      </c>
      <c r="AM70" s="179"/>
      <c r="AN70" s="31"/>
      <c r="AO70" s="179"/>
      <c r="AP70" s="31" t="b">
        <f>ISBLANK(#REF!)</f>
        <v>0</v>
      </c>
      <c r="AQ70" s="179"/>
      <c r="AR70" s="31" t="b">
        <f>ISBLANK(#REF!)</f>
        <v>0</v>
      </c>
      <c r="AS70" s="179"/>
      <c r="AT70" s="31" t="b">
        <f>ISBLANK(U70)</f>
        <v>1</v>
      </c>
      <c r="AU70" s="125"/>
      <c r="AV70" s="125"/>
      <c r="AW70" s="125"/>
      <c r="AX70" s="125"/>
      <c r="AY70" s="125"/>
      <c r="AZ70" s="125"/>
      <c r="BA70" s="125"/>
      <c r="BB70" s="125"/>
      <c r="BC70" s="125"/>
      <c r="BD70" s="125"/>
      <c r="BE70" s="125"/>
      <c r="BF70" s="125"/>
      <c r="BG70" s="125"/>
      <c r="BH70" s="125"/>
      <c r="BI70" s="125"/>
      <c r="BJ70" s="125"/>
      <c r="BK70" s="125"/>
      <c r="BL70" s="125"/>
      <c r="BM70" s="125"/>
    </row>
    <row r="71" spans="1:65" s="164" customFormat="1" x14ac:dyDescent="0.3">
      <c r="A71" s="180" t="s">
        <v>133</v>
      </c>
      <c r="B71" s="181" t="s">
        <v>134</v>
      </c>
      <c r="C71" s="182"/>
      <c r="D71" s="183">
        <v>6</v>
      </c>
      <c r="E71" s="183"/>
      <c r="F71" s="184"/>
      <c r="G71" s="185">
        <v>6</v>
      </c>
      <c r="H71" s="186">
        <f>G71*30</f>
        <v>180</v>
      </c>
      <c r="I71" s="404"/>
      <c r="J71" s="405"/>
      <c r="K71" s="405"/>
      <c r="L71" s="405"/>
      <c r="M71" s="81">
        <f>H71-I71</f>
        <v>180</v>
      </c>
      <c r="N71" s="188"/>
      <c r="O71" s="189"/>
      <c r="P71" s="190"/>
      <c r="Q71" s="189"/>
      <c r="R71" s="190"/>
      <c r="S71" s="189"/>
      <c r="T71" s="190"/>
      <c r="U71" s="191"/>
      <c r="AJ71" s="1"/>
      <c r="AK71" s="30" t="s">
        <v>21</v>
      </c>
      <c r="AL71" s="192">
        <v>4.5</v>
      </c>
      <c r="AM71" s="2"/>
      <c r="AN71" s="31"/>
      <c r="AO71" s="2"/>
      <c r="AP71" s="31" t="b">
        <f>ISBLANK(#REF!)</f>
        <v>0</v>
      </c>
      <c r="AQ71" s="2"/>
      <c r="AR71" s="31" t="b">
        <f>ISBLANK(#REF!)</f>
        <v>0</v>
      </c>
      <c r="AS71" s="2"/>
      <c r="AT71" s="31" t="b">
        <f>ISBLANK(U71)</f>
        <v>1</v>
      </c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</row>
    <row r="72" spans="1:65" s="1" customFormat="1" x14ac:dyDescent="0.3">
      <c r="A72" s="606" t="s">
        <v>73</v>
      </c>
      <c r="B72" s="606"/>
      <c r="C72" s="606"/>
      <c r="D72" s="606"/>
      <c r="E72" s="606"/>
      <c r="F72" s="606"/>
      <c r="G72" s="193">
        <f>G69+G70</f>
        <v>9</v>
      </c>
      <c r="H72" s="194">
        <f t="shared" ref="H72:H73" si="18">G72*30</f>
        <v>270</v>
      </c>
      <c r="I72" s="397"/>
      <c r="J72" s="397"/>
      <c r="K72" s="397"/>
      <c r="L72" s="397"/>
      <c r="M72" s="397"/>
      <c r="N72" s="195"/>
      <c r="O72" s="195"/>
      <c r="P72" s="195"/>
      <c r="Q72" s="195"/>
      <c r="R72" s="195"/>
      <c r="S72" s="195"/>
      <c r="T72" s="195"/>
      <c r="U72" s="196"/>
      <c r="AK72" s="30"/>
      <c r="AL72" s="192"/>
      <c r="AM72" s="2"/>
      <c r="AN72" s="31"/>
      <c r="AO72" s="2"/>
      <c r="AP72" s="31"/>
      <c r="AQ72" s="2"/>
      <c r="AR72" s="31"/>
      <c r="AS72" s="2"/>
      <c r="AT72" s="31"/>
    </row>
    <row r="73" spans="1:65" s="1" customFormat="1" x14ac:dyDescent="0.3">
      <c r="A73" s="606" t="s">
        <v>74</v>
      </c>
      <c r="B73" s="606"/>
      <c r="C73" s="606"/>
      <c r="D73" s="606"/>
      <c r="E73" s="606"/>
      <c r="F73" s="606"/>
      <c r="G73" s="193">
        <f>G71</f>
        <v>6</v>
      </c>
      <c r="H73" s="194">
        <f t="shared" si="18"/>
        <v>180</v>
      </c>
      <c r="I73" s="397"/>
      <c r="J73" s="397"/>
      <c r="K73" s="397"/>
      <c r="L73" s="397"/>
      <c r="M73" s="397"/>
      <c r="N73" s="195"/>
      <c r="O73" s="195"/>
      <c r="P73" s="195"/>
      <c r="Q73" s="195"/>
      <c r="R73" s="195"/>
      <c r="S73" s="195"/>
      <c r="T73" s="195"/>
      <c r="U73" s="196"/>
      <c r="AK73" s="30"/>
      <c r="AL73" s="192"/>
      <c r="AM73" s="2"/>
      <c r="AN73" s="31"/>
      <c r="AO73" s="2"/>
      <c r="AP73" s="31"/>
      <c r="AQ73" s="2"/>
      <c r="AR73" s="31"/>
      <c r="AS73" s="2"/>
      <c r="AT73" s="31"/>
    </row>
    <row r="74" spans="1:65" s="1" customFormat="1" ht="16.2" thickBot="1" x14ac:dyDescent="0.35">
      <c r="A74" s="587" t="s">
        <v>135</v>
      </c>
      <c r="B74" s="587"/>
      <c r="C74" s="587"/>
      <c r="D74" s="587"/>
      <c r="E74" s="587"/>
      <c r="F74" s="587"/>
      <c r="G74" s="197">
        <f>SUM(G69:G71)</f>
        <v>15</v>
      </c>
      <c r="H74" s="194">
        <f t="shared" ref="H74:U74" si="19">SUM(H69:H71)</f>
        <v>450</v>
      </c>
      <c r="I74" s="194"/>
      <c r="J74" s="194"/>
      <c r="K74" s="194"/>
      <c r="L74" s="194"/>
      <c r="M74" s="194">
        <v>180</v>
      </c>
      <c r="N74" s="198">
        <f t="shared" si="19"/>
        <v>0</v>
      </c>
      <c r="O74" s="199">
        <f t="shared" si="19"/>
        <v>0</v>
      </c>
      <c r="P74" s="199">
        <f t="shared" si="19"/>
        <v>0</v>
      </c>
      <c r="Q74" s="199">
        <f t="shared" si="19"/>
        <v>0</v>
      </c>
      <c r="R74" s="199">
        <f t="shared" si="19"/>
        <v>0</v>
      </c>
      <c r="S74" s="199">
        <f t="shared" si="19"/>
        <v>0</v>
      </c>
      <c r="T74" s="199">
        <f t="shared" si="19"/>
        <v>0</v>
      </c>
      <c r="U74" s="199">
        <f t="shared" si="19"/>
        <v>0</v>
      </c>
      <c r="AK74" s="30" t="s">
        <v>22</v>
      </c>
      <c r="AL74" s="192">
        <v>12</v>
      </c>
      <c r="AM74" s="106"/>
      <c r="AN74" s="106"/>
      <c r="AO74" s="106"/>
      <c r="AP74" s="163">
        <v>4.5</v>
      </c>
      <c r="AQ74" s="163"/>
      <c r="AR74" s="163">
        <v>4.5</v>
      </c>
      <c r="AS74" s="163"/>
      <c r="AT74" s="200">
        <v>6</v>
      </c>
    </row>
    <row r="75" spans="1:65" s="1" customFormat="1" ht="16.5" customHeight="1" thickBot="1" x14ac:dyDescent="0.35">
      <c r="A75" s="609" t="s">
        <v>136</v>
      </c>
      <c r="B75" s="604"/>
      <c r="C75" s="604"/>
      <c r="D75" s="604"/>
      <c r="E75" s="604"/>
      <c r="F75" s="604"/>
      <c r="G75" s="604"/>
      <c r="H75" s="604"/>
      <c r="I75" s="604"/>
      <c r="J75" s="604"/>
      <c r="K75" s="604"/>
      <c r="L75" s="604"/>
      <c r="M75" s="604"/>
      <c r="N75" s="610"/>
      <c r="O75" s="610"/>
      <c r="P75" s="610"/>
      <c r="Q75" s="610"/>
      <c r="R75" s="610"/>
      <c r="S75" s="610"/>
      <c r="T75" s="610"/>
      <c r="U75" s="611"/>
      <c r="AM75" s="2"/>
      <c r="AN75" s="2"/>
      <c r="AO75" s="2"/>
      <c r="AP75" s="2"/>
      <c r="AQ75" s="2"/>
      <c r="AR75" s="2"/>
      <c r="AS75" s="2"/>
    </row>
    <row r="76" spans="1:65" ht="16.5" customHeight="1" x14ac:dyDescent="0.3">
      <c r="A76" s="109" t="s">
        <v>137</v>
      </c>
      <c r="B76" s="201" t="s">
        <v>138</v>
      </c>
      <c r="C76" s="202"/>
      <c r="D76" s="203"/>
      <c r="E76" s="203"/>
      <c r="F76" s="204"/>
      <c r="G76" s="205">
        <v>6</v>
      </c>
      <c r="H76" s="206">
        <f>G76*30</f>
        <v>180</v>
      </c>
      <c r="I76" s="207">
        <f>J76+K76+L76</f>
        <v>0</v>
      </c>
      <c r="J76" s="208"/>
      <c r="K76" s="208"/>
      <c r="L76" s="208"/>
      <c r="M76" s="209">
        <f>H76-I76</f>
        <v>180</v>
      </c>
      <c r="N76" s="210"/>
      <c r="O76" s="211"/>
      <c r="P76" s="212"/>
      <c r="Q76" s="211"/>
      <c r="R76" s="212"/>
      <c r="S76" s="211"/>
      <c r="T76" s="212"/>
      <c r="U76" s="213" t="s">
        <v>139</v>
      </c>
      <c r="AT76" s="31" t="b">
        <f>ISBLANK(U76)</f>
        <v>0</v>
      </c>
    </row>
    <row r="77" spans="1:65" ht="16.2" thickBot="1" x14ac:dyDescent="0.35">
      <c r="A77" s="612" t="s">
        <v>140</v>
      </c>
      <c r="B77" s="613"/>
      <c r="C77" s="613"/>
      <c r="D77" s="613"/>
      <c r="E77" s="613"/>
      <c r="F77" s="614"/>
      <c r="G77" s="214">
        <f>SUM(G76:G76)</f>
        <v>6</v>
      </c>
      <c r="H77" s="215">
        <f>SUM(H76:H76)</f>
        <v>180</v>
      </c>
      <c r="I77" s="215">
        <f>I76</f>
        <v>0</v>
      </c>
      <c r="J77" s="215">
        <f>J76</f>
        <v>0</v>
      </c>
      <c r="K77" s="215">
        <f>K76</f>
        <v>0</v>
      </c>
      <c r="L77" s="215">
        <f>L76</f>
        <v>0</v>
      </c>
      <c r="M77" s="215">
        <f>SUM(M76:M76)</f>
        <v>180</v>
      </c>
      <c r="N77" s="216">
        <f t="shared" ref="N77:T77" si="20">N76</f>
        <v>0</v>
      </c>
      <c r="O77" s="216">
        <f t="shared" si="20"/>
        <v>0</v>
      </c>
      <c r="P77" s="216">
        <f t="shared" si="20"/>
        <v>0</v>
      </c>
      <c r="Q77" s="216">
        <f t="shared" si="20"/>
        <v>0</v>
      </c>
      <c r="R77" s="216">
        <f t="shared" si="20"/>
        <v>0</v>
      </c>
      <c r="S77" s="216">
        <f t="shared" si="20"/>
        <v>0</v>
      </c>
      <c r="T77" s="216">
        <f t="shared" si="20"/>
        <v>0</v>
      </c>
      <c r="U77" s="217">
        <v>0</v>
      </c>
      <c r="AT77" s="218">
        <v>6</v>
      </c>
    </row>
    <row r="78" spans="1:65" ht="36" customHeight="1" thickBot="1" x14ac:dyDescent="0.35">
      <c r="A78" s="615" t="s">
        <v>141</v>
      </c>
      <c r="B78" s="616"/>
      <c r="C78" s="616"/>
      <c r="D78" s="616"/>
      <c r="E78" s="616"/>
      <c r="F78" s="616"/>
      <c r="G78" s="219">
        <f>G34+G65+G72</f>
        <v>51</v>
      </c>
      <c r="H78" s="219">
        <f>H34+H65+H72</f>
        <v>1530</v>
      </c>
      <c r="I78" s="220"/>
      <c r="J78" s="220"/>
      <c r="K78" s="220"/>
      <c r="L78" s="220"/>
      <c r="M78" s="220"/>
      <c r="N78" s="400"/>
      <c r="O78" s="400"/>
      <c r="P78" s="400"/>
      <c r="Q78" s="400"/>
      <c r="R78" s="400"/>
      <c r="S78" s="400"/>
      <c r="T78" s="400"/>
      <c r="U78" s="199"/>
      <c r="AT78" s="218"/>
    </row>
    <row r="79" spans="1:65" x14ac:dyDescent="0.3">
      <c r="A79" s="615" t="s">
        <v>142</v>
      </c>
      <c r="B79" s="616"/>
      <c r="C79" s="616"/>
      <c r="D79" s="616"/>
      <c r="E79" s="616"/>
      <c r="F79" s="616"/>
      <c r="G79" s="222">
        <f t="shared" ref="G79:M79" si="21">G35+G66+G73+G77</f>
        <v>125.5</v>
      </c>
      <c r="H79" s="222">
        <f t="shared" si="21"/>
        <v>3765</v>
      </c>
      <c r="I79" s="222">
        <f t="shared" si="21"/>
        <v>200</v>
      </c>
      <c r="J79" s="222">
        <f t="shared" si="21"/>
        <v>104</v>
      </c>
      <c r="K79" s="222">
        <f t="shared" si="21"/>
        <v>8</v>
      </c>
      <c r="L79" s="222">
        <f t="shared" si="21"/>
        <v>88</v>
      </c>
      <c r="M79" s="222">
        <f t="shared" si="21"/>
        <v>3385</v>
      </c>
      <c r="N79" s="223" t="s">
        <v>143</v>
      </c>
      <c r="O79" s="223" t="s">
        <v>124</v>
      </c>
      <c r="P79" s="223" t="s">
        <v>144</v>
      </c>
      <c r="Q79" s="223" t="s">
        <v>124</v>
      </c>
      <c r="R79" s="223" t="s">
        <v>125</v>
      </c>
      <c r="S79" s="223" t="s">
        <v>46</v>
      </c>
      <c r="T79" s="223" t="s">
        <v>145</v>
      </c>
      <c r="U79" s="223">
        <f>U67+U36+U74+U77</f>
        <v>0</v>
      </c>
      <c r="AP79" s="179">
        <f>AP74</f>
        <v>4.5</v>
      </c>
      <c r="AQ79" s="179">
        <f>AQ74</f>
        <v>0</v>
      </c>
      <c r="AR79" s="179">
        <f>AR74</f>
        <v>4.5</v>
      </c>
      <c r="AS79" s="179">
        <f>AS74</f>
        <v>0</v>
      </c>
      <c r="AT79" s="125">
        <v>12</v>
      </c>
    </row>
    <row r="80" spans="1:65" x14ac:dyDescent="0.3">
      <c r="A80" s="617" t="s">
        <v>146</v>
      </c>
      <c r="B80" s="617"/>
      <c r="C80" s="617"/>
      <c r="D80" s="617"/>
      <c r="E80" s="617"/>
      <c r="F80" s="617"/>
      <c r="G80" s="160">
        <f>SUM(G78:G79)</f>
        <v>176.5</v>
      </c>
      <c r="H80" s="160">
        <f>SUM(H78:H79)</f>
        <v>5295</v>
      </c>
      <c r="I80" s="161"/>
      <c r="J80" s="161"/>
      <c r="K80" s="161"/>
      <c r="L80" s="161"/>
      <c r="M80" s="161"/>
      <c r="N80" s="398"/>
      <c r="O80" s="398"/>
      <c r="P80" s="398"/>
      <c r="Q80" s="398"/>
      <c r="R80" s="398"/>
      <c r="S80" s="398"/>
      <c r="T80" s="398"/>
      <c r="U80" s="398"/>
    </row>
    <row r="81" spans="1:65" x14ac:dyDescent="0.3">
      <c r="A81" s="618" t="s">
        <v>147</v>
      </c>
      <c r="B81" s="619"/>
      <c r="C81" s="619"/>
      <c r="D81" s="619"/>
      <c r="E81" s="619"/>
      <c r="F81" s="619"/>
      <c r="G81" s="619"/>
      <c r="H81" s="619"/>
      <c r="I81" s="619"/>
      <c r="J81" s="619"/>
      <c r="K81" s="619"/>
      <c r="L81" s="619"/>
      <c r="M81" s="619"/>
      <c r="N81" s="619"/>
      <c r="O81" s="619"/>
      <c r="P81" s="619"/>
      <c r="Q81" s="619"/>
      <c r="R81" s="619"/>
      <c r="S81" s="619"/>
      <c r="T81" s="619"/>
      <c r="U81" s="620"/>
    </row>
    <row r="82" spans="1:65" ht="16.2" thickBot="1" x14ac:dyDescent="0.35">
      <c r="A82" s="621" t="s">
        <v>148</v>
      </c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22"/>
      <c r="S82" s="622"/>
      <c r="T82" s="622"/>
      <c r="U82" s="623"/>
    </row>
    <row r="83" spans="1:65" s="124" customFormat="1" ht="31.8" thickBot="1" x14ac:dyDescent="0.35">
      <c r="A83" s="624" t="s">
        <v>149</v>
      </c>
      <c r="B83" s="224" t="s">
        <v>150</v>
      </c>
      <c r="C83" s="225"/>
      <c r="D83" s="226">
        <v>4</v>
      </c>
      <c r="E83" s="226"/>
      <c r="F83" s="227"/>
      <c r="G83" s="228">
        <v>4.5</v>
      </c>
      <c r="H83" s="228">
        <f>G83*30</f>
        <v>135</v>
      </c>
      <c r="I83" s="229"/>
      <c r="J83" s="230"/>
      <c r="K83" s="230"/>
      <c r="L83" s="230"/>
      <c r="M83" s="231"/>
      <c r="N83" s="232"/>
      <c r="O83" s="233"/>
      <c r="P83" s="232"/>
      <c r="Q83" s="233"/>
      <c r="R83" s="232"/>
      <c r="S83" s="233"/>
      <c r="T83" s="232"/>
      <c r="U83" s="233"/>
      <c r="AJ83" s="125"/>
      <c r="AK83" s="30" t="s">
        <v>19</v>
      </c>
      <c r="AL83" s="125">
        <f>AM96+AN96</f>
        <v>19</v>
      </c>
      <c r="AM83" s="31" t="b">
        <f>ISBLANK(N83)</f>
        <v>1</v>
      </c>
      <c r="AN83" s="31" t="b">
        <f>ISBLANK(#REF!)</f>
        <v>0</v>
      </c>
      <c r="AO83" s="31" t="b">
        <f>ISBLANK(P83)</f>
        <v>1</v>
      </c>
      <c r="AP83" s="31" t="b">
        <f>ISBLANK(#REF!)</f>
        <v>0</v>
      </c>
      <c r="AQ83" s="31" t="b">
        <f>ISBLANK(R83)</f>
        <v>1</v>
      </c>
      <c r="AR83" s="31" t="b">
        <f>ISBLANK(#REF!)</f>
        <v>0</v>
      </c>
      <c r="AS83" s="31" t="b">
        <f>ISBLANK(T83)</f>
        <v>1</v>
      </c>
      <c r="AT83" s="31" t="b">
        <f>ISBLANK(U83)</f>
        <v>1</v>
      </c>
      <c r="AU83" s="125"/>
      <c r="AV83" s="125"/>
      <c r="AW83" s="125"/>
      <c r="AX83" s="125"/>
      <c r="AY83" s="125"/>
      <c r="AZ83" s="125"/>
      <c r="BA83" s="125"/>
      <c r="BB83" s="125"/>
      <c r="BC83" s="125"/>
      <c r="BD83" s="125"/>
      <c r="BE83" s="125"/>
      <c r="BF83" s="125"/>
      <c r="BG83" s="125"/>
      <c r="BH83" s="125"/>
      <c r="BI83" s="125"/>
      <c r="BJ83" s="125"/>
      <c r="BK83" s="125"/>
      <c r="BL83" s="125"/>
      <c r="BM83" s="125"/>
    </row>
    <row r="84" spans="1:65" s="124" customFormat="1" ht="31.8" thickBot="1" x14ac:dyDescent="0.35">
      <c r="A84" s="625"/>
      <c r="B84" s="234" t="s">
        <v>303</v>
      </c>
      <c r="C84" s="235"/>
      <c r="D84" s="236">
        <v>4</v>
      </c>
      <c r="E84" s="236"/>
      <c r="F84" s="237"/>
      <c r="G84" s="238">
        <v>4.5</v>
      </c>
      <c r="H84" s="238">
        <v>105</v>
      </c>
      <c r="I84" s="239"/>
      <c r="J84" s="240"/>
      <c r="K84" s="240"/>
      <c r="L84" s="240"/>
      <c r="M84" s="231"/>
      <c r="N84" s="241"/>
      <c r="O84" s="242"/>
      <c r="P84" s="241"/>
      <c r="Q84" s="233"/>
      <c r="R84" s="241"/>
      <c r="S84" s="242"/>
      <c r="T84" s="241"/>
      <c r="U84" s="242"/>
      <c r="AJ84" s="125"/>
      <c r="AK84" s="30" t="s">
        <v>20</v>
      </c>
      <c r="AL84" s="125">
        <f>AO96+AP96</f>
        <v>22</v>
      </c>
      <c r="AM84" s="179"/>
      <c r="AN84" s="179"/>
      <c r="AO84" s="179"/>
      <c r="AP84" s="179"/>
      <c r="AQ84" s="179"/>
      <c r="AR84" s="179"/>
      <c r="AS84" s="179"/>
      <c r="AT84" s="125"/>
      <c r="AU84" s="125"/>
      <c r="AV84" s="125"/>
      <c r="AW84" s="125"/>
      <c r="AX84" s="125"/>
      <c r="AY84" s="125"/>
      <c r="AZ84" s="125"/>
      <c r="BA84" s="125"/>
      <c r="BB84" s="125"/>
      <c r="BC84" s="125"/>
      <c r="BD84" s="125"/>
      <c r="BE84" s="125"/>
      <c r="BF84" s="125"/>
      <c r="BG84" s="125"/>
      <c r="BH84" s="125"/>
      <c r="BI84" s="125"/>
      <c r="BJ84" s="125"/>
      <c r="BK84" s="125"/>
      <c r="BL84" s="125"/>
      <c r="BM84" s="125"/>
    </row>
    <row r="85" spans="1:65" s="124" customFormat="1" ht="16.2" thickBot="1" x14ac:dyDescent="0.35">
      <c r="A85" s="626" t="s">
        <v>151</v>
      </c>
      <c r="B85" s="234" t="s">
        <v>152</v>
      </c>
      <c r="C85" s="235"/>
      <c r="D85" s="236">
        <v>2</v>
      </c>
      <c r="E85" s="236"/>
      <c r="F85" s="237"/>
      <c r="G85" s="238">
        <v>4.5</v>
      </c>
      <c r="H85" s="238">
        <f>G85*30</f>
        <v>135</v>
      </c>
      <c r="I85" s="239">
        <v>4</v>
      </c>
      <c r="J85" s="240" t="s">
        <v>46</v>
      </c>
      <c r="K85" s="240"/>
      <c r="L85" s="240"/>
      <c r="M85" s="231">
        <f>H85-I85</f>
        <v>131</v>
      </c>
      <c r="N85" s="241"/>
      <c r="O85" s="233" t="s">
        <v>46</v>
      </c>
      <c r="P85" s="241"/>
      <c r="Q85" s="233"/>
      <c r="R85" s="241"/>
      <c r="S85" s="242"/>
      <c r="T85" s="241"/>
      <c r="U85" s="242"/>
      <c r="AJ85" s="125"/>
      <c r="AK85" s="30" t="s">
        <v>21</v>
      </c>
      <c r="AL85" s="125">
        <f>AQ96+AR96</f>
        <v>22</v>
      </c>
      <c r="AM85" s="31" t="b">
        <f>ISBLANK(N85)</f>
        <v>1</v>
      </c>
      <c r="AN85" s="31" t="b">
        <f>ISBLANK(#REF!)</f>
        <v>0</v>
      </c>
      <c r="AO85" s="31" t="b">
        <f>ISBLANK(P85)</f>
        <v>1</v>
      </c>
      <c r="AP85" s="31" t="b">
        <f>ISBLANK(#REF!)</f>
        <v>0</v>
      </c>
      <c r="AQ85" s="31" t="b">
        <f>ISBLANK(R85)</f>
        <v>1</v>
      </c>
      <c r="AR85" s="31" t="b">
        <f>ISBLANK(#REF!)</f>
        <v>0</v>
      </c>
      <c r="AS85" s="31" t="b">
        <f>ISBLANK(T85)</f>
        <v>1</v>
      </c>
      <c r="AT85" s="31" t="b">
        <f>ISBLANK(U85)</f>
        <v>1</v>
      </c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</row>
    <row r="86" spans="1:65" s="124" customFormat="1" x14ac:dyDescent="0.3">
      <c r="A86" s="625"/>
      <c r="B86" s="234" t="s">
        <v>153</v>
      </c>
      <c r="C86" s="235"/>
      <c r="D86" s="236">
        <v>2</v>
      </c>
      <c r="E86" s="236"/>
      <c r="F86" s="237"/>
      <c r="G86" s="238">
        <v>4.5</v>
      </c>
      <c r="H86" s="238">
        <v>105</v>
      </c>
      <c r="I86" s="239">
        <v>4</v>
      </c>
      <c r="J86" s="240" t="s">
        <v>46</v>
      </c>
      <c r="K86" s="240"/>
      <c r="L86" s="240"/>
      <c r="M86" s="231">
        <f>H86-I86</f>
        <v>101</v>
      </c>
      <c r="N86" s="241"/>
      <c r="O86" s="233" t="s">
        <v>46</v>
      </c>
      <c r="P86" s="241"/>
      <c r="Q86" s="233"/>
      <c r="R86" s="241"/>
      <c r="S86" s="242"/>
      <c r="T86" s="241"/>
      <c r="U86" s="242"/>
      <c r="AJ86" s="125"/>
      <c r="AK86" s="30" t="s">
        <v>22</v>
      </c>
      <c r="AL86" s="125">
        <f>AS96+AT96</f>
        <v>3</v>
      </c>
      <c r="AM86" s="179"/>
      <c r="AN86" s="179"/>
      <c r="AO86" s="179"/>
      <c r="AP86" s="179"/>
      <c r="AQ86" s="179"/>
      <c r="AR86" s="179"/>
      <c r="AS86" s="179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  <c r="BM86" s="125"/>
    </row>
    <row r="87" spans="1:65" s="124" customFormat="1" ht="31.2" x14ac:dyDescent="0.3">
      <c r="A87" s="626" t="s">
        <v>154</v>
      </c>
      <c r="B87" s="234" t="s">
        <v>155</v>
      </c>
      <c r="C87" s="235"/>
      <c r="D87" s="236">
        <v>3</v>
      </c>
      <c r="E87" s="236"/>
      <c r="F87" s="237"/>
      <c r="G87" s="238">
        <v>3</v>
      </c>
      <c r="H87" s="238">
        <f>G87*30</f>
        <v>90</v>
      </c>
      <c r="I87" s="239">
        <v>4</v>
      </c>
      <c r="J87" s="240"/>
      <c r="K87" s="240"/>
      <c r="L87" s="240" t="s">
        <v>46</v>
      </c>
      <c r="M87" s="243">
        <f>H87-I87</f>
        <v>86</v>
      </c>
      <c r="N87" s="241"/>
      <c r="O87" s="242"/>
      <c r="P87" s="241" t="s">
        <v>46</v>
      </c>
      <c r="Q87" s="242"/>
      <c r="R87" s="241"/>
      <c r="S87" s="242"/>
      <c r="T87" s="241"/>
      <c r="U87" s="242"/>
      <c r="Y87" s="124" t="s">
        <v>156</v>
      </c>
      <c r="AF87" s="124">
        <v>6.5</v>
      </c>
      <c r="AJ87" s="125"/>
      <c r="AK87" s="125"/>
      <c r="AL87" s="125">
        <f>SUM(AL83:AL86)</f>
        <v>66</v>
      </c>
      <c r="AM87" s="31" t="b">
        <f>ISBLANK(N87)</f>
        <v>1</v>
      </c>
      <c r="AN87" s="31" t="b">
        <f>ISBLANK(#REF!)</f>
        <v>0</v>
      </c>
      <c r="AO87" s="31" t="b">
        <f>ISBLANK(P87)</f>
        <v>0</v>
      </c>
      <c r="AP87" s="31" t="b">
        <f>ISBLANK(#REF!)</f>
        <v>0</v>
      </c>
      <c r="AQ87" s="31" t="b">
        <f>ISBLANK(R87)</f>
        <v>1</v>
      </c>
      <c r="AR87" s="31" t="b">
        <f>ISBLANK(#REF!)</f>
        <v>0</v>
      </c>
      <c r="AS87" s="31" t="b">
        <f>ISBLANK(T87)</f>
        <v>1</v>
      </c>
      <c r="AT87" s="31" t="b">
        <f>ISBLANK(U87)</f>
        <v>1</v>
      </c>
      <c r="AU87" s="125"/>
      <c r="AV87" s="125"/>
      <c r="AW87" s="125"/>
      <c r="AX87" s="125"/>
      <c r="AY87" s="125"/>
      <c r="AZ87" s="125"/>
      <c r="BA87" s="125"/>
      <c r="BB87" s="125"/>
      <c r="BC87" s="125"/>
      <c r="BD87" s="125"/>
      <c r="BE87" s="125"/>
      <c r="BF87" s="125"/>
      <c r="BG87" s="125"/>
      <c r="BH87" s="125"/>
      <c r="BI87" s="125"/>
      <c r="BJ87" s="125"/>
      <c r="BK87" s="125"/>
      <c r="BL87" s="125"/>
      <c r="BM87" s="125"/>
    </row>
    <row r="88" spans="1:65" s="124" customFormat="1" x14ac:dyDescent="0.3">
      <c r="A88" s="625"/>
      <c r="B88" s="234" t="s">
        <v>157</v>
      </c>
      <c r="C88" s="235"/>
      <c r="D88" s="236">
        <v>3</v>
      </c>
      <c r="E88" s="236"/>
      <c r="F88" s="237"/>
      <c r="G88" s="238">
        <v>3</v>
      </c>
      <c r="H88" s="238">
        <v>90</v>
      </c>
      <c r="I88" s="239">
        <v>4</v>
      </c>
      <c r="J88" s="240" t="s">
        <v>46</v>
      </c>
      <c r="K88" s="240"/>
      <c r="L88" s="240"/>
      <c r="M88" s="243">
        <v>45</v>
      </c>
      <c r="N88" s="241"/>
      <c r="O88" s="242"/>
      <c r="P88" s="241" t="s">
        <v>46</v>
      </c>
      <c r="Q88" s="242"/>
      <c r="R88" s="241"/>
      <c r="S88" s="242"/>
      <c r="T88" s="241"/>
      <c r="U88" s="242"/>
      <c r="AF88" s="124">
        <f>AF87/60*100</f>
        <v>10.833333333333334</v>
      </c>
      <c r="AJ88" s="125"/>
      <c r="AK88" s="125" t="s">
        <v>158</v>
      </c>
      <c r="AL88" s="125"/>
      <c r="AM88" s="179"/>
      <c r="AN88" s="179"/>
      <c r="AO88" s="179"/>
      <c r="AP88" s="179"/>
      <c r="AQ88" s="179"/>
      <c r="AR88" s="179"/>
      <c r="AS88" s="179"/>
      <c r="AT88" s="125"/>
      <c r="AU88" s="125"/>
      <c r="AV88" s="125"/>
      <c r="AW88" s="125"/>
      <c r="AX88" s="125"/>
      <c r="AY88" s="125"/>
      <c r="AZ88" s="125"/>
      <c r="BA88" s="125"/>
      <c r="BB88" s="125"/>
      <c r="BC88" s="125"/>
      <c r="BD88" s="125"/>
      <c r="BE88" s="125"/>
      <c r="BF88" s="125"/>
      <c r="BG88" s="125"/>
      <c r="BH88" s="125"/>
      <c r="BI88" s="125"/>
      <c r="BJ88" s="125"/>
      <c r="BK88" s="125"/>
      <c r="BL88" s="125"/>
      <c r="BM88" s="125"/>
    </row>
    <row r="89" spans="1:65" s="124" customFormat="1" ht="31.2" x14ac:dyDescent="0.3">
      <c r="A89" s="626" t="s">
        <v>159</v>
      </c>
      <c r="B89" s="234" t="s">
        <v>160</v>
      </c>
      <c r="C89" s="235"/>
      <c r="D89" s="236">
        <v>4</v>
      </c>
      <c r="E89" s="236"/>
      <c r="F89" s="237"/>
      <c r="G89" s="238">
        <v>4</v>
      </c>
      <c r="H89" s="238">
        <f>G89*30</f>
        <v>120</v>
      </c>
      <c r="I89" s="239">
        <v>4</v>
      </c>
      <c r="J89" s="240"/>
      <c r="K89" s="240"/>
      <c r="L89" s="240" t="s">
        <v>46</v>
      </c>
      <c r="M89" s="243">
        <f>H89-I89</f>
        <v>116</v>
      </c>
      <c r="N89" s="241"/>
      <c r="O89" s="242"/>
      <c r="P89" s="241"/>
      <c r="Q89" s="241" t="s">
        <v>46</v>
      </c>
      <c r="R89" s="241"/>
      <c r="S89" s="150"/>
      <c r="T89" s="244"/>
      <c r="U89" s="242"/>
      <c r="AJ89" s="125"/>
      <c r="AK89" s="125"/>
      <c r="AL89" s="125"/>
      <c r="AM89" s="31" t="b">
        <f>ISBLANK(N89)</f>
        <v>1</v>
      </c>
      <c r="AN89" s="31" t="b">
        <f>ISBLANK(#REF!)</f>
        <v>0</v>
      </c>
      <c r="AO89" s="31" t="b">
        <f>ISBLANK(P89)</f>
        <v>1</v>
      </c>
      <c r="AP89" s="31" t="b">
        <f>ISBLANK(#REF!)</f>
        <v>0</v>
      </c>
      <c r="AQ89" s="31" t="b">
        <f>ISBLANK(R89)</f>
        <v>1</v>
      </c>
      <c r="AR89" s="31" t="b">
        <f>ISBLANK(#REF!)</f>
        <v>0</v>
      </c>
      <c r="AS89" s="31" t="b">
        <f>ISBLANK(T89)</f>
        <v>1</v>
      </c>
      <c r="AT89" s="31" t="b">
        <f>ISBLANK(U89)</f>
        <v>1</v>
      </c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25"/>
      <c r="BG89" s="125"/>
      <c r="BH89" s="125"/>
      <c r="BI89" s="125"/>
      <c r="BJ89" s="125"/>
      <c r="BK89" s="125"/>
      <c r="BL89" s="125"/>
      <c r="BM89" s="125"/>
    </row>
    <row r="90" spans="1:65" s="124" customFormat="1" ht="16.5" customHeight="1" thickBot="1" x14ac:dyDescent="0.35">
      <c r="A90" s="625"/>
      <c r="B90" s="245" t="s">
        <v>161</v>
      </c>
      <c r="C90" s="246"/>
      <c r="D90" s="247">
        <v>4</v>
      </c>
      <c r="E90" s="247"/>
      <c r="F90" s="248"/>
      <c r="G90" s="249">
        <v>4</v>
      </c>
      <c r="H90" s="238">
        <v>120</v>
      </c>
      <c r="I90" s="239">
        <v>4</v>
      </c>
      <c r="J90" s="240" t="s">
        <v>46</v>
      </c>
      <c r="K90" s="240"/>
      <c r="L90" s="240"/>
      <c r="M90" s="243">
        <v>116</v>
      </c>
      <c r="N90" s="250"/>
      <c r="O90" s="251"/>
      <c r="P90" s="250"/>
      <c r="Q90" s="241" t="s">
        <v>46</v>
      </c>
      <c r="R90" s="250"/>
      <c r="S90" s="150"/>
      <c r="T90" s="252"/>
      <c r="U90" s="251"/>
      <c r="AJ90" s="125"/>
      <c r="AK90" s="125"/>
      <c r="AL90" s="125"/>
      <c r="AM90" s="179"/>
      <c r="AN90" s="179"/>
      <c r="AO90" s="179"/>
      <c r="AP90" s="179"/>
      <c r="AQ90" s="179"/>
      <c r="AR90" s="179"/>
      <c r="AS90" s="179"/>
      <c r="AT90" s="125"/>
      <c r="AU90" s="125"/>
      <c r="AV90" s="125"/>
      <c r="AW90" s="125"/>
      <c r="AX90" s="125"/>
      <c r="AY90" s="125"/>
      <c r="AZ90" s="125"/>
      <c r="BA90" s="125"/>
      <c r="BB90" s="125"/>
      <c r="BC90" s="125"/>
      <c r="BD90" s="125"/>
      <c r="BE90" s="125"/>
      <c r="BF90" s="125"/>
      <c r="BG90" s="125"/>
      <c r="BH90" s="125"/>
      <c r="BI90" s="125"/>
      <c r="BJ90" s="125"/>
      <c r="BK90" s="125"/>
      <c r="BL90" s="125"/>
      <c r="BM90" s="125"/>
    </row>
    <row r="91" spans="1:65" s="129" customFormat="1" ht="16.5" customHeight="1" thickBot="1" x14ac:dyDescent="0.35">
      <c r="A91" s="607" t="s">
        <v>162</v>
      </c>
      <c r="B91" s="608"/>
      <c r="C91" s="253"/>
      <c r="D91" s="254">
        <v>5.5</v>
      </c>
      <c r="E91" s="254"/>
      <c r="F91" s="255"/>
      <c r="G91" s="256">
        <v>6</v>
      </c>
      <c r="H91" s="238">
        <f>G91*30</f>
        <v>180</v>
      </c>
      <c r="I91" s="257">
        <v>8</v>
      </c>
      <c r="J91" s="258"/>
      <c r="K91" s="258"/>
      <c r="L91" s="258"/>
      <c r="M91" s="259">
        <f>H91-I91</f>
        <v>172</v>
      </c>
      <c r="N91" s="173"/>
      <c r="O91" s="172"/>
      <c r="P91" s="173"/>
      <c r="Q91" s="260"/>
      <c r="R91" s="173" t="s">
        <v>52</v>
      </c>
      <c r="S91" s="261"/>
      <c r="T91" s="171"/>
      <c r="U91" s="172"/>
      <c r="AJ91" s="130"/>
      <c r="AK91" s="130"/>
      <c r="AL91" s="130"/>
      <c r="AM91" s="262"/>
      <c r="AN91" s="262"/>
      <c r="AO91" s="262"/>
      <c r="AP91" s="262"/>
      <c r="AQ91" s="262"/>
      <c r="AR91" s="262"/>
      <c r="AS91" s="262"/>
      <c r="AT91" s="130"/>
      <c r="AU91" s="130"/>
      <c r="AV91" s="130"/>
      <c r="AW91" s="130"/>
      <c r="AX91" s="130"/>
      <c r="AY91" s="130"/>
      <c r="AZ91" s="130"/>
      <c r="BA91" s="130"/>
      <c r="BB91" s="130"/>
      <c r="BC91" s="130"/>
      <c r="BD91" s="130"/>
      <c r="BE91" s="130"/>
      <c r="BF91" s="130"/>
      <c r="BG91" s="130"/>
      <c r="BH91" s="130"/>
      <c r="BI91" s="130"/>
      <c r="BJ91" s="130"/>
      <c r="BK91" s="130"/>
      <c r="BL91" s="130"/>
      <c r="BM91" s="130"/>
    </row>
    <row r="92" spans="1:65" s="124" customFormat="1" ht="31.2" x14ac:dyDescent="0.3">
      <c r="A92" s="263" t="s">
        <v>163</v>
      </c>
      <c r="B92" s="234" t="s">
        <v>164</v>
      </c>
      <c r="C92" s="235"/>
      <c r="D92" s="236">
        <v>5</v>
      </c>
      <c r="E92" s="236"/>
      <c r="F92" s="237"/>
      <c r="G92" s="264">
        <v>3</v>
      </c>
      <c r="H92" s="265">
        <f>G92*30</f>
        <v>90</v>
      </c>
      <c r="I92" s="266">
        <v>4</v>
      </c>
      <c r="J92" s="266"/>
      <c r="K92" s="266"/>
      <c r="L92" s="266" t="s">
        <v>46</v>
      </c>
      <c r="M92" s="266">
        <f>H92-I92</f>
        <v>86</v>
      </c>
      <c r="N92" s="267"/>
      <c r="O92" s="267"/>
      <c r="P92" s="267"/>
      <c r="Q92" s="267"/>
      <c r="R92" s="267" t="s">
        <v>46</v>
      </c>
      <c r="S92" s="267"/>
      <c r="T92" s="150"/>
      <c r="U92" s="267"/>
      <c r="AJ92" s="125"/>
      <c r="AK92" s="125"/>
      <c r="AL92" s="125"/>
      <c r="AM92" s="31" t="b">
        <f>ISBLANK(N92)</f>
        <v>1</v>
      </c>
      <c r="AN92" s="31" t="b">
        <f>ISBLANK(#REF!)</f>
        <v>0</v>
      </c>
      <c r="AO92" s="31" t="b">
        <f>ISBLANK(P92)</f>
        <v>1</v>
      </c>
      <c r="AP92" s="31" t="b">
        <f>ISBLANK(#REF!)</f>
        <v>0</v>
      </c>
      <c r="AQ92" s="31" t="b">
        <f>ISBLANK(#REF!)</f>
        <v>0</v>
      </c>
      <c r="AR92" s="31" t="b">
        <f>ISBLANK(#REF!)</f>
        <v>0</v>
      </c>
      <c r="AS92" s="31" t="b">
        <f>ISBLANK(R92)</f>
        <v>0</v>
      </c>
      <c r="AT92" s="31" t="b">
        <f>ISBLANK(U92)</f>
        <v>1</v>
      </c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  <c r="BH92" s="125"/>
      <c r="BI92" s="125"/>
      <c r="BJ92" s="125"/>
      <c r="BK92" s="125"/>
      <c r="BL92" s="125"/>
      <c r="BM92" s="125"/>
    </row>
    <row r="93" spans="1:65" s="124" customFormat="1" ht="16.5" customHeight="1" x14ac:dyDescent="0.3">
      <c r="A93" s="263" t="s">
        <v>165</v>
      </c>
      <c r="B93" s="245" t="s">
        <v>166</v>
      </c>
      <c r="C93" s="246"/>
      <c r="D93" s="247">
        <v>5</v>
      </c>
      <c r="E93" s="247"/>
      <c r="F93" s="248"/>
      <c r="G93" s="268">
        <v>3</v>
      </c>
      <c r="H93" s="265">
        <v>90</v>
      </c>
      <c r="I93" s="266">
        <v>4</v>
      </c>
      <c r="J93" s="266" t="s">
        <v>46</v>
      </c>
      <c r="K93" s="266"/>
      <c r="L93" s="266"/>
      <c r="M93" s="266">
        <f t="shared" ref="M93:M94" si="22">H93-I93</f>
        <v>86</v>
      </c>
      <c r="N93" s="267"/>
      <c r="O93" s="267"/>
      <c r="P93" s="267"/>
      <c r="Q93" s="267"/>
      <c r="R93" s="267" t="s">
        <v>46</v>
      </c>
      <c r="S93" s="267"/>
      <c r="T93" s="150"/>
      <c r="U93" s="267"/>
      <c r="AJ93" s="125"/>
      <c r="AK93" s="125"/>
      <c r="AL93" s="125"/>
      <c r="AM93" s="179"/>
      <c r="AN93" s="179"/>
      <c r="AO93" s="179"/>
      <c r="AP93" s="179"/>
      <c r="AQ93" s="179"/>
      <c r="AR93" s="179"/>
      <c r="AS93" s="179"/>
      <c r="AT93" s="125"/>
      <c r="AU93" s="125"/>
      <c r="AV93" s="125"/>
      <c r="AW93" s="125"/>
      <c r="AX93" s="125"/>
      <c r="AY93" s="125"/>
      <c r="AZ93" s="125"/>
      <c r="BA93" s="125"/>
      <c r="BB93" s="125"/>
      <c r="BC93" s="125"/>
      <c r="BD93" s="125"/>
      <c r="BE93" s="125"/>
      <c r="BF93" s="125"/>
      <c r="BG93" s="125"/>
      <c r="BH93" s="125"/>
      <c r="BI93" s="125"/>
      <c r="BJ93" s="125"/>
      <c r="BK93" s="125"/>
      <c r="BL93" s="125"/>
      <c r="BM93" s="125"/>
    </row>
    <row r="94" spans="1:65" s="124" customFormat="1" x14ac:dyDescent="0.3">
      <c r="A94" s="263" t="s">
        <v>167</v>
      </c>
      <c r="B94" s="269" t="s">
        <v>168</v>
      </c>
      <c r="C94" s="270"/>
      <c r="D94" s="271">
        <v>5</v>
      </c>
      <c r="E94" s="271"/>
      <c r="F94" s="272"/>
      <c r="G94" s="273">
        <v>3</v>
      </c>
      <c r="H94" s="274">
        <v>90</v>
      </c>
      <c r="I94" s="275">
        <v>4</v>
      </c>
      <c r="J94" s="275" t="s">
        <v>46</v>
      </c>
      <c r="K94" s="275"/>
      <c r="L94" s="275"/>
      <c r="M94" s="275">
        <f t="shared" si="22"/>
        <v>86</v>
      </c>
      <c r="N94" s="276"/>
      <c r="O94" s="276"/>
      <c r="P94" s="276"/>
      <c r="Q94" s="276"/>
      <c r="R94" s="276" t="s">
        <v>46</v>
      </c>
      <c r="S94" s="276"/>
      <c r="T94" s="276"/>
      <c r="U94" s="277"/>
      <c r="AJ94" s="125"/>
      <c r="AK94" s="125"/>
      <c r="AL94" s="125"/>
      <c r="AM94" s="179"/>
      <c r="AN94" s="179"/>
      <c r="AO94" s="179"/>
      <c r="AP94" s="179"/>
      <c r="AQ94" s="179"/>
      <c r="AR94" s="179"/>
      <c r="AS94" s="179"/>
      <c r="AT94" s="125"/>
      <c r="AU94" s="125"/>
      <c r="AV94" s="125"/>
      <c r="AW94" s="125"/>
      <c r="AX94" s="125"/>
      <c r="AY94" s="125"/>
      <c r="AZ94" s="125"/>
      <c r="BA94" s="125"/>
      <c r="BB94" s="125"/>
      <c r="BC94" s="125"/>
      <c r="BD94" s="125"/>
      <c r="BE94" s="125"/>
      <c r="BF94" s="125"/>
      <c r="BG94" s="125"/>
      <c r="BH94" s="125"/>
      <c r="BI94" s="125"/>
      <c r="BJ94" s="125"/>
      <c r="BK94" s="125"/>
      <c r="BL94" s="125"/>
      <c r="BM94" s="125"/>
    </row>
    <row r="95" spans="1:65" s="124" customFormat="1" x14ac:dyDescent="0.3">
      <c r="A95" s="606" t="s">
        <v>73</v>
      </c>
      <c r="B95" s="606"/>
      <c r="C95" s="606"/>
      <c r="D95" s="606"/>
      <c r="E95" s="606"/>
      <c r="F95" s="606"/>
      <c r="G95" s="100">
        <f>G83</f>
        <v>4.5</v>
      </c>
      <c r="H95" s="100">
        <f>H83</f>
        <v>135</v>
      </c>
      <c r="I95" s="135"/>
      <c r="J95" s="135"/>
      <c r="K95" s="135"/>
      <c r="L95" s="135"/>
      <c r="M95" s="135"/>
      <c r="N95" s="195"/>
      <c r="O95" s="195"/>
      <c r="P95" s="195"/>
      <c r="Q95" s="195"/>
      <c r="R95" s="195"/>
      <c r="S95" s="195"/>
      <c r="T95" s="195"/>
      <c r="U95" s="278"/>
      <c r="AJ95" s="125"/>
      <c r="AK95" s="125"/>
      <c r="AL95" s="125"/>
      <c r="AM95" s="179"/>
      <c r="AN95" s="179"/>
      <c r="AO95" s="179"/>
      <c r="AP95" s="179"/>
      <c r="AQ95" s="179"/>
      <c r="AR95" s="179"/>
      <c r="AS95" s="179"/>
      <c r="AT95" s="125"/>
      <c r="AU95" s="125"/>
      <c r="AV95" s="125"/>
      <c r="AW95" s="125"/>
      <c r="AX95" s="125"/>
      <c r="AY95" s="125"/>
      <c r="AZ95" s="125"/>
      <c r="BA95" s="125"/>
      <c r="BB95" s="125"/>
      <c r="BC95" s="125"/>
      <c r="BD95" s="125"/>
      <c r="BE95" s="125"/>
      <c r="BF95" s="125"/>
      <c r="BG95" s="125"/>
      <c r="BH95" s="125"/>
      <c r="BI95" s="125"/>
      <c r="BJ95" s="125"/>
      <c r="BK95" s="125"/>
      <c r="BL95" s="125"/>
      <c r="BM95" s="125"/>
    </row>
    <row r="96" spans="1:65" s="124" customFormat="1" ht="16.2" customHeight="1" x14ac:dyDescent="0.3">
      <c r="A96" s="606" t="s">
        <v>74</v>
      </c>
      <c r="B96" s="606"/>
      <c r="C96" s="606"/>
      <c r="D96" s="606"/>
      <c r="E96" s="606"/>
      <c r="F96" s="606"/>
      <c r="G96" s="160">
        <f>G85+G87+G89+G91</f>
        <v>17.5</v>
      </c>
      <c r="H96" s="160">
        <f>H85+H87+H89+H91</f>
        <v>525</v>
      </c>
      <c r="I96" s="160">
        <f>I83+I85+I87+I89+I91</f>
        <v>20</v>
      </c>
      <c r="J96" s="160">
        <v>8</v>
      </c>
      <c r="K96" s="160"/>
      <c r="L96" s="160">
        <v>12</v>
      </c>
      <c r="M96" s="160">
        <f>M83+M85+M87+M89+M91</f>
        <v>505</v>
      </c>
      <c r="N96" s="398"/>
      <c r="O96" s="398" t="s">
        <v>46</v>
      </c>
      <c r="P96" s="398" t="s">
        <v>46</v>
      </c>
      <c r="Q96" s="398" t="s">
        <v>46</v>
      </c>
      <c r="R96" s="398" t="s">
        <v>52</v>
      </c>
      <c r="S96" s="398"/>
      <c r="T96" s="398"/>
      <c r="U96" s="398"/>
      <c r="AJ96" s="125"/>
      <c r="AK96" s="125"/>
      <c r="AL96" s="125"/>
      <c r="AM96" s="163">
        <f t="shared" ref="AM96:AT96" si="23">SUMIF(AM83:AM94,FALSE,$G83:$G94)</f>
        <v>0</v>
      </c>
      <c r="AN96" s="163">
        <f t="shared" si="23"/>
        <v>19</v>
      </c>
      <c r="AO96" s="163">
        <f t="shared" si="23"/>
        <v>3</v>
      </c>
      <c r="AP96" s="163">
        <f t="shared" si="23"/>
        <v>19</v>
      </c>
      <c r="AQ96" s="163">
        <f t="shared" si="23"/>
        <v>3</v>
      </c>
      <c r="AR96" s="163">
        <f t="shared" si="23"/>
        <v>19</v>
      </c>
      <c r="AS96" s="163">
        <f t="shared" si="23"/>
        <v>3</v>
      </c>
      <c r="AT96" s="163">
        <f t="shared" si="23"/>
        <v>0</v>
      </c>
      <c r="AU96" s="125"/>
      <c r="AV96" s="125"/>
      <c r="AW96" s="125"/>
      <c r="AX96" s="125"/>
      <c r="AY96" s="125"/>
      <c r="AZ96" s="125"/>
      <c r="BA96" s="125"/>
      <c r="BB96" s="125"/>
      <c r="BC96" s="125"/>
      <c r="BD96" s="125"/>
      <c r="BE96" s="125"/>
      <c r="BF96" s="125"/>
      <c r="BG96" s="125"/>
      <c r="BH96" s="125"/>
      <c r="BI96" s="125"/>
      <c r="BJ96" s="125"/>
      <c r="BK96" s="125"/>
      <c r="BL96" s="125"/>
      <c r="BM96" s="125"/>
    </row>
    <row r="97" spans="1:65" s="124" customFormat="1" ht="16.2" customHeight="1" x14ac:dyDescent="0.3">
      <c r="A97" s="587" t="s">
        <v>169</v>
      </c>
      <c r="B97" s="587"/>
      <c r="C97" s="587"/>
      <c r="D97" s="587"/>
      <c r="E97" s="587"/>
      <c r="F97" s="587"/>
      <c r="G97" s="160">
        <f>G96+G95</f>
        <v>22</v>
      </c>
      <c r="H97" s="160">
        <f>H96+H95</f>
        <v>660</v>
      </c>
      <c r="I97" s="160"/>
      <c r="J97" s="160"/>
      <c r="K97" s="160"/>
      <c r="L97" s="160"/>
      <c r="M97" s="160"/>
      <c r="N97" s="398"/>
      <c r="O97" s="398"/>
      <c r="P97" s="398"/>
      <c r="Q97" s="398"/>
      <c r="R97" s="398"/>
      <c r="S97" s="398"/>
      <c r="T97" s="398"/>
      <c r="U97" s="398"/>
      <c r="AJ97" s="125"/>
      <c r="AK97" s="125"/>
      <c r="AL97" s="125"/>
      <c r="AM97" s="163"/>
      <c r="AN97" s="163"/>
      <c r="AO97" s="163"/>
      <c r="AP97" s="163"/>
      <c r="AQ97" s="163"/>
      <c r="AR97" s="163"/>
      <c r="AS97" s="163"/>
      <c r="AT97" s="163"/>
      <c r="AU97" s="125"/>
      <c r="AV97" s="125"/>
      <c r="AW97" s="125"/>
      <c r="AX97" s="125"/>
      <c r="AY97" s="125"/>
      <c r="AZ97" s="125"/>
      <c r="BA97" s="125"/>
      <c r="BB97" s="125"/>
      <c r="BC97" s="125"/>
      <c r="BD97" s="125"/>
      <c r="BE97" s="125"/>
      <c r="BF97" s="125"/>
      <c r="BG97" s="125"/>
      <c r="BH97" s="125"/>
      <c r="BI97" s="125"/>
      <c r="BJ97" s="125"/>
      <c r="BK97" s="125"/>
      <c r="BL97" s="125"/>
      <c r="BM97" s="125"/>
    </row>
    <row r="98" spans="1:65" ht="16.2" thickBot="1" x14ac:dyDescent="0.35">
      <c r="A98" s="627" t="s">
        <v>170</v>
      </c>
      <c r="B98" s="628"/>
      <c r="C98" s="629"/>
      <c r="D98" s="629"/>
      <c r="E98" s="629"/>
      <c r="F98" s="629"/>
      <c r="G98" s="629"/>
      <c r="H98" s="629"/>
      <c r="I98" s="629"/>
      <c r="J98" s="629"/>
      <c r="K98" s="629"/>
      <c r="L98" s="629"/>
      <c r="M98" s="629"/>
      <c r="N98" s="629"/>
      <c r="O98" s="629"/>
      <c r="P98" s="629"/>
      <c r="Q98" s="629"/>
      <c r="R98" s="629"/>
      <c r="S98" s="629"/>
      <c r="T98" s="629"/>
      <c r="U98" s="630"/>
    </row>
    <row r="99" spans="1:65" ht="31.8" thickBot="1" x14ac:dyDescent="0.35">
      <c r="A99" s="631" t="s">
        <v>171</v>
      </c>
      <c r="B99" s="245" t="s">
        <v>172</v>
      </c>
      <c r="C99" s="279"/>
      <c r="D99" s="140"/>
      <c r="E99" s="280"/>
      <c r="F99" s="280"/>
      <c r="G99" s="249">
        <v>4.5</v>
      </c>
      <c r="H99" s="281">
        <f>G99*30</f>
        <v>135</v>
      </c>
      <c r="I99" s="116"/>
      <c r="J99" s="89"/>
      <c r="K99" s="89"/>
      <c r="L99" s="89"/>
      <c r="M99" s="282"/>
      <c r="N99" s="71"/>
      <c r="O99" s="149"/>
      <c r="P99" s="73"/>
      <c r="Q99" s="74"/>
      <c r="R99" s="71"/>
      <c r="S99" s="74"/>
      <c r="T99" s="73"/>
      <c r="U99" s="251"/>
    </row>
    <row r="100" spans="1:65" ht="31.8" thickBot="1" x14ac:dyDescent="0.35">
      <c r="A100" s="632"/>
      <c r="B100" s="245" t="s">
        <v>173</v>
      </c>
      <c r="C100" s="279"/>
      <c r="D100" s="140"/>
      <c r="E100" s="280"/>
      <c r="F100" s="280"/>
      <c r="G100" s="249">
        <v>4.5</v>
      </c>
      <c r="H100" s="283">
        <v>135</v>
      </c>
      <c r="I100" s="116"/>
      <c r="J100" s="89"/>
      <c r="K100" s="89"/>
      <c r="L100" s="89"/>
      <c r="M100" s="282"/>
      <c r="N100" s="71"/>
      <c r="O100" s="149"/>
      <c r="P100" s="73"/>
      <c r="Q100" s="74"/>
      <c r="R100" s="71"/>
      <c r="S100" s="74"/>
      <c r="T100" s="73"/>
      <c r="U100" s="251"/>
    </row>
    <row r="101" spans="1:65" s="129" customFormat="1" ht="16.2" thickBot="1" x14ac:dyDescent="0.35">
      <c r="A101" s="607" t="s">
        <v>174</v>
      </c>
      <c r="B101" s="608"/>
      <c r="C101" s="135"/>
      <c r="D101" s="135" t="s">
        <v>175</v>
      </c>
      <c r="E101" s="135"/>
      <c r="F101" s="135"/>
      <c r="G101" s="135">
        <f>G102+G104</f>
        <v>8</v>
      </c>
      <c r="H101" s="135">
        <f>H102+H104</f>
        <v>240</v>
      </c>
      <c r="I101" s="135">
        <v>8</v>
      </c>
      <c r="J101" s="135" t="s">
        <v>52</v>
      </c>
      <c r="K101" s="135">
        <f>K102+K104</f>
        <v>0</v>
      </c>
      <c r="L101" s="135"/>
      <c r="M101" s="135">
        <f>M102+M104</f>
        <v>232</v>
      </c>
      <c r="N101" s="195"/>
      <c r="O101" s="195"/>
      <c r="P101" s="195" t="s">
        <v>52</v>
      </c>
      <c r="Q101" s="195"/>
      <c r="R101" s="195"/>
      <c r="S101" s="195"/>
      <c r="T101" s="195"/>
      <c r="U101" s="284"/>
      <c r="AJ101" s="130"/>
      <c r="AK101" s="130"/>
      <c r="AL101" s="130"/>
      <c r="AM101" s="31" t="b">
        <f>ISBLANK(N101)</f>
        <v>1</v>
      </c>
      <c r="AN101" s="31" t="b">
        <f>ISBLANK(#REF!)</f>
        <v>0</v>
      </c>
      <c r="AO101" s="31" t="b">
        <f>ISBLANK(P101)</f>
        <v>0</v>
      </c>
      <c r="AP101" s="31" t="b">
        <f>ISBLANK(#REF!)</f>
        <v>0</v>
      </c>
      <c r="AQ101" s="31" t="b">
        <f>ISBLANK(R101)</f>
        <v>1</v>
      </c>
      <c r="AR101" s="31" t="b">
        <f>ISBLANK(#REF!)</f>
        <v>0</v>
      </c>
      <c r="AS101" s="31" t="b">
        <f>ISBLANK(T101)</f>
        <v>1</v>
      </c>
      <c r="AT101" s="31" t="b">
        <f>ISBLANK(U101)</f>
        <v>1</v>
      </c>
      <c r="AU101" s="130"/>
      <c r="AV101" s="130"/>
      <c r="AW101" s="130"/>
      <c r="AX101" s="130"/>
      <c r="AY101" s="130"/>
      <c r="AZ101" s="130"/>
      <c r="BA101" s="130"/>
      <c r="BB101" s="130"/>
      <c r="BC101" s="130"/>
      <c r="BD101" s="130"/>
      <c r="BE101" s="130"/>
      <c r="BF101" s="130"/>
      <c r="BG101" s="130"/>
      <c r="BH101" s="130"/>
      <c r="BI101" s="130"/>
      <c r="BJ101" s="130"/>
      <c r="BK101" s="130"/>
      <c r="BL101" s="130"/>
      <c r="BM101" s="130"/>
    </row>
    <row r="102" spans="1:65" s="124" customFormat="1" ht="16.2" thickBot="1" x14ac:dyDescent="0.35">
      <c r="A102" s="399" t="s">
        <v>176</v>
      </c>
      <c r="B102" s="224" t="s">
        <v>177</v>
      </c>
      <c r="C102" s="236"/>
      <c r="D102" s="236">
        <v>3</v>
      </c>
      <c r="E102" s="236"/>
      <c r="F102" s="236"/>
      <c r="G102" s="238">
        <v>4</v>
      </c>
      <c r="H102" s="286">
        <f>G102*30</f>
        <v>120</v>
      </c>
      <c r="I102" s="235">
        <v>4</v>
      </c>
      <c r="J102" s="236" t="s">
        <v>46</v>
      </c>
      <c r="K102" s="236"/>
      <c r="L102" s="236"/>
      <c r="M102" s="287">
        <f>H102-I102</f>
        <v>116</v>
      </c>
      <c r="N102" s="244"/>
      <c r="O102" s="242"/>
      <c r="P102" s="241" t="s">
        <v>46</v>
      </c>
      <c r="Q102" s="242"/>
      <c r="R102" s="241"/>
      <c r="S102" s="242"/>
      <c r="T102" s="241"/>
      <c r="U102" s="233"/>
      <c r="AJ102" s="125"/>
      <c r="AK102" s="125"/>
      <c r="AL102" s="125"/>
      <c r="AM102" s="179"/>
      <c r="AN102" s="179"/>
      <c r="AO102" s="179"/>
      <c r="AP102" s="179"/>
      <c r="AQ102" s="179"/>
      <c r="AR102" s="179"/>
      <c r="AS102" s="179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  <c r="BM102" s="125"/>
    </row>
    <row r="103" spans="1:65" s="124" customFormat="1" ht="16.2" thickBot="1" x14ac:dyDescent="0.35">
      <c r="A103" s="399" t="s">
        <v>178</v>
      </c>
      <c r="B103" s="245" t="s">
        <v>179</v>
      </c>
      <c r="C103" s="279"/>
      <c r="D103" s="236">
        <v>3</v>
      </c>
      <c r="E103" s="280"/>
      <c r="F103" s="144"/>
      <c r="G103" s="249">
        <v>4</v>
      </c>
      <c r="H103" s="283">
        <v>120</v>
      </c>
      <c r="I103" s="288">
        <v>4</v>
      </c>
      <c r="J103" s="236" t="s">
        <v>46</v>
      </c>
      <c r="K103" s="266"/>
      <c r="L103" s="266"/>
      <c r="M103" s="287">
        <f t="shared" ref="M103:M105" si="24">H103-I103</f>
        <v>116</v>
      </c>
      <c r="N103" s="252"/>
      <c r="O103" s="251"/>
      <c r="P103" s="250" t="s">
        <v>46</v>
      </c>
      <c r="Q103" s="251"/>
      <c r="R103" s="250"/>
      <c r="S103" s="251"/>
      <c r="T103" s="250"/>
      <c r="U103" s="251"/>
      <c r="AJ103" s="125"/>
      <c r="AK103" s="125"/>
      <c r="AL103" s="125"/>
      <c r="AM103" s="179"/>
      <c r="AN103" s="179"/>
      <c r="AO103" s="179"/>
      <c r="AP103" s="179"/>
      <c r="AQ103" s="179"/>
      <c r="AR103" s="179"/>
      <c r="AS103" s="179"/>
      <c r="AT103" s="125"/>
      <c r="AU103" s="125"/>
      <c r="AV103" s="125"/>
      <c r="AW103" s="125"/>
      <c r="AX103" s="125"/>
      <c r="AY103" s="125"/>
      <c r="AZ103" s="125"/>
      <c r="BA103" s="125"/>
      <c r="BB103" s="125"/>
      <c r="BC103" s="125"/>
      <c r="BD103" s="125"/>
      <c r="BE103" s="125"/>
      <c r="BF103" s="125"/>
      <c r="BG103" s="125"/>
      <c r="BH103" s="125"/>
      <c r="BI103" s="125"/>
      <c r="BJ103" s="125"/>
      <c r="BK103" s="125"/>
      <c r="BL103" s="125"/>
      <c r="BM103" s="125"/>
    </row>
    <row r="104" spans="1:65" s="124" customFormat="1" ht="16.2" thickBot="1" x14ac:dyDescent="0.35">
      <c r="A104" s="399" t="s">
        <v>180</v>
      </c>
      <c r="B104" s="245" t="s">
        <v>181</v>
      </c>
      <c r="C104" s="279"/>
      <c r="D104" s="236">
        <v>3</v>
      </c>
      <c r="E104" s="280"/>
      <c r="F104" s="144"/>
      <c r="G104" s="249">
        <v>4</v>
      </c>
      <c r="H104" s="289">
        <f>G104*30</f>
        <v>120</v>
      </c>
      <c r="I104" s="290">
        <v>4</v>
      </c>
      <c r="J104" s="236" t="s">
        <v>46</v>
      </c>
      <c r="K104" s="143"/>
      <c r="L104" s="143"/>
      <c r="M104" s="287">
        <f t="shared" si="24"/>
        <v>116</v>
      </c>
      <c r="N104" s="71"/>
      <c r="O104" s="74"/>
      <c r="P104" s="73" t="s">
        <v>46</v>
      </c>
      <c r="Q104" s="74"/>
      <c r="R104" s="73"/>
      <c r="S104" s="74"/>
      <c r="T104" s="73"/>
      <c r="U104" s="251"/>
      <c r="AJ104" s="125"/>
      <c r="AK104" s="125"/>
      <c r="AL104" s="125"/>
      <c r="AM104" s="179"/>
      <c r="AN104" s="179"/>
      <c r="AO104" s="179"/>
      <c r="AP104" s="179"/>
      <c r="AQ104" s="179"/>
      <c r="AR104" s="179"/>
      <c r="AS104" s="179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F104" s="125"/>
      <c r="BG104" s="125"/>
      <c r="BH104" s="125"/>
      <c r="BI104" s="125"/>
      <c r="BJ104" s="125"/>
      <c r="BK104" s="125"/>
      <c r="BL104" s="125"/>
      <c r="BM104" s="125"/>
    </row>
    <row r="105" spans="1:65" s="124" customFormat="1" ht="16.2" thickBot="1" x14ac:dyDescent="0.35">
      <c r="A105" s="399" t="s">
        <v>182</v>
      </c>
      <c r="B105" s="245" t="s">
        <v>183</v>
      </c>
      <c r="C105" s="279"/>
      <c r="D105" s="236">
        <v>3</v>
      </c>
      <c r="E105" s="280"/>
      <c r="F105" s="144"/>
      <c r="G105" s="249">
        <v>4</v>
      </c>
      <c r="H105" s="289">
        <v>120</v>
      </c>
      <c r="I105" s="290">
        <v>4</v>
      </c>
      <c r="J105" s="236" t="s">
        <v>46</v>
      </c>
      <c r="K105" s="143"/>
      <c r="L105" s="143"/>
      <c r="M105" s="287">
        <f t="shared" si="24"/>
        <v>116</v>
      </c>
      <c r="N105" s="71"/>
      <c r="O105" s="74"/>
      <c r="P105" s="73" t="s">
        <v>46</v>
      </c>
      <c r="Q105" s="74"/>
      <c r="R105" s="73"/>
      <c r="S105" s="74"/>
      <c r="T105" s="73"/>
      <c r="U105" s="251"/>
      <c r="AJ105" s="125"/>
      <c r="AK105" s="125"/>
      <c r="AL105" s="125"/>
      <c r="AM105" s="179"/>
      <c r="AN105" s="179"/>
      <c r="AO105" s="179"/>
      <c r="AP105" s="179"/>
      <c r="AQ105" s="179"/>
      <c r="AR105" s="179"/>
      <c r="AS105" s="179"/>
      <c r="AT105" s="125"/>
      <c r="AU105" s="125"/>
      <c r="AV105" s="125"/>
      <c r="AW105" s="125"/>
      <c r="AX105" s="125"/>
      <c r="AY105" s="125"/>
      <c r="AZ105" s="125"/>
      <c r="BA105" s="125"/>
      <c r="BB105" s="125"/>
      <c r="BC105" s="125"/>
      <c r="BD105" s="125"/>
      <c r="BE105" s="125"/>
      <c r="BF105" s="125"/>
      <c r="BG105" s="125"/>
      <c r="BH105" s="125"/>
      <c r="BI105" s="125"/>
      <c r="BJ105" s="125"/>
      <c r="BK105" s="125"/>
      <c r="BL105" s="125"/>
      <c r="BM105" s="125"/>
    </row>
    <row r="106" spans="1:65" s="129" customFormat="1" ht="16.2" thickBot="1" x14ac:dyDescent="0.35">
      <c r="A106" s="607" t="s">
        <v>184</v>
      </c>
      <c r="B106" s="608"/>
      <c r="C106" s="291"/>
      <c r="D106" s="292" t="s">
        <v>185</v>
      </c>
      <c r="E106" s="293"/>
      <c r="F106" s="294"/>
      <c r="G106" s="295">
        <v>5</v>
      </c>
      <c r="H106" s="296">
        <v>150</v>
      </c>
      <c r="I106" s="297">
        <v>8</v>
      </c>
      <c r="J106" s="298" t="s">
        <v>52</v>
      </c>
      <c r="K106" s="299"/>
      <c r="L106" s="299"/>
      <c r="M106" s="300">
        <f>H106-I106</f>
        <v>142</v>
      </c>
      <c r="N106" s="403"/>
      <c r="O106" s="302"/>
      <c r="P106" s="303"/>
      <c r="Q106" s="398" t="s">
        <v>52</v>
      </c>
      <c r="R106" s="304"/>
      <c r="S106" s="278"/>
      <c r="T106" s="398"/>
      <c r="U106" s="305"/>
      <c r="AJ106" s="130"/>
      <c r="AK106" s="130"/>
      <c r="AL106" s="130"/>
      <c r="AM106" s="31" t="b">
        <f>ISBLANK(N106)</f>
        <v>1</v>
      </c>
      <c r="AN106" s="31" t="b">
        <f>ISBLANK(#REF!)</f>
        <v>0</v>
      </c>
      <c r="AO106" s="31" t="b">
        <f>ISBLANK(P106)</f>
        <v>1</v>
      </c>
      <c r="AP106" s="31" t="b">
        <f>ISBLANK(#REF!)</f>
        <v>0</v>
      </c>
      <c r="AQ106" s="31" t="b">
        <f>ISBLANK(R106)</f>
        <v>1</v>
      </c>
      <c r="AR106" s="31" t="b">
        <f>ISBLANK(#REF!)</f>
        <v>0</v>
      </c>
      <c r="AS106" s="31" t="b">
        <f>ISBLANK(T106)</f>
        <v>1</v>
      </c>
      <c r="AT106" s="31" t="b">
        <f>ISBLANK(U106)</f>
        <v>1</v>
      </c>
      <c r="AU106" s="130"/>
      <c r="AV106" s="130"/>
      <c r="AW106" s="130"/>
      <c r="AX106" s="130"/>
      <c r="AY106" s="130"/>
      <c r="AZ106" s="130"/>
      <c r="BA106" s="130"/>
      <c r="BB106" s="130"/>
      <c r="BC106" s="130"/>
      <c r="BD106" s="130"/>
      <c r="BE106" s="130"/>
      <c r="BF106" s="130"/>
      <c r="BG106" s="130"/>
      <c r="BH106" s="130"/>
      <c r="BI106" s="130"/>
      <c r="BJ106" s="130"/>
      <c r="BK106" s="130"/>
      <c r="BL106" s="130"/>
      <c r="BM106" s="130"/>
    </row>
    <row r="107" spans="1:65" s="124" customFormat="1" ht="16.2" thickBot="1" x14ac:dyDescent="0.35">
      <c r="A107" s="399" t="s">
        <v>186</v>
      </c>
      <c r="B107" s="245" t="s">
        <v>307</v>
      </c>
      <c r="C107" s="279"/>
      <c r="D107" s="143">
        <v>4</v>
      </c>
      <c r="E107" s="280"/>
      <c r="F107" s="144"/>
      <c r="G107" s="249">
        <v>5</v>
      </c>
      <c r="H107" s="289">
        <f>G107*30</f>
        <v>150</v>
      </c>
      <c r="I107" s="235">
        <v>4</v>
      </c>
      <c r="J107" s="236" t="s">
        <v>46</v>
      </c>
      <c r="K107" s="143"/>
      <c r="L107" s="143"/>
      <c r="M107" s="282">
        <f>H107-I107</f>
        <v>146</v>
      </c>
      <c r="N107" s="71"/>
      <c r="O107" s="74"/>
      <c r="P107" s="73"/>
      <c r="Q107" s="148" t="s">
        <v>46</v>
      </c>
      <c r="R107" s="306"/>
      <c r="S107" s="150"/>
      <c r="T107" s="148"/>
      <c r="U107" s="307"/>
      <c r="AJ107" s="125"/>
      <c r="AK107" s="125"/>
      <c r="AL107" s="125"/>
      <c r="AM107" s="179"/>
      <c r="AN107" s="179"/>
      <c r="AO107" s="179"/>
      <c r="AP107" s="179"/>
      <c r="AQ107" s="179"/>
      <c r="AR107" s="179"/>
      <c r="AS107" s="179"/>
      <c r="AT107" s="125"/>
      <c r="AU107" s="125"/>
      <c r="AV107" s="125"/>
      <c r="AW107" s="125"/>
      <c r="AX107" s="125"/>
      <c r="AY107" s="125"/>
      <c r="AZ107" s="125"/>
      <c r="BA107" s="125"/>
      <c r="BB107" s="125"/>
      <c r="BC107" s="125"/>
      <c r="BD107" s="125"/>
      <c r="BE107" s="125"/>
      <c r="BF107" s="125"/>
      <c r="BG107" s="125"/>
      <c r="BH107" s="125"/>
      <c r="BI107" s="125"/>
      <c r="BJ107" s="125"/>
      <c r="BK107" s="125"/>
      <c r="BL107" s="125"/>
      <c r="BM107" s="125"/>
    </row>
    <row r="108" spans="1:65" s="124" customFormat="1" ht="16.2" thickBot="1" x14ac:dyDescent="0.35">
      <c r="A108" s="399" t="s">
        <v>187</v>
      </c>
      <c r="B108" s="245" t="s">
        <v>188</v>
      </c>
      <c r="C108" s="279"/>
      <c r="D108" s="140" t="s">
        <v>185</v>
      </c>
      <c r="E108" s="280"/>
      <c r="F108" s="144"/>
      <c r="G108" s="249">
        <v>5</v>
      </c>
      <c r="H108" s="289">
        <v>150</v>
      </c>
      <c r="I108" s="235">
        <v>4</v>
      </c>
      <c r="J108" s="236" t="s">
        <v>46</v>
      </c>
      <c r="K108" s="143"/>
      <c r="L108" s="143"/>
      <c r="M108" s="282">
        <f>H108-I108</f>
        <v>146</v>
      </c>
      <c r="N108" s="71"/>
      <c r="O108" s="74"/>
      <c r="P108" s="73"/>
      <c r="Q108" s="74" t="s">
        <v>46</v>
      </c>
      <c r="R108" s="306"/>
      <c r="S108" s="150"/>
      <c r="T108" s="148"/>
      <c r="U108" s="307"/>
      <c r="AJ108" s="125"/>
      <c r="AK108" s="125"/>
      <c r="AL108" s="125"/>
      <c r="AM108" s="179"/>
      <c r="AN108" s="179"/>
      <c r="AO108" s="179"/>
      <c r="AP108" s="179"/>
      <c r="AQ108" s="179"/>
      <c r="AR108" s="179"/>
      <c r="AS108" s="179"/>
      <c r="AT108" s="125"/>
      <c r="AU108" s="125"/>
      <c r="AV108" s="125"/>
      <c r="AW108" s="125"/>
      <c r="AX108" s="125"/>
      <c r="AY108" s="125"/>
      <c r="AZ108" s="125"/>
      <c r="BA108" s="125"/>
      <c r="BB108" s="125"/>
      <c r="BC108" s="125"/>
      <c r="BD108" s="125"/>
      <c r="BE108" s="125"/>
      <c r="BF108" s="125"/>
      <c r="BG108" s="125"/>
      <c r="BH108" s="125"/>
      <c r="BI108" s="125"/>
      <c r="BJ108" s="125"/>
      <c r="BK108" s="125"/>
      <c r="BL108" s="125"/>
      <c r="BM108" s="125"/>
    </row>
    <row r="109" spans="1:65" s="129" customFormat="1" ht="16.2" thickBot="1" x14ac:dyDescent="0.35">
      <c r="A109" s="607" t="s">
        <v>162</v>
      </c>
      <c r="B109" s="608"/>
      <c r="C109" s="291" t="s">
        <v>189</v>
      </c>
      <c r="D109" s="292"/>
      <c r="E109" s="293"/>
      <c r="F109" s="294"/>
      <c r="G109" s="295">
        <f>G110+G112</f>
        <v>9</v>
      </c>
      <c r="H109" s="308">
        <f>H110+H99</f>
        <v>270</v>
      </c>
      <c r="I109" s="308">
        <v>16</v>
      </c>
      <c r="J109" s="308" t="s">
        <v>52</v>
      </c>
      <c r="K109" s="308"/>
      <c r="L109" s="308" t="s">
        <v>52</v>
      </c>
      <c r="M109" s="308">
        <f>M110+M111</f>
        <v>254</v>
      </c>
      <c r="N109" s="309"/>
      <c r="O109" s="309"/>
      <c r="P109" s="309"/>
      <c r="Q109" s="309"/>
      <c r="R109" s="310" t="s">
        <v>190</v>
      </c>
      <c r="S109" s="195"/>
      <c r="T109" s="278"/>
      <c r="U109" s="305"/>
      <c r="AJ109" s="130"/>
      <c r="AK109" s="130"/>
      <c r="AL109" s="130"/>
      <c r="AM109" s="31" t="b">
        <f>ISBLANK(N109)</f>
        <v>1</v>
      </c>
      <c r="AN109" s="31" t="b">
        <f>ISBLANK(#REF!)</f>
        <v>0</v>
      </c>
      <c r="AO109" s="31" t="b">
        <f>ISBLANK(P109)</f>
        <v>1</v>
      </c>
      <c r="AP109" s="31" t="b">
        <f>ISBLANK(#REF!)</f>
        <v>0</v>
      </c>
      <c r="AQ109" s="31" t="b">
        <f>ISBLANK(#REF!)</f>
        <v>0</v>
      </c>
      <c r="AR109" s="31" t="b">
        <f>ISBLANK(#REF!)</f>
        <v>0</v>
      </c>
      <c r="AS109" s="31" t="b">
        <f>ISBLANK(R109)</f>
        <v>0</v>
      </c>
      <c r="AT109" s="31" t="b">
        <f>ISBLANK(U109)</f>
        <v>1</v>
      </c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</row>
    <row r="110" spans="1:65" s="124" customFormat="1" ht="16.2" thickBot="1" x14ac:dyDescent="0.35">
      <c r="A110" s="399" t="s">
        <v>191</v>
      </c>
      <c r="B110" s="245" t="s">
        <v>192</v>
      </c>
      <c r="C110" s="279">
        <v>5</v>
      </c>
      <c r="D110" s="140"/>
      <c r="E110" s="280"/>
      <c r="F110" s="144"/>
      <c r="G110" s="249">
        <v>4.5</v>
      </c>
      <c r="H110" s="289">
        <f>G110*30</f>
        <v>135</v>
      </c>
      <c r="I110" s="116">
        <v>8</v>
      </c>
      <c r="J110" s="89" t="s">
        <v>46</v>
      </c>
      <c r="K110" s="89"/>
      <c r="L110" s="89" t="s">
        <v>46</v>
      </c>
      <c r="M110" s="282">
        <f>H110-I110</f>
        <v>127</v>
      </c>
      <c r="N110" s="71"/>
      <c r="O110" s="149"/>
      <c r="P110" s="73"/>
      <c r="Q110" s="74"/>
      <c r="R110" s="306" t="s">
        <v>52</v>
      </c>
      <c r="S110" s="148"/>
      <c r="T110" s="150"/>
      <c r="U110" s="307"/>
      <c r="AJ110" s="125"/>
      <c r="AK110" s="125"/>
      <c r="AL110" s="125"/>
      <c r="AM110" s="179"/>
      <c r="AN110" s="179"/>
      <c r="AO110" s="179"/>
      <c r="AP110" s="179"/>
      <c r="AQ110" s="179"/>
      <c r="AR110" s="179"/>
      <c r="AS110" s="179"/>
      <c r="AT110" s="125"/>
      <c r="AU110" s="125"/>
      <c r="AV110" s="125"/>
      <c r="AW110" s="125"/>
      <c r="AX110" s="125"/>
      <c r="AY110" s="125"/>
      <c r="AZ110" s="125"/>
      <c r="BA110" s="125"/>
      <c r="BB110" s="125"/>
      <c r="BC110" s="125"/>
      <c r="BD110" s="125"/>
      <c r="BE110" s="125"/>
      <c r="BF110" s="125"/>
      <c r="BG110" s="125"/>
      <c r="BH110" s="125"/>
      <c r="BI110" s="125"/>
      <c r="BJ110" s="125"/>
      <c r="BK110" s="125"/>
      <c r="BL110" s="125"/>
      <c r="BM110" s="125"/>
    </row>
    <row r="111" spans="1:65" s="124" customFormat="1" ht="16.2" thickBot="1" x14ac:dyDescent="0.35">
      <c r="A111" s="399" t="s">
        <v>193</v>
      </c>
      <c r="B111" s="245" t="s">
        <v>194</v>
      </c>
      <c r="C111" s="279">
        <v>5</v>
      </c>
      <c r="D111" s="140"/>
      <c r="E111" s="280"/>
      <c r="F111" s="144"/>
      <c r="G111" s="249">
        <v>4.5</v>
      </c>
      <c r="H111" s="289">
        <v>135</v>
      </c>
      <c r="I111" s="116">
        <v>8</v>
      </c>
      <c r="J111" s="89" t="s">
        <v>46</v>
      </c>
      <c r="K111" s="89"/>
      <c r="L111" s="89" t="s">
        <v>46</v>
      </c>
      <c r="M111" s="282">
        <f>H111-I111</f>
        <v>127</v>
      </c>
      <c r="N111" s="71"/>
      <c r="O111" s="149"/>
      <c r="P111" s="73"/>
      <c r="Q111" s="74"/>
      <c r="R111" s="306" t="s">
        <v>52</v>
      </c>
      <c r="S111" s="148"/>
      <c r="T111" s="150"/>
      <c r="U111" s="307"/>
      <c r="AJ111" s="125"/>
      <c r="AK111" s="125"/>
      <c r="AL111" s="125"/>
      <c r="AM111" s="179"/>
      <c r="AN111" s="179"/>
      <c r="AO111" s="179"/>
      <c r="AP111" s="179"/>
      <c r="AQ111" s="179"/>
      <c r="AR111" s="179"/>
      <c r="AS111" s="179"/>
      <c r="AT111" s="125"/>
      <c r="AU111" s="125"/>
      <c r="AV111" s="125"/>
      <c r="AW111" s="125"/>
      <c r="AX111" s="125"/>
      <c r="AY111" s="125"/>
      <c r="AZ111" s="125"/>
      <c r="BA111" s="125"/>
      <c r="BB111" s="125"/>
      <c r="BC111" s="125"/>
      <c r="BD111" s="125"/>
      <c r="BE111" s="125"/>
      <c r="BF111" s="125"/>
      <c r="BG111" s="125"/>
      <c r="BH111" s="125"/>
      <c r="BI111" s="125"/>
      <c r="BJ111" s="125"/>
      <c r="BK111" s="125"/>
      <c r="BL111" s="125"/>
      <c r="BM111" s="125"/>
    </row>
    <row r="112" spans="1:65" s="124" customFormat="1" ht="16.2" thickBot="1" x14ac:dyDescent="0.35">
      <c r="A112" s="399" t="s">
        <v>195</v>
      </c>
      <c r="B112" s="311" t="s">
        <v>304</v>
      </c>
      <c r="C112" s="279">
        <v>5</v>
      </c>
      <c r="D112" s="140"/>
      <c r="E112" s="280"/>
      <c r="F112" s="144"/>
      <c r="G112" s="249">
        <v>4.5</v>
      </c>
      <c r="H112" s="281">
        <f>G112*30</f>
        <v>135</v>
      </c>
      <c r="I112" s="116">
        <v>8</v>
      </c>
      <c r="J112" s="89" t="s">
        <v>46</v>
      </c>
      <c r="K112" s="89"/>
      <c r="L112" s="89" t="s">
        <v>46</v>
      </c>
      <c r="M112" s="282">
        <f>H112-I112</f>
        <v>127</v>
      </c>
      <c r="N112" s="71"/>
      <c r="O112" s="149"/>
      <c r="P112" s="73"/>
      <c r="Q112" s="74"/>
      <c r="R112" s="306" t="s">
        <v>52</v>
      </c>
      <c r="S112" s="148"/>
      <c r="T112" s="150"/>
      <c r="U112" s="312"/>
      <c r="AJ112" s="125"/>
      <c r="AK112" s="125"/>
      <c r="AL112" s="125"/>
      <c r="AM112" s="179"/>
      <c r="AN112" s="179"/>
      <c r="AO112" s="179"/>
      <c r="AP112" s="179"/>
      <c r="AQ112" s="179"/>
      <c r="AR112" s="179"/>
      <c r="AS112" s="179"/>
      <c r="AT112" s="125"/>
      <c r="AU112" s="125"/>
      <c r="AV112" s="125"/>
      <c r="AW112" s="125"/>
      <c r="AX112" s="125"/>
      <c r="AY112" s="125"/>
      <c r="AZ112" s="125"/>
      <c r="BA112" s="125"/>
      <c r="BB112" s="125"/>
      <c r="BC112" s="125"/>
      <c r="BD112" s="125"/>
      <c r="BE112" s="125"/>
      <c r="BF112" s="125"/>
      <c r="BG112" s="125"/>
      <c r="BH112" s="125"/>
      <c r="BI112" s="125"/>
      <c r="BJ112" s="125"/>
      <c r="BK112" s="125"/>
      <c r="BL112" s="125"/>
      <c r="BM112" s="125"/>
    </row>
    <row r="113" spans="1:65" s="124" customFormat="1" ht="16.2" thickBot="1" x14ac:dyDescent="0.35">
      <c r="A113" s="399" t="s">
        <v>196</v>
      </c>
      <c r="B113" s="313" t="s">
        <v>197</v>
      </c>
      <c r="C113" s="279">
        <v>5</v>
      </c>
      <c r="D113" s="140"/>
      <c r="E113" s="280"/>
      <c r="F113" s="144"/>
      <c r="G113" s="249">
        <v>4.5</v>
      </c>
      <c r="H113" s="39">
        <v>135</v>
      </c>
      <c r="I113" s="116">
        <v>8</v>
      </c>
      <c r="J113" s="89" t="s">
        <v>46</v>
      </c>
      <c r="K113" s="89"/>
      <c r="L113" s="89" t="s">
        <v>46</v>
      </c>
      <c r="M113" s="282">
        <f>H113-I113</f>
        <v>127</v>
      </c>
      <c r="N113" s="71"/>
      <c r="O113" s="149"/>
      <c r="P113" s="73"/>
      <c r="Q113" s="74"/>
      <c r="R113" s="306" t="s">
        <v>52</v>
      </c>
      <c r="S113" s="148"/>
      <c r="T113" s="150"/>
      <c r="U113" s="312"/>
      <c r="AJ113" s="125"/>
      <c r="AK113" s="125"/>
      <c r="AL113" s="125"/>
      <c r="AM113" s="179"/>
      <c r="AN113" s="179"/>
      <c r="AO113" s="179"/>
      <c r="AP113" s="179"/>
      <c r="AQ113" s="179"/>
      <c r="AR113" s="179"/>
      <c r="AS113" s="179"/>
      <c r="AT113" s="125"/>
      <c r="AU113" s="125"/>
      <c r="AV113" s="125"/>
      <c r="AW113" s="125"/>
      <c r="AX113" s="125"/>
      <c r="AY113" s="125"/>
      <c r="AZ113" s="125"/>
      <c r="BA113" s="125"/>
      <c r="BB113" s="125"/>
      <c r="BC113" s="125"/>
      <c r="BD113" s="125"/>
      <c r="BE113" s="125"/>
      <c r="BF113" s="125"/>
      <c r="BG113" s="125"/>
      <c r="BH113" s="125"/>
      <c r="BI113" s="125"/>
      <c r="BJ113" s="125"/>
      <c r="BK113" s="125"/>
      <c r="BL113" s="125"/>
      <c r="BM113" s="125"/>
    </row>
    <row r="114" spans="1:65" ht="16.2" thickBot="1" x14ac:dyDescent="0.35">
      <c r="A114" s="607" t="s">
        <v>198</v>
      </c>
      <c r="B114" s="608"/>
      <c r="C114" s="291" t="s">
        <v>199</v>
      </c>
      <c r="D114" s="140"/>
      <c r="E114" s="280"/>
      <c r="F114" s="144"/>
      <c r="G114" s="295">
        <f>G115+G117+G119</f>
        <v>15</v>
      </c>
      <c r="H114" s="295">
        <f>H115+H117+H119</f>
        <v>450</v>
      </c>
      <c r="I114" s="295">
        <f>I115+I117+I119</f>
        <v>24</v>
      </c>
      <c r="J114" s="308" t="s">
        <v>200</v>
      </c>
      <c r="K114" s="308"/>
      <c r="L114" s="308" t="s">
        <v>200</v>
      </c>
      <c r="M114" s="295">
        <f>M115+M117+M119</f>
        <v>426</v>
      </c>
      <c r="N114" s="309"/>
      <c r="O114" s="309"/>
      <c r="P114" s="309"/>
      <c r="Q114" s="309"/>
      <c r="R114" s="310"/>
      <c r="S114" s="195" t="s">
        <v>201</v>
      </c>
      <c r="T114" s="195"/>
      <c r="U114" s="305"/>
      <c r="AK114" s="30" t="s">
        <v>19</v>
      </c>
      <c r="AL114" s="126"/>
      <c r="AM114" s="31" t="b">
        <f>ISBLANK(N114)</f>
        <v>1</v>
      </c>
      <c r="AN114" s="31" t="b">
        <f>ISBLANK(#REF!)</f>
        <v>0</v>
      </c>
      <c r="AO114" s="31" t="b">
        <f>ISBLANK(P114)</f>
        <v>1</v>
      </c>
      <c r="AP114" s="31" t="b">
        <f>ISBLANK(#REF!)</f>
        <v>0</v>
      </c>
      <c r="AQ114" s="31" t="b">
        <f>ISBLANK(R114)</f>
        <v>1</v>
      </c>
      <c r="AR114" s="31" t="b">
        <f>ISBLANK(#REF!)</f>
        <v>0</v>
      </c>
      <c r="AS114" s="31" t="b">
        <f>ISBLANK(T114)</f>
        <v>1</v>
      </c>
      <c r="AT114" s="31" t="b">
        <f>ISBLANK(U114)</f>
        <v>1</v>
      </c>
    </row>
    <row r="115" spans="1:65" ht="16.2" thickBot="1" x14ac:dyDescent="0.35">
      <c r="A115" s="399" t="s">
        <v>202</v>
      </c>
      <c r="B115" s="245" t="s">
        <v>203</v>
      </c>
      <c r="C115" s="279">
        <v>6</v>
      </c>
      <c r="D115" s="143"/>
      <c r="E115" s="144"/>
      <c r="F115" s="280"/>
      <c r="G115" s="249">
        <v>5</v>
      </c>
      <c r="H115" s="289">
        <f>G115*30</f>
        <v>150</v>
      </c>
      <c r="I115" s="116">
        <v>8</v>
      </c>
      <c r="J115" s="89" t="s">
        <v>46</v>
      </c>
      <c r="K115" s="89"/>
      <c r="L115" s="89" t="s">
        <v>46</v>
      </c>
      <c r="M115" s="282">
        <f>H115-I115</f>
        <v>142</v>
      </c>
      <c r="N115" s="71"/>
      <c r="O115" s="149"/>
      <c r="P115" s="73"/>
      <c r="Q115" s="74"/>
      <c r="R115" s="147"/>
      <c r="S115" s="148" t="s">
        <v>52</v>
      </c>
      <c r="T115" s="148"/>
      <c r="U115" s="71"/>
      <c r="AK115" s="30" t="s">
        <v>20</v>
      </c>
      <c r="AL115" s="126"/>
    </row>
    <row r="116" spans="1:65" ht="16.2" thickBot="1" x14ac:dyDescent="0.35">
      <c r="A116" s="399" t="s">
        <v>204</v>
      </c>
      <c r="B116" s="245" t="s">
        <v>305</v>
      </c>
      <c r="C116" s="279">
        <v>6</v>
      </c>
      <c r="D116" s="143"/>
      <c r="E116" s="144"/>
      <c r="F116" s="280"/>
      <c r="G116" s="249">
        <v>5</v>
      </c>
      <c r="H116" s="314">
        <v>150</v>
      </c>
      <c r="I116" s="116">
        <v>8</v>
      </c>
      <c r="J116" s="89" t="s">
        <v>46</v>
      </c>
      <c r="K116" s="89"/>
      <c r="L116" s="89" t="s">
        <v>46</v>
      </c>
      <c r="M116" s="282">
        <f t="shared" ref="M116:M120" si="25">H116-I116</f>
        <v>142</v>
      </c>
      <c r="N116" s="71"/>
      <c r="O116" s="149"/>
      <c r="P116" s="73"/>
      <c r="Q116" s="74"/>
      <c r="R116" s="147"/>
      <c r="S116" s="148" t="s">
        <v>52</v>
      </c>
      <c r="T116" s="148"/>
      <c r="U116" s="71"/>
      <c r="AK116" s="30" t="s">
        <v>21</v>
      </c>
      <c r="AL116" s="126">
        <f>AQ122+AR122</f>
        <v>46</v>
      </c>
    </row>
    <row r="117" spans="1:65" ht="16.2" thickBot="1" x14ac:dyDescent="0.35">
      <c r="A117" s="399" t="s">
        <v>205</v>
      </c>
      <c r="B117" s="245" t="s">
        <v>206</v>
      </c>
      <c r="C117" s="279">
        <v>6</v>
      </c>
      <c r="D117" s="143"/>
      <c r="E117" s="144"/>
      <c r="F117" s="280"/>
      <c r="G117" s="249">
        <v>5</v>
      </c>
      <c r="H117" s="289">
        <f>G117*30</f>
        <v>150</v>
      </c>
      <c r="I117" s="116">
        <v>8</v>
      </c>
      <c r="J117" s="89" t="s">
        <v>46</v>
      </c>
      <c r="K117" s="89"/>
      <c r="L117" s="89" t="s">
        <v>46</v>
      </c>
      <c r="M117" s="282">
        <f t="shared" si="25"/>
        <v>142</v>
      </c>
      <c r="N117" s="71"/>
      <c r="O117" s="149"/>
      <c r="P117" s="73"/>
      <c r="Q117" s="74"/>
      <c r="R117" s="147"/>
      <c r="S117" s="148" t="s">
        <v>52</v>
      </c>
      <c r="T117" s="148"/>
      <c r="U117" s="71"/>
      <c r="AK117" s="30" t="s">
        <v>22</v>
      </c>
      <c r="AL117" s="126">
        <f>AS122+AT122</f>
        <v>9</v>
      </c>
    </row>
    <row r="118" spans="1:65" ht="16.2" thickBot="1" x14ac:dyDescent="0.35">
      <c r="A118" s="399" t="s">
        <v>207</v>
      </c>
      <c r="B118" s="245" t="s">
        <v>208</v>
      </c>
      <c r="C118" s="279">
        <v>6</v>
      </c>
      <c r="D118" s="143"/>
      <c r="E118" s="144"/>
      <c r="F118" s="280"/>
      <c r="G118" s="249">
        <v>5</v>
      </c>
      <c r="H118" s="315">
        <v>150</v>
      </c>
      <c r="I118" s="116">
        <v>8</v>
      </c>
      <c r="J118" s="89" t="s">
        <v>46</v>
      </c>
      <c r="K118" s="89"/>
      <c r="L118" s="89" t="s">
        <v>46</v>
      </c>
      <c r="M118" s="282">
        <f t="shared" si="25"/>
        <v>142</v>
      </c>
      <c r="N118" s="71"/>
      <c r="O118" s="149"/>
      <c r="P118" s="73"/>
      <c r="Q118" s="74"/>
      <c r="R118" s="147"/>
      <c r="S118" s="148" t="s">
        <v>52</v>
      </c>
      <c r="T118" s="148"/>
      <c r="U118" s="71"/>
      <c r="AL118" s="126">
        <f>SUM(AL114:AL117)</f>
        <v>55</v>
      </c>
    </row>
    <row r="119" spans="1:65" ht="16.2" thickBot="1" x14ac:dyDescent="0.35">
      <c r="A119" s="399" t="s">
        <v>209</v>
      </c>
      <c r="B119" s="245" t="s">
        <v>210</v>
      </c>
      <c r="C119" s="279">
        <v>6</v>
      </c>
      <c r="D119" s="143"/>
      <c r="E119" s="144"/>
      <c r="F119" s="280"/>
      <c r="G119" s="249">
        <v>5</v>
      </c>
      <c r="H119" s="289">
        <f>G119*30</f>
        <v>150</v>
      </c>
      <c r="I119" s="116">
        <v>8</v>
      </c>
      <c r="J119" s="89" t="s">
        <v>46</v>
      </c>
      <c r="K119" s="89"/>
      <c r="L119" s="89" t="s">
        <v>46</v>
      </c>
      <c r="M119" s="282">
        <f t="shared" si="25"/>
        <v>142</v>
      </c>
      <c r="N119" s="71"/>
      <c r="O119" s="149"/>
      <c r="P119" s="73"/>
      <c r="Q119" s="74"/>
      <c r="R119" s="147"/>
      <c r="S119" s="148" t="s">
        <v>52</v>
      </c>
      <c r="T119" s="148"/>
      <c r="U119" s="71"/>
    </row>
    <row r="120" spans="1:65" ht="16.2" thickBot="1" x14ac:dyDescent="0.35">
      <c r="A120" s="399" t="s">
        <v>211</v>
      </c>
      <c r="B120" s="316" t="s">
        <v>306</v>
      </c>
      <c r="C120" s="317">
        <v>6</v>
      </c>
      <c r="D120" s="318"/>
      <c r="E120" s="319"/>
      <c r="F120" s="320"/>
      <c r="G120" s="321">
        <v>5</v>
      </c>
      <c r="H120" s="322">
        <v>150</v>
      </c>
      <c r="I120" s="152">
        <v>8</v>
      </c>
      <c r="J120" s="153" t="s">
        <v>46</v>
      </c>
      <c r="K120" s="153"/>
      <c r="L120" s="153" t="s">
        <v>46</v>
      </c>
      <c r="M120" s="323">
        <f t="shared" si="25"/>
        <v>142</v>
      </c>
      <c r="N120" s="154"/>
      <c r="O120" s="157"/>
      <c r="P120" s="156"/>
      <c r="Q120" s="155"/>
      <c r="R120" s="324"/>
      <c r="S120" s="325" t="s">
        <v>52</v>
      </c>
      <c r="T120" s="325"/>
      <c r="U120" s="154"/>
    </row>
    <row r="121" spans="1:65" ht="16.2" thickBot="1" x14ac:dyDescent="0.35">
      <c r="A121" s="606" t="s">
        <v>73</v>
      </c>
      <c r="B121" s="606"/>
      <c r="C121" s="606"/>
      <c r="D121" s="606"/>
      <c r="E121" s="606"/>
      <c r="F121" s="606"/>
      <c r="G121" s="326">
        <f>G99</f>
        <v>4.5</v>
      </c>
      <c r="H121" s="327">
        <v>150</v>
      </c>
      <c r="I121" s="158"/>
      <c r="J121" s="159"/>
      <c r="K121" s="159"/>
      <c r="L121" s="159"/>
      <c r="M121" s="328"/>
      <c r="N121" s="148"/>
      <c r="O121" s="148"/>
      <c r="P121" s="148"/>
      <c r="Q121" s="148"/>
      <c r="R121" s="148"/>
      <c r="S121" s="148"/>
      <c r="T121" s="148"/>
      <c r="U121" s="148"/>
    </row>
    <row r="122" spans="1:65" ht="16.2" customHeight="1" thickBot="1" x14ac:dyDescent="0.35">
      <c r="A122" s="606" t="s">
        <v>74</v>
      </c>
      <c r="B122" s="606"/>
      <c r="C122" s="606"/>
      <c r="D122" s="606"/>
      <c r="E122" s="606"/>
      <c r="F122" s="606"/>
      <c r="G122" s="329">
        <f>G101+G106+G109+G114</f>
        <v>37</v>
      </c>
      <c r="H122" s="329">
        <f t="shared" ref="H122" si="26">H101+H106+H109+H114</f>
        <v>1110</v>
      </c>
      <c r="I122" s="330">
        <f>I101+I106+I109+I114</f>
        <v>56</v>
      </c>
      <c r="J122" s="330">
        <v>36</v>
      </c>
      <c r="K122" s="330"/>
      <c r="L122" s="330">
        <v>20</v>
      </c>
      <c r="M122" s="330">
        <f>M101+M106+M109+M114</f>
        <v>1054</v>
      </c>
      <c r="N122" s="331"/>
      <c r="O122" s="331"/>
      <c r="P122" s="331" t="s">
        <v>52</v>
      </c>
      <c r="Q122" s="331" t="s">
        <v>52</v>
      </c>
      <c r="R122" s="331" t="s">
        <v>190</v>
      </c>
      <c r="S122" s="331" t="s">
        <v>201</v>
      </c>
      <c r="T122" s="331"/>
      <c r="U122" s="331"/>
      <c r="AM122" s="163">
        <f t="shared" ref="AM122:AT122" si="27">SUMIF(AM101:AM120,FALSE,$G101:$G120)</f>
        <v>0</v>
      </c>
      <c r="AN122" s="163">
        <f t="shared" si="27"/>
        <v>37</v>
      </c>
      <c r="AO122" s="163">
        <f t="shared" si="27"/>
        <v>8</v>
      </c>
      <c r="AP122" s="163">
        <f t="shared" si="27"/>
        <v>37</v>
      </c>
      <c r="AQ122" s="163">
        <f t="shared" si="27"/>
        <v>9</v>
      </c>
      <c r="AR122" s="163">
        <f t="shared" si="27"/>
        <v>37</v>
      </c>
      <c r="AS122" s="163">
        <f t="shared" si="27"/>
        <v>9</v>
      </c>
      <c r="AT122" s="163">
        <f t="shared" si="27"/>
        <v>0</v>
      </c>
    </row>
    <row r="123" spans="1:65" ht="16.2" customHeight="1" thickBot="1" x14ac:dyDescent="0.35">
      <c r="A123" s="587" t="s">
        <v>212</v>
      </c>
      <c r="B123" s="587"/>
      <c r="C123" s="587"/>
      <c r="D123" s="587"/>
      <c r="E123" s="587"/>
      <c r="F123" s="587"/>
      <c r="G123" s="329">
        <f>SUM(G121:G122)</f>
        <v>41.5</v>
      </c>
      <c r="H123" s="329">
        <f>SUM(H121:H122)</f>
        <v>1260</v>
      </c>
      <c r="I123" s="329"/>
      <c r="J123" s="329"/>
      <c r="K123" s="329"/>
      <c r="L123" s="329"/>
      <c r="M123" s="329"/>
      <c r="N123" s="332"/>
      <c r="O123" s="332"/>
      <c r="P123" s="332"/>
      <c r="Q123" s="332"/>
      <c r="R123" s="332"/>
      <c r="S123" s="332"/>
      <c r="T123" s="332"/>
      <c r="U123" s="332"/>
      <c r="AM123" s="163"/>
      <c r="AN123" s="163"/>
      <c r="AO123" s="163"/>
      <c r="AP123" s="163"/>
      <c r="AQ123" s="163"/>
      <c r="AR123" s="163"/>
      <c r="AS123" s="163"/>
      <c r="AT123" s="163"/>
    </row>
    <row r="124" spans="1:65" ht="33.75" customHeight="1" thickBot="1" x14ac:dyDescent="0.35">
      <c r="A124" s="634" t="s">
        <v>213</v>
      </c>
      <c r="B124" s="635"/>
      <c r="C124" s="635"/>
      <c r="D124" s="635"/>
      <c r="E124" s="635"/>
      <c r="F124" s="635"/>
      <c r="G124" s="329">
        <f>G99+G83</f>
        <v>9</v>
      </c>
      <c r="H124" s="329">
        <f>H99+H83</f>
        <v>270</v>
      </c>
      <c r="I124" s="329"/>
      <c r="J124" s="329"/>
      <c r="K124" s="329"/>
      <c r="L124" s="329"/>
      <c r="M124" s="329"/>
      <c r="N124" s="332"/>
      <c r="O124" s="332"/>
      <c r="P124" s="332"/>
      <c r="Q124" s="332"/>
      <c r="R124" s="332"/>
      <c r="S124" s="332"/>
      <c r="T124" s="332"/>
      <c r="U124" s="332"/>
      <c r="AM124" s="163"/>
      <c r="AN124" s="163"/>
      <c r="AO124" s="163"/>
      <c r="AP124" s="163"/>
      <c r="AQ124" s="163"/>
      <c r="AR124" s="163"/>
      <c r="AS124" s="163"/>
      <c r="AT124" s="163"/>
    </row>
    <row r="125" spans="1:65" s="1" customFormat="1" ht="16.2" thickBot="1" x14ac:dyDescent="0.35">
      <c r="A125" s="636" t="s">
        <v>214</v>
      </c>
      <c r="B125" s="635"/>
      <c r="C125" s="635"/>
      <c r="D125" s="635"/>
      <c r="E125" s="635"/>
      <c r="F125" s="637"/>
      <c r="G125" s="333">
        <f t="shared" ref="G125:N125" si="28">G122+G96</f>
        <v>54.5</v>
      </c>
      <c r="H125" s="334">
        <f t="shared" si="28"/>
        <v>1635</v>
      </c>
      <c r="I125" s="334">
        <f t="shared" si="28"/>
        <v>76</v>
      </c>
      <c r="J125" s="334">
        <f t="shared" si="28"/>
        <v>44</v>
      </c>
      <c r="K125" s="334">
        <f t="shared" si="28"/>
        <v>0</v>
      </c>
      <c r="L125" s="334">
        <f t="shared" si="28"/>
        <v>32</v>
      </c>
      <c r="M125" s="334">
        <f t="shared" si="28"/>
        <v>1559</v>
      </c>
      <c r="N125" s="332">
        <f t="shared" si="28"/>
        <v>0</v>
      </c>
      <c r="O125" s="332" t="s">
        <v>46</v>
      </c>
      <c r="P125" s="332" t="s">
        <v>200</v>
      </c>
      <c r="Q125" s="332" t="s">
        <v>200</v>
      </c>
      <c r="R125" s="332" t="s">
        <v>201</v>
      </c>
      <c r="S125" s="332" t="s">
        <v>201</v>
      </c>
      <c r="T125" s="332"/>
      <c r="U125" s="332"/>
      <c r="V125" s="335">
        <v>22</v>
      </c>
      <c r="W125" s="336">
        <v>22</v>
      </c>
      <c r="AM125" s="2"/>
      <c r="AN125" s="2"/>
      <c r="AO125" s="2"/>
      <c r="AP125" s="2"/>
      <c r="AQ125" s="2"/>
      <c r="AR125" s="2"/>
      <c r="AS125" s="2"/>
    </row>
    <row r="126" spans="1:65" s="1" customFormat="1" ht="16.2" thickBot="1" x14ac:dyDescent="0.35">
      <c r="A126" s="636" t="s">
        <v>215</v>
      </c>
      <c r="B126" s="635"/>
      <c r="C126" s="635"/>
      <c r="D126" s="635"/>
      <c r="E126" s="635"/>
      <c r="F126" s="637"/>
      <c r="G126" s="333">
        <f>SUM(G124:G125)</f>
        <v>63.5</v>
      </c>
      <c r="H126" s="333">
        <f>SUM(H124:H125)</f>
        <v>1905</v>
      </c>
      <c r="I126" s="334"/>
      <c r="J126" s="334"/>
      <c r="K126" s="334"/>
      <c r="L126" s="334"/>
      <c r="M126" s="334"/>
      <c r="N126" s="223"/>
      <c r="O126" s="223"/>
      <c r="P126" s="223"/>
      <c r="Q126" s="332"/>
      <c r="R126" s="332"/>
      <c r="S126" s="332"/>
      <c r="T126" s="332"/>
      <c r="U126" s="332"/>
      <c r="V126" s="335"/>
      <c r="W126" s="336"/>
      <c r="AM126" s="2"/>
      <c r="AN126" s="2"/>
      <c r="AO126" s="2"/>
      <c r="AP126" s="2"/>
      <c r="AQ126" s="2"/>
      <c r="AR126" s="2"/>
      <c r="AS126" s="2"/>
    </row>
    <row r="127" spans="1:65" s="1" customFormat="1" hidden="1" x14ac:dyDescent="0.3">
      <c r="A127" s="638" t="s">
        <v>216</v>
      </c>
      <c r="B127" s="638"/>
      <c r="C127" s="638"/>
      <c r="D127" s="638"/>
      <c r="E127" s="638"/>
      <c r="F127" s="638"/>
      <c r="G127" s="638"/>
      <c r="H127" s="638"/>
      <c r="I127" s="638"/>
      <c r="J127" s="638"/>
      <c r="K127" s="638"/>
      <c r="L127" s="638"/>
      <c r="M127" s="638"/>
      <c r="N127" s="223" t="e">
        <f>#REF!</f>
        <v>#REF!</v>
      </c>
      <c r="O127" s="223" t="e">
        <f>#REF!</f>
        <v>#REF!</v>
      </c>
      <c r="P127" s="223" t="e">
        <f>#REF!</f>
        <v>#REF!</v>
      </c>
      <c r="Q127" s="223" t="e">
        <f>#REF!</f>
        <v>#REF!</v>
      </c>
      <c r="R127" s="223" t="e">
        <f>#REF!</f>
        <v>#REF!</v>
      </c>
      <c r="S127" s="223" t="s">
        <v>217</v>
      </c>
      <c r="T127" s="223"/>
      <c r="U127" s="223"/>
      <c r="AM127" s="2"/>
      <c r="AN127" s="2"/>
      <c r="AO127" s="2"/>
      <c r="AP127" s="2"/>
      <c r="AQ127" s="2"/>
      <c r="AR127" s="2"/>
      <c r="AS127" s="2"/>
    </row>
    <row r="128" spans="1:65" ht="16.2" thickBot="1" x14ac:dyDescent="0.35">
      <c r="A128" s="639" t="s">
        <v>218</v>
      </c>
      <c r="B128" s="639"/>
      <c r="C128" s="639"/>
      <c r="D128" s="639"/>
      <c r="E128" s="639"/>
      <c r="F128" s="639"/>
      <c r="G128" s="337">
        <f>G124+G78</f>
        <v>60</v>
      </c>
      <c r="H128" s="337">
        <f t="shared" ref="H128:M128" si="29">H124+H78</f>
        <v>1800</v>
      </c>
      <c r="I128" s="337">
        <f t="shared" si="29"/>
        <v>0</v>
      </c>
      <c r="J128" s="337">
        <f t="shared" si="29"/>
        <v>0</v>
      </c>
      <c r="K128" s="337">
        <f t="shared" si="29"/>
        <v>0</v>
      </c>
      <c r="L128" s="337">
        <f t="shared" si="29"/>
        <v>0</v>
      </c>
      <c r="M128" s="337">
        <f t="shared" si="29"/>
        <v>0</v>
      </c>
      <c r="N128" s="338"/>
      <c r="O128" s="339"/>
      <c r="P128" s="339"/>
      <c r="Q128" s="339"/>
      <c r="R128" s="339"/>
      <c r="S128" s="339"/>
      <c r="T128" s="339"/>
      <c r="U128" s="339"/>
    </row>
    <row r="129" spans="1:47" x14ac:dyDescent="0.3">
      <c r="A129" s="639" t="s">
        <v>219</v>
      </c>
      <c r="B129" s="639"/>
      <c r="C129" s="639"/>
      <c r="D129" s="639"/>
      <c r="E129" s="639"/>
      <c r="F129" s="639"/>
      <c r="G129" s="337">
        <f t="shared" ref="G129:M130" si="30">G125+G79</f>
        <v>180</v>
      </c>
      <c r="H129" s="337">
        <f t="shared" si="30"/>
        <v>5400</v>
      </c>
      <c r="I129" s="337">
        <f>I125+I79</f>
        <v>276</v>
      </c>
      <c r="J129" s="337">
        <f t="shared" si="30"/>
        <v>148</v>
      </c>
      <c r="K129" s="337">
        <f t="shared" si="30"/>
        <v>8</v>
      </c>
      <c r="L129" s="337">
        <f t="shared" si="30"/>
        <v>120</v>
      </c>
      <c r="M129" s="337">
        <f t="shared" si="30"/>
        <v>4944</v>
      </c>
      <c r="N129" s="223" t="s">
        <v>143</v>
      </c>
      <c r="O129" s="223" t="s">
        <v>217</v>
      </c>
      <c r="P129" s="223" t="s">
        <v>75</v>
      </c>
      <c r="Q129" s="223" t="s">
        <v>220</v>
      </c>
      <c r="R129" s="223" t="s">
        <v>221</v>
      </c>
      <c r="S129" s="223" t="s">
        <v>222</v>
      </c>
      <c r="T129" s="339"/>
      <c r="U129" s="339"/>
    </row>
    <row r="130" spans="1:47" ht="16.2" thickBot="1" x14ac:dyDescent="0.35">
      <c r="A130" s="639" t="s">
        <v>223</v>
      </c>
      <c r="B130" s="639"/>
      <c r="C130" s="639"/>
      <c r="D130" s="639"/>
      <c r="E130" s="639"/>
      <c r="F130" s="639"/>
      <c r="G130" s="337">
        <f t="shared" si="30"/>
        <v>240</v>
      </c>
      <c r="H130" s="337">
        <f t="shared" si="30"/>
        <v>7200</v>
      </c>
      <c r="I130" s="340"/>
      <c r="J130" s="340"/>
      <c r="K130" s="340"/>
      <c r="L130" s="340"/>
      <c r="M130" s="340"/>
      <c r="N130" s="338"/>
      <c r="O130" s="339"/>
      <c r="P130" s="339"/>
      <c r="Q130" s="339"/>
      <c r="R130" s="339"/>
      <c r="S130" s="339"/>
      <c r="T130" s="339"/>
      <c r="U130" s="339"/>
    </row>
    <row r="131" spans="1:47" s="1" customFormat="1" ht="16.2" thickBot="1" x14ac:dyDescent="0.35">
      <c r="A131" s="640" t="s">
        <v>224</v>
      </c>
      <c r="B131" s="640"/>
      <c r="C131" s="640"/>
      <c r="D131" s="640"/>
      <c r="E131" s="640"/>
      <c r="F131" s="640"/>
      <c r="G131" s="640"/>
      <c r="H131" s="640"/>
      <c r="I131" s="640"/>
      <c r="J131" s="640"/>
      <c r="K131" s="640"/>
      <c r="L131" s="640"/>
      <c r="M131" s="640"/>
      <c r="N131" s="332">
        <v>3</v>
      </c>
      <c r="O131" s="341" t="s">
        <v>225</v>
      </c>
      <c r="P131" s="341" t="s">
        <v>80</v>
      </c>
      <c r="Q131" s="341" t="s">
        <v>185</v>
      </c>
      <c r="R131" s="341">
        <v>3</v>
      </c>
      <c r="S131" s="341">
        <v>3</v>
      </c>
      <c r="T131" s="341"/>
      <c r="U131" s="341"/>
      <c r="AM131" s="2"/>
      <c r="AN131" s="2"/>
      <c r="AO131" s="2"/>
      <c r="AP131" s="2"/>
      <c r="AQ131" s="2"/>
      <c r="AR131" s="2"/>
      <c r="AS131" s="2"/>
    </row>
    <row r="132" spans="1:47" s="1" customFormat="1" ht="16.2" thickBot="1" x14ac:dyDescent="0.35">
      <c r="A132" s="640" t="s">
        <v>226</v>
      </c>
      <c r="B132" s="640"/>
      <c r="C132" s="640"/>
      <c r="D132" s="640"/>
      <c r="E132" s="640"/>
      <c r="F132" s="640"/>
      <c r="G132" s="640"/>
      <c r="H132" s="640"/>
      <c r="I132" s="640"/>
      <c r="J132" s="640"/>
      <c r="K132" s="640"/>
      <c r="L132" s="640"/>
      <c r="M132" s="640"/>
      <c r="N132" s="223" t="s">
        <v>185</v>
      </c>
      <c r="O132" s="342" t="s">
        <v>49</v>
      </c>
      <c r="P132" s="342" t="s">
        <v>225</v>
      </c>
      <c r="Q132" s="342" t="s">
        <v>80</v>
      </c>
      <c r="R132" s="342">
        <v>4</v>
      </c>
      <c r="S132" s="342" t="s">
        <v>80</v>
      </c>
      <c r="T132" s="342"/>
      <c r="U132" s="342"/>
      <c r="AM132" s="2"/>
      <c r="AN132" s="2"/>
      <c r="AO132" s="2"/>
      <c r="AP132" s="2"/>
      <c r="AQ132" s="2"/>
      <c r="AR132" s="2"/>
      <c r="AS132" s="2"/>
    </row>
    <row r="133" spans="1:47" s="1" customFormat="1" ht="16.2" thickBot="1" x14ac:dyDescent="0.35">
      <c r="A133" s="640" t="s">
        <v>227</v>
      </c>
      <c r="B133" s="640"/>
      <c r="C133" s="640"/>
      <c r="D133" s="640"/>
      <c r="E133" s="640"/>
      <c r="F133" s="640"/>
      <c r="G133" s="640"/>
      <c r="H133" s="640"/>
      <c r="I133" s="640"/>
      <c r="J133" s="640"/>
      <c r="K133" s="640"/>
      <c r="L133" s="640"/>
      <c r="M133" s="640"/>
      <c r="N133" s="343"/>
      <c r="O133" s="344"/>
      <c r="P133" s="345"/>
      <c r="Q133" s="345"/>
      <c r="R133" s="345"/>
      <c r="S133" s="345"/>
      <c r="T133" s="345"/>
      <c r="U133" s="345"/>
      <c r="AM133" s="2" t="s">
        <v>228</v>
      </c>
      <c r="AN133" s="2" t="s">
        <v>229</v>
      </c>
      <c r="AO133" s="2" t="s">
        <v>230</v>
      </c>
      <c r="AP133" s="2" t="s">
        <v>231</v>
      </c>
      <c r="AQ133" s="2" t="s">
        <v>232</v>
      </c>
      <c r="AR133" s="2" t="s">
        <v>233</v>
      </c>
      <c r="AS133" s="2" t="s">
        <v>234</v>
      </c>
      <c r="AT133" s="2" t="s">
        <v>235</v>
      </c>
    </row>
    <row r="134" spans="1:47" s="1" customFormat="1" ht="16.2" thickBot="1" x14ac:dyDescent="0.35">
      <c r="A134" s="641" t="s">
        <v>236</v>
      </c>
      <c r="B134" s="641"/>
      <c r="C134" s="641"/>
      <c r="D134" s="641"/>
      <c r="E134" s="641"/>
      <c r="F134" s="641"/>
      <c r="G134" s="641"/>
      <c r="H134" s="641"/>
      <c r="I134" s="641"/>
      <c r="J134" s="641"/>
      <c r="K134" s="641"/>
      <c r="L134" s="641"/>
      <c r="M134" s="641"/>
      <c r="N134" s="346"/>
      <c r="O134" s="344"/>
      <c r="P134" s="347" t="s">
        <v>49</v>
      </c>
      <c r="Q134" s="347">
        <v>1</v>
      </c>
      <c r="R134" s="347"/>
      <c r="S134" s="347"/>
      <c r="T134" s="347"/>
      <c r="U134" s="347"/>
      <c r="AL134" s="1" t="s">
        <v>237</v>
      </c>
      <c r="AM134" s="2"/>
      <c r="AN134" s="2"/>
      <c r="AO134" s="2"/>
      <c r="AP134" s="2"/>
      <c r="AQ134" s="2"/>
      <c r="AR134" s="2"/>
      <c r="AS134" s="2"/>
    </row>
    <row r="135" spans="1:47" s="1" customFormat="1" ht="16.2" thickBot="1" x14ac:dyDescent="0.35">
      <c r="A135" s="633" t="s">
        <v>238</v>
      </c>
      <c r="B135" s="633"/>
      <c r="C135" s="633"/>
      <c r="D135" s="633"/>
      <c r="E135" s="633"/>
      <c r="F135" s="633"/>
      <c r="G135" s="633"/>
      <c r="H135" s="633"/>
      <c r="I135" s="633"/>
      <c r="J135" s="633"/>
      <c r="K135" s="633"/>
      <c r="L135" s="633"/>
      <c r="M135" s="633"/>
      <c r="N135" s="642" t="s">
        <v>239</v>
      </c>
      <c r="O135" s="643"/>
      <c r="P135" s="644">
        <f>G80/240*100</f>
        <v>73.541666666666671</v>
      </c>
      <c r="Q135" s="645"/>
      <c r="R135" s="646"/>
      <c r="S135" s="646"/>
      <c r="T135" s="646"/>
      <c r="U135" s="646"/>
      <c r="AL135" s="348" t="s">
        <v>240</v>
      </c>
      <c r="AM135" s="2" t="b">
        <f t="shared" ref="AM135:AT135" si="31">AM56</f>
        <v>1</v>
      </c>
      <c r="AN135" s="2" t="b">
        <f t="shared" si="31"/>
        <v>0</v>
      </c>
      <c r="AO135" s="2" t="b">
        <f t="shared" si="31"/>
        <v>1</v>
      </c>
      <c r="AP135" s="2" t="b">
        <f t="shared" si="31"/>
        <v>0</v>
      </c>
      <c r="AQ135" s="2" t="b">
        <f t="shared" si="31"/>
        <v>1</v>
      </c>
      <c r="AR135" s="2" t="b">
        <f t="shared" si="31"/>
        <v>0</v>
      </c>
      <c r="AS135" s="2" t="b">
        <f t="shared" si="31"/>
        <v>1</v>
      </c>
      <c r="AT135" s="2" t="b">
        <f t="shared" si="31"/>
        <v>1</v>
      </c>
      <c r="AU135" s="192">
        <f>SUM(AM135:AT135)</f>
        <v>0</v>
      </c>
    </row>
    <row r="136" spans="1:47" ht="15.75" customHeight="1" thickBot="1" x14ac:dyDescent="0.35">
      <c r="A136" s="633"/>
      <c r="B136" s="633"/>
      <c r="C136" s="633"/>
      <c r="D136" s="633"/>
      <c r="E136" s="633"/>
      <c r="F136" s="633"/>
      <c r="G136" s="633"/>
      <c r="H136" s="633"/>
      <c r="I136" s="633"/>
      <c r="J136" s="633"/>
      <c r="K136" s="633"/>
      <c r="L136" s="633"/>
      <c r="M136" s="633"/>
      <c r="N136" s="648" t="s">
        <v>241</v>
      </c>
      <c r="O136" s="649"/>
      <c r="P136" s="644">
        <f>G126/240*100</f>
        <v>26.458333333333332</v>
      </c>
      <c r="Q136" s="645"/>
      <c r="R136" s="647"/>
      <c r="S136" s="647"/>
      <c r="T136" s="647"/>
      <c r="U136" s="647"/>
    </row>
  </sheetData>
  <mergeCells count="78">
    <mergeCell ref="N135:O135"/>
    <mergeCell ref="P135:Q135"/>
    <mergeCell ref="R135:U136"/>
    <mergeCell ref="N136:O136"/>
    <mergeCell ref="P136:Q136"/>
    <mergeCell ref="A135:M136"/>
    <mergeCell ref="A124:F124"/>
    <mergeCell ref="A125:F125"/>
    <mergeCell ref="A126:F126"/>
    <mergeCell ref="A127:M127"/>
    <mergeCell ref="A128:F128"/>
    <mergeCell ref="A129:F129"/>
    <mergeCell ref="A130:F130"/>
    <mergeCell ref="A131:M131"/>
    <mergeCell ref="A132:M132"/>
    <mergeCell ref="A133:M133"/>
    <mergeCell ref="A134:M134"/>
    <mergeCell ref="A123:F123"/>
    <mergeCell ref="A95:F95"/>
    <mergeCell ref="A96:F96"/>
    <mergeCell ref="A97:F97"/>
    <mergeCell ref="A98:U98"/>
    <mergeCell ref="A99:A100"/>
    <mergeCell ref="A101:B101"/>
    <mergeCell ref="A106:B106"/>
    <mergeCell ref="A109:B109"/>
    <mergeCell ref="A114:B114"/>
    <mergeCell ref="A121:F121"/>
    <mergeCell ref="A122:F122"/>
    <mergeCell ref="A91:B91"/>
    <mergeCell ref="A75:U75"/>
    <mergeCell ref="A77:F77"/>
    <mergeCell ref="A78:F78"/>
    <mergeCell ref="A79:F79"/>
    <mergeCell ref="A80:F80"/>
    <mergeCell ref="A81:U81"/>
    <mergeCell ref="A82:U82"/>
    <mergeCell ref="A83:A84"/>
    <mergeCell ref="A85:A86"/>
    <mergeCell ref="A87:A88"/>
    <mergeCell ref="A89:A90"/>
    <mergeCell ref="A74:F74"/>
    <mergeCell ref="A10:U10"/>
    <mergeCell ref="A34:F34"/>
    <mergeCell ref="A35:F35"/>
    <mergeCell ref="A36:F36"/>
    <mergeCell ref="A37:U37"/>
    <mergeCell ref="A65:F65"/>
    <mergeCell ref="A66:F66"/>
    <mergeCell ref="A67:F67"/>
    <mergeCell ref="A68:U68"/>
    <mergeCell ref="A72:F72"/>
    <mergeCell ref="A73:F73"/>
    <mergeCell ref="A9:U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O4"/>
    <mergeCell ref="P4:Q4"/>
    <mergeCell ref="R4:S4"/>
    <mergeCell ref="T4:U4"/>
    <mergeCell ref="N6:U6"/>
    <mergeCell ref="A1:U1"/>
    <mergeCell ref="A2:A7"/>
    <mergeCell ref="B2:B7"/>
    <mergeCell ref="C2:F2"/>
    <mergeCell ref="G2:G7"/>
    <mergeCell ref="H2:M2"/>
    <mergeCell ref="N2:U3"/>
    <mergeCell ref="C3:C7"/>
    <mergeCell ref="D3:D7"/>
    <mergeCell ref="E3:F3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титульний заочн</vt:lpstr>
      <vt:lpstr> план 052  (заочн прискор)</vt:lpstr>
      <vt:lpstr> план 052  (заоч приск) (пр)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user</cp:lastModifiedBy>
  <dcterms:created xsi:type="dcterms:W3CDTF">2021-08-31T09:36:07Z</dcterms:created>
  <dcterms:modified xsi:type="dcterms:W3CDTF">2022-06-06T17:30:29Z</dcterms:modified>
</cp:coreProperties>
</file>