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281 Магістр\"/>
    </mc:Choice>
  </mc:AlternateContent>
  <bookViews>
    <workbookView xWindow="0" yWindow="0" windowWidth="15360" windowHeight="5148"/>
  </bookViews>
  <sheets>
    <sheet name="титул" sheetId="1" r:id="rId1"/>
    <sheet name="План 281 (21-22)" sheetId="14" r:id="rId2"/>
  </sheets>
  <definedNames>
    <definedName name="_xlnm.Print_Titles" localSheetId="1">'План 281 (21-22)'!$9:$9</definedName>
    <definedName name="_xlnm.Print_Area" localSheetId="1">'План 281 (21-22)'!$A$1:$AA$79</definedName>
    <definedName name="_xlnm.Print_Area" localSheetId="0">титул!$A$1:$BE$33</definedName>
  </definedNames>
  <calcPr calcId="162913"/>
</workbook>
</file>

<file path=xl/calcChain.xml><?xml version="1.0" encoding="utf-8"?>
<calcChain xmlns="http://schemas.openxmlformats.org/spreadsheetml/2006/main"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W23" i="14" s="1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AW14" i="14"/>
  <c r="AV14" i="14"/>
  <c r="H14" i="14"/>
  <c r="AB23" i="14" l="1"/>
  <c r="AT23" i="14"/>
  <c r="AB27" i="14"/>
  <c r="AT27" i="14"/>
  <c r="M29" i="14"/>
  <c r="H31" i="14"/>
  <c r="H27" i="14"/>
  <c r="M36" i="14"/>
  <c r="M40" i="14" s="1"/>
  <c r="M11" i="14"/>
  <c r="M12" i="14"/>
  <c r="M14" i="14" s="1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V64" i="14"/>
  <c r="K61" i="14"/>
  <c r="AW64" i="14"/>
  <c r="W23" i="14"/>
  <c r="W32" i="14" s="1"/>
  <c r="M25" i="14"/>
  <c r="M27" i="14" s="1"/>
  <c r="M31" i="14"/>
  <c r="AB31" i="14"/>
  <c r="H40" i="14"/>
  <c r="H60" i="14" s="1"/>
  <c r="G60" i="14"/>
  <c r="M16" i="14"/>
  <c r="M23" i="14" s="1"/>
  <c r="H32" i="14" l="1"/>
  <c r="H61" i="14" s="1"/>
  <c r="AB32" i="14"/>
  <c r="AT32" i="14"/>
  <c r="I61" i="14"/>
  <c r="U61" i="14"/>
  <c r="U62" i="14" s="1"/>
  <c r="S61" i="14"/>
  <c r="S62" i="14" s="1"/>
  <c r="O61" i="14"/>
  <c r="O62" i="14" s="1"/>
  <c r="Q61" i="14"/>
  <c r="Q62" i="14" s="1"/>
  <c r="M59" i="14"/>
  <c r="M60" i="14" s="1"/>
  <c r="M32" i="14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<sst xmlns="http://schemas.openxmlformats.org/spreadsheetml/2006/main" count="287" uniqueCount="192">
  <si>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</si>
  <si>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</si>
  <si>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</si>
  <si>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</si>
  <si>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</si>
  <si>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</si>
  <si>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</si>
  <si>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</si>
  <si>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</si>
  <si>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</si>
  <si>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</si>
  <si>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</si>
  <si>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</si>
  <si>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</si>
  <si>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</si>
  <si>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</si>
  <si>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</si>
  <si>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</si>
  <si>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</si>
  <si>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</si>
  <si>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</si>
  <si>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</si>
  <si>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</si>
  <si>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</si>
  <si>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</si>
  <si>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</si>
  <si>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</si>
  <si>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</si>
  <si>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</si>
  <si>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</si>
  <si>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</si>
  <si>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</si>
  <si>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</si>
  <si>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</si>
  <si>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</si>
  <si>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</si>
  <si>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</si>
  <si>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</si>
  <si>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</si>
  <si>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</si>
  <si>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</si>
  <si>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</si>
  <si>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</si>
  <si>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</si>
  <si>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</si>
  <si>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</si>
  <si>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</si>
  <si>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</si>
  <si>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</si>
  <si>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</si>
  <si>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</si>
  <si>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</si>
  <si>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</si>
  <si>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</si>
  <si>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</si>
  <si>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</si>
  <si>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</si>
  <si>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</si>
  <si>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</si>
  <si>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</si>
  <si>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</si>
  <si>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</si>
  <si>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</si>
  <si>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</si>
  <si>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</si>
  <si>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</si>
  <si>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</si>
  <si>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</si>
  <si>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</si>
  <si>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</si>
  <si>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</si>
  <si>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</si>
  <si>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</si>
  <si>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</si>
  <si>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</si>
  <si>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</si>
  <si>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</si>
  <si>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</si>
  <si>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</si>
  <si>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</si>
  <si>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</si>
  <si>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</si>
  <si>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</si>
  <si>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</si>
  <si>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</si>
  <si>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</si>
  <si>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</si>
  <si>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</si>
  <si>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</si>
  <si>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</si>
  <si>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</si>
  <si>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</si>
  <si>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</si>
  <si>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</si>
  <si>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</si>
  <si>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</si>
  <si>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</si>
  <si>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</si>
  <si>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</si>
  <si>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</si>
  <si>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</si>
  <si>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</si>
  <si>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</si>
  <si>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</si>
  <si>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</si>
  <si>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</si>
  <si>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</si>
  <si>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</si>
  <si>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</si>
  <si>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</si>
  <si>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</si>
  <si>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</si>
  <si>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</si>
  <si>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</si>
  <si>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</si>
  <si>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</si>
  <si>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</si>
  <si>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</si>
  <si>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</si>
  <si>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</si>
  <si>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</si>
  <si>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</si>
  <si>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</si>
  <si>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</si>
  <si>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</si>
  <si>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</si>
  <si>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</si>
  <si>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</si>
  <si>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</si>
  <si>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</si>
  <si>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</si>
  <si>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</si>
  <si>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</si>
  <si>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</si>
  <si>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</si>
  <si>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</si>
  <si>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</si>
  <si>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</si>
  <si>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Публічна політика та євроінтеграційні процеси</t>
  </si>
  <si>
    <t>Стратегічне управління соціально-економічним розвитком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</si>
  <si>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</si>
  <si>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</si>
  <si>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Інвестиційно-інноваційна політика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</si>
  <si>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</si>
  <si>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</si>
  <si>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</si>
  <si>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</si>
  <si>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</si>
  <si>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</si>
  <si>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</si>
  <si>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</si>
  <si>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</si>
  <si>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Галузева та регіональна політика держави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</si>
  <si>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</si>
  <si>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</si>
  <si>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</si>
  <si>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</si>
  <si>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</si>
  <si>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</si>
  <si>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</si>
  <si>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</si>
  <si>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</si>
  <si>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</si>
  <si>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</si>
  <si>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</si>
  <si>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</si>
  <si>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</si>
  <si>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</si>
  <si>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</si>
  <si>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</si>
  <si>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</si>
  <si>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</si>
  <si>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</si>
  <si>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</si>
  <si>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</si>
  <si>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</si>
  <si>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</si>
  <si>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</si>
  <si>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</si>
  <si>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</si>
  <si>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</si>
  <si>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</si>
  <si>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</si>
  <si>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</si>
  <si>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</si>
  <si>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</si>
  <si>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</si>
  <si>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</si>
  <si>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</si>
  <si>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</si>
  <si>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 xml:space="preserve">протокол №  </t>
  </si>
  <si>
    <t>"   "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</si>
</sst>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/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166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55" zoomScaleNormal="50" zoomScaleSheetLayoutView="55" workbookViewId="0">
      <selection activeCell="A5" sqref="A5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.5546875" style="1" customWidth="1"/>
    <col min="7" max="8" width="6.33203125" style="1" customWidth="1"/>
    <col min="9" max="9" width="7.88671875" style="1" customWidth="1"/>
    <col min="10" max="11" width="6.6640625" style="1" customWidth="1"/>
    <col min="12" max="12" width="6.44140625" style="1" customWidth="1"/>
    <col min="13" max="13" width="7.33203125" style="1" customWidth="1"/>
    <col min="14" max="48" width="5.33203125" style="1" customWidth="1"/>
    <col min="49" max="49" width="7.109375" style="1" customWidth="1"/>
    <col min="50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397" t="s">
        <v>44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8" t="s">
        <v>33</v>
      </c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13"/>
    </row>
    <row r="2" spans="1:53" ht="30" x14ac:dyDescent="0.5">
      <c r="A2" s="397" t="s">
        <v>45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55000000000000004">
      <c r="A3" s="397" t="s">
        <v>190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9" t="s">
        <v>0</v>
      </c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400" t="s">
        <v>189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</row>
    <row r="4" spans="1:53" ht="30.6" x14ac:dyDescent="0.55000000000000004">
      <c r="A4" s="401" t="s">
        <v>191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</row>
    <row r="5" spans="1:53" ht="36.75" customHeight="1" x14ac:dyDescent="0.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402" t="s">
        <v>1</v>
      </c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  <c r="AK5" s="403"/>
      <c r="AL5" s="403"/>
      <c r="AM5" s="403"/>
    </row>
    <row r="6" spans="1:53" s="2" customFormat="1" ht="24.75" customHeight="1" x14ac:dyDescent="0.5">
      <c r="A6" s="397" t="s">
        <v>55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404"/>
      <c r="AP6" s="404"/>
      <c r="AQ6" s="404"/>
      <c r="AR6" s="404"/>
      <c r="AS6" s="404"/>
      <c r="AT6" s="404"/>
      <c r="AU6" s="404"/>
      <c r="AV6" s="404"/>
      <c r="AW6" s="404"/>
      <c r="AX6" s="404"/>
      <c r="AY6" s="404"/>
      <c r="AZ6" s="404"/>
      <c r="BA6" s="404"/>
    </row>
    <row r="7" spans="1:53" s="2" customFormat="1" ht="27" customHeight="1" x14ac:dyDescent="0.5">
      <c r="A7" s="397" t="s">
        <v>46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405" t="s">
        <v>56</v>
      </c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18"/>
      <c r="AN7" s="406" t="s">
        <v>57</v>
      </c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</row>
    <row r="8" spans="1:53" s="2" customFormat="1" ht="27.75" customHeight="1" x14ac:dyDescent="0.45">
      <c r="P8" s="405" t="s">
        <v>184</v>
      </c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18"/>
      <c r="AN8" s="416" t="s">
        <v>58</v>
      </c>
      <c r="AO8" s="416"/>
      <c r="AP8" s="416"/>
      <c r="AQ8" s="416"/>
      <c r="AR8" s="416"/>
      <c r="AS8" s="416"/>
      <c r="AT8" s="416"/>
      <c r="AU8" s="416"/>
      <c r="AV8" s="416"/>
      <c r="AW8" s="416"/>
      <c r="AX8" s="416"/>
      <c r="AY8" s="416"/>
      <c r="AZ8" s="416"/>
      <c r="BA8" s="416"/>
    </row>
    <row r="9" spans="1:53" s="2" customFormat="1" ht="27.75" customHeight="1" x14ac:dyDescent="0.45">
      <c r="P9" s="405" t="s">
        <v>185</v>
      </c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5"/>
      <c r="AM9" s="18"/>
      <c r="AN9" s="416"/>
      <c r="AO9" s="416"/>
      <c r="AP9" s="416"/>
      <c r="AQ9" s="416"/>
      <c r="AR9" s="416"/>
      <c r="AS9" s="416"/>
      <c r="AT9" s="416"/>
      <c r="AU9" s="416"/>
      <c r="AV9" s="416"/>
      <c r="AW9" s="416"/>
      <c r="AX9" s="416"/>
      <c r="AY9" s="416"/>
      <c r="AZ9" s="416"/>
      <c r="BA9" s="416"/>
    </row>
    <row r="10" spans="1:53" s="2" customFormat="1" ht="27.75" customHeight="1" x14ac:dyDescent="0.4">
      <c r="P10" s="417" t="s">
        <v>59</v>
      </c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9"/>
      <c r="AM10" s="419"/>
      <c r="AN10" s="416"/>
      <c r="AO10" s="416"/>
      <c r="AP10" s="416"/>
      <c r="AQ10" s="416"/>
      <c r="AR10" s="416"/>
      <c r="AS10" s="416"/>
      <c r="AT10" s="416"/>
      <c r="AU10" s="416"/>
      <c r="AV10" s="416"/>
      <c r="AW10" s="416"/>
      <c r="AX10" s="416"/>
      <c r="AY10" s="416"/>
      <c r="AZ10" s="416"/>
      <c r="BA10" s="416"/>
    </row>
    <row r="11" spans="1:53" s="2" customFormat="1" ht="27.75" customHeight="1" x14ac:dyDescent="0.45">
      <c r="P11" s="417" t="s">
        <v>187</v>
      </c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5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8" x14ac:dyDescent="0.4">
      <c r="A13" s="420" t="s">
        <v>127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2" customFormat="1" ht="18.600000000000001" thickBo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3">
      <c r="A15" s="407" t="s">
        <v>2</v>
      </c>
      <c r="B15" s="409" t="s">
        <v>3</v>
      </c>
      <c r="C15" s="410"/>
      <c r="D15" s="410"/>
      <c r="E15" s="411"/>
      <c r="F15" s="409" t="s">
        <v>4</v>
      </c>
      <c r="G15" s="410"/>
      <c r="H15" s="410"/>
      <c r="I15" s="411"/>
      <c r="J15" s="412" t="s">
        <v>5</v>
      </c>
      <c r="K15" s="413"/>
      <c r="L15" s="413"/>
      <c r="M15" s="413"/>
      <c r="N15" s="412" t="s">
        <v>6</v>
      </c>
      <c r="O15" s="413"/>
      <c r="P15" s="413"/>
      <c r="Q15" s="413"/>
      <c r="R15" s="414"/>
      <c r="S15" s="412" t="s">
        <v>7</v>
      </c>
      <c r="T15" s="425"/>
      <c r="U15" s="425"/>
      <c r="V15" s="425"/>
      <c r="W15" s="414"/>
      <c r="X15" s="412" t="s">
        <v>8</v>
      </c>
      <c r="Y15" s="413"/>
      <c r="Z15" s="413"/>
      <c r="AA15" s="414"/>
      <c r="AB15" s="409" t="s">
        <v>9</v>
      </c>
      <c r="AC15" s="410"/>
      <c r="AD15" s="410"/>
      <c r="AE15" s="411"/>
      <c r="AF15" s="409" t="s">
        <v>10</v>
      </c>
      <c r="AG15" s="410"/>
      <c r="AH15" s="410"/>
      <c r="AI15" s="411"/>
      <c r="AJ15" s="412" t="s">
        <v>11</v>
      </c>
      <c r="AK15" s="425"/>
      <c r="AL15" s="425"/>
      <c r="AM15" s="425"/>
      <c r="AN15" s="414"/>
      <c r="AO15" s="412" t="s">
        <v>12</v>
      </c>
      <c r="AP15" s="413"/>
      <c r="AQ15" s="413"/>
      <c r="AR15" s="413"/>
      <c r="AS15" s="421" t="s">
        <v>13</v>
      </c>
      <c r="AT15" s="422"/>
      <c r="AU15" s="422"/>
      <c r="AV15" s="422"/>
      <c r="AW15" s="423"/>
      <c r="AX15" s="412" t="s">
        <v>14</v>
      </c>
      <c r="AY15" s="413"/>
      <c r="AZ15" s="413"/>
      <c r="BA15" s="414"/>
    </row>
    <row r="16" spans="1:53" s="3" customFormat="1" ht="20.25" customHeight="1" thickBot="1" x14ac:dyDescent="0.3">
      <c r="A16" s="408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5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5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161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5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4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5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5">
      <c r="A22" s="415" t="s">
        <v>158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</row>
    <row r="23" spans="1:53" x14ac:dyDescent="0.3">
      <c r="AV23" s="56"/>
      <c r="AW23" s="56"/>
      <c r="AX23" s="56"/>
      <c r="AY23" s="56"/>
      <c r="AZ23" s="56"/>
    </row>
    <row r="24" spans="1:53" ht="21.75" customHeight="1" x14ac:dyDescent="0.4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424" t="s">
        <v>63</v>
      </c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57"/>
      <c r="AO24" s="424" t="s">
        <v>130</v>
      </c>
      <c r="AP24" s="424"/>
      <c r="AQ24" s="424"/>
      <c r="AR24" s="424"/>
      <c r="AS24" s="424"/>
      <c r="AT24" s="424"/>
      <c r="AU24" s="424"/>
      <c r="AV24" s="424"/>
      <c r="AW24" s="424"/>
      <c r="AX24" s="424"/>
      <c r="AY24" s="424"/>
      <c r="AZ24" s="424"/>
      <c r="BA24" s="424"/>
    </row>
    <row r="25" spans="1:53" ht="11.25" customHeight="1" x14ac:dyDescent="0.3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3">
      <c r="A26" s="453" t="s">
        <v>2</v>
      </c>
      <c r="B26" s="436"/>
      <c r="C26" s="454" t="s">
        <v>19</v>
      </c>
      <c r="D26" s="435"/>
      <c r="E26" s="435"/>
      <c r="F26" s="436"/>
      <c r="G26" s="426" t="s">
        <v>128</v>
      </c>
      <c r="H26" s="455"/>
      <c r="I26" s="456"/>
      <c r="J26" s="426" t="s">
        <v>20</v>
      </c>
      <c r="K26" s="435"/>
      <c r="L26" s="435"/>
      <c r="M26" s="436"/>
      <c r="N26" s="426" t="s">
        <v>186</v>
      </c>
      <c r="O26" s="435"/>
      <c r="P26" s="436"/>
      <c r="Q26" s="426" t="s">
        <v>129</v>
      </c>
      <c r="R26" s="427"/>
      <c r="S26" s="428"/>
      <c r="T26" s="426" t="s">
        <v>21</v>
      </c>
      <c r="U26" s="435"/>
      <c r="V26" s="436"/>
      <c r="W26" s="426" t="s">
        <v>39</v>
      </c>
      <c r="X26" s="435"/>
      <c r="Y26" s="436"/>
      <c r="Z26" s="7"/>
      <c r="AA26" s="443" t="s">
        <v>40</v>
      </c>
      <c r="AB26" s="444"/>
      <c r="AC26" s="444"/>
      <c r="AD26" s="444"/>
      <c r="AE26" s="444"/>
      <c r="AF26" s="445"/>
      <c r="AG26" s="446"/>
      <c r="AH26" s="451" t="s">
        <v>50</v>
      </c>
      <c r="AI26" s="452"/>
      <c r="AJ26" s="452"/>
      <c r="AK26" s="463" t="s">
        <v>34</v>
      </c>
      <c r="AL26" s="464"/>
      <c r="AM26" s="465"/>
      <c r="AN26" s="59"/>
      <c r="AO26" s="469" t="s">
        <v>131</v>
      </c>
      <c r="AP26" s="470"/>
      <c r="AQ26" s="470"/>
      <c r="AR26" s="470"/>
      <c r="AS26" s="471" t="s">
        <v>159</v>
      </c>
      <c r="AT26" s="472"/>
      <c r="AU26" s="472"/>
      <c r="AV26" s="472"/>
      <c r="AW26" s="473"/>
      <c r="AX26" s="480" t="s">
        <v>50</v>
      </c>
      <c r="AY26" s="480"/>
      <c r="AZ26" s="480"/>
      <c r="BA26" s="481"/>
    </row>
    <row r="27" spans="1:53" ht="15.75" customHeight="1" x14ac:dyDescent="0.3">
      <c r="A27" s="437"/>
      <c r="B27" s="439"/>
      <c r="C27" s="437"/>
      <c r="D27" s="438"/>
      <c r="E27" s="438"/>
      <c r="F27" s="439"/>
      <c r="G27" s="457"/>
      <c r="H27" s="458"/>
      <c r="I27" s="459"/>
      <c r="J27" s="437"/>
      <c r="K27" s="438"/>
      <c r="L27" s="438"/>
      <c r="M27" s="439"/>
      <c r="N27" s="437"/>
      <c r="O27" s="438"/>
      <c r="P27" s="439"/>
      <c r="Q27" s="429"/>
      <c r="R27" s="430"/>
      <c r="S27" s="431"/>
      <c r="T27" s="437"/>
      <c r="U27" s="438"/>
      <c r="V27" s="439"/>
      <c r="W27" s="437"/>
      <c r="X27" s="438"/>
      <c r="Y27" s="439"/>
      <c r="Z27" s="7"/>
      <c r="AA27" s="447"/>
      <c r="AB27" s="448"/>
      <c r="AC27" s="448"/>
      <c r="AD27" s="448"/>
      <c r="AE27" s="448"/>
      <c r="AF27" s="449"/>
      <c r="AG27" s="450"/>
      <c r="AH27" s="452"/>
      <c r="AI27" s="452"/>
      <c r="AJ27" s="452"/>
      <c r="AK27" s="466"/>
      <c r="AL27" s="467"/>
      <c r="AM27" s="468"/>
      <c r="AN27" s="59"/>
      <c r="AO27" s="470"/>
      <c r="AP27" s="470"/>
      <c r="AQ27" s="470"/>
      <c r="AR27" s="470"/>
      <c r="AS27" s="474"/>
      <c r="AT27" s="475"/>
      <c r="AU27" s="475"/>
      <c r="AV27" s="475"/>
      <c r="AW27" s="476"/>
      <c r="AX27" s="480"/>
      <c r="AY27" s="480"/>
      <c r="AZ27" s="480"/>
      <c r="BA27" s="481"/>
    </row>
    <row r="28" spans="1:53" ht="42" customHeight="1" x14ac:dyDescent="0.3">
      <c r="A28" s="440"/>
      <c r="B28" s="442"/>
      <c r="C28" s="440"/>
      <c r="D28" s="441"/>
      <c r="E28" s="441"/>
      <c r="F28" s="442"/>
      <c r="G28" s="460"/>
      <c r="H28" s="461"/>
      <c r="I28" s="462"/>
      <c r="J28" s="440"/>
      <c r="K28" s="441"/>
      <c r="L28" s="441"/>
      <c r="M28" s="442"/>
      <c r="N28" s="440"/>
      <c r="O28" s="441"/>
      <c r="P28" s="442"/>
      <c r="Q28" s="432"/>
      <c r="R28" s="433"/>
      <c r="S28" s="434"/>
      <c r="T28" s="440"/>
      <c r="U28" s="441"/>
      <c r="V28" s="442"/>
      <c r="W28" s="440"/>
      <c r="X28" s="441"/>
      <c r="Y28" s="442"/>
      <c r="Z28" s="7"/>
      <c r="AA28" s="482" t="s">
        <v>188</v>
      </c>
      <c r="AB28" s="483"/>
      <c r="AC28" s="483"/>
      <c r="AD28" s="483"/>
      <c r="AE28" s="483"/>
      <c r="AF28" s="484"/>
      <c r="AG28" s="485"/>
      <c r="AH28" s="486">
        <v>2</v>
      </c>
      <c r="AI28" s="487"/>
      <c r="AJ28" s="488"/>
      <c r="AK28" s="489">
        <v>2</v>
      </c>
      <c r="AL28" s="489"/>
      <c r="AM28" s="489"/>
      <c r="AN28" s="59"/>
      <c r="AO28" s="470"/>
      <c r="AP28" s="470"/>
      <c r="AQ28" s="470"/>
      <c r="AR28" s="470"/>
      <c r="AS28" s="474"/>
      <c r="AT28" s="475"/>
      <c r="AU28" s="475"/>
      <c r="AV28" s="475"/>
      <c r="AW28" s="476"/>
      <c r="AX28" s="480"/>
      <c r="AY28" s="480"/>
      <c r="AZ28" s="480"/>
      <c r="BA28" s="481"/>
    </row>
    <row r="29" spans="1:53" ht="26.25" customHeight="1" x14ac:dyDescent="0.4">
      <c r="A29" s="524">
        <v>1</v>
      </c>
      <c r="B29" s="525"/>
      <c r="C29" s="521">
        <f>COUNTIF($B17:$AO17,$B$17)</f>
        <v>33</v>
      </c>
      <c r="D29" s="526"/>
      <c r="E29" s="526"/>
      <c r="F29" s="527"/>
      <c r="G29" s="521">
        <v>4</v>
      </c>
      <c r="H29" s="526"/>
      <c r="I29" s="527"/>
      <c r="J29" s="521">
        <v>2</v>
      </c>
      <c r="K29" s="526"/>
      <c r="L29" s="526"/>
      <c r="M29" s="527"/>
      <c r="N29" s="521"/>
      <c r="O29" s="526"/>
      <c r="P29" s="527"/>
      <c r="Q29" s="532"/>
      <c r="R29" s="516"/>
      <c r="S29" s="517"/>
      <c r="T29" s="521">
        <v>13</v>
      </c>
      <c r="U29" s="522"/>
      <c r="V29" s="533"/>
      <c r="W29" s="521">
        <f>C29+G29+J29+N29+Q29+T29</f>
        <v>52</v>
      </c>
      <c r="X29" s="522"/>
      <c r="Y29" s="523"/>
      <c r="Z29" s="7"/>
      <c r="AA29" s="495" t="s">
        <v>41</v>
      </c>
      <c r="AB29" s="445"/>
      <c r="AC29" s="445"/>
      <c r="AD29" s="445"/>
      <c r="AE29" s="445"/>
      <c r="AF29" s="445"/>
      <c r="AG29" s="446"/>
      <c r="AH29" s="489">
        <v>3</v>
      </c>
      <c r="AI29" s="490"/>
      <c r="AJ29" s="490"/>
      <c r="AK29" s="489">
        <v>4</v>
      </c>
      <c r="AL29" s="490"/>
      <c r="AM29" s="490"/>
      <c r="AN29" s="59"/>
      <c r="AO29" s="470"/>
      <c r="AP29" s="470"/>
      <c r="AQ29" s="470"/>
      <c r="AR29" s="470"/>
      <c r="AS29" s="477"/>
      <c r="AT29" s="478"/>
      <c r="AU29" s="478"/>
      <c r="AV29" s="478"/>
      <c r="AW29" s="479"/>
      <c r="AX29" s="480"/>
      <c r="AY29" s="480"/>
      <c r="AZ29" s="480"/>
      <c r="BA29" s="481"/>
    </row>
    <row r="30" spans="1:53" ht="27" customHeight="1" x14ac:dyDescent="0.4">
      <c r="A30" s="528">
        <v>2</v>
      </c>
      <c r="B30" s="529"/>
      <c r="C30" s="521"/>
      <c r="D30" s="526"/>
      <c r="E30" s="526"/>
      <c r="F30" s="527"/>
      <c r="G30" s="518"/>
      <c r="H30" s="530"/>
      <c r="I30" s="531"/>
      <c r="J30" s="518">
        <v>4</v>
      </c>
      <c r="K30" s="530"/>
      <c r="L30" s="530"/>
      <c r="M30" s="531"/>
      <c r="N30" s="518">
        <v>10</v>
      </c>
      <c r="O30" s="530"/>
      <c r="P30" s="531"/>
      <c r="Q30" s="515">
        <v>3</v>
      </c>
      <c r="R30" s="516"/>
      <c r="S30" s="517"/>
      <c r="T30" s="518"/>
      <c r="U30" s="519"/>
      <c r="V30" s="520"/>
      <c r="W30" s="521">
        <f t="shared" ref="W30" si="0">C30+G30+J30+N30+Q30+T30</f>
        <v>17</v>
      </c>
      <c r="X30" s="522"/>
      <c r="Y30" s="523"/>
      <c r="Z30" s="7"/>
      <c r="AA30" s="496"/>
      <c r="AB30" s="449"/>
      <c r="AC30" s="449"/>
      <c r="AD30" s="449"/>
      <c r="AE30" s="449"/>
      <c r="AF30" s="449"/>
      <c r="AG30" s="450"/>
      <c r="AH30" s="490"/>
      <c r="AI30" s="490"/>
      <c r="AJ30" s="490"/>
      <c r="AK30" s="490"/>
      <c r="AL30" s="490"/>
      <c r="AM30" s="490"/>
      <c r="AN30" s="59"/>
      <c r="AO30" s="503">
        <v>1</v>
      </c>
      <c r="AP30" s="504"/>
      <c r="AQ30" s="504"/>
      <c r="AR30" s="505"/>
      <c r="AS30" s="497" t="s">
        <v>64</v>
      </c>
      <c r="AT30" s="498"/>
      <c r="AU30" s="498"/>
      <c r="AV30" s="498"/>
      <c r="AW30" s="499"/>
      <c r="AX30" s="491">
        <v>3</v>
      </c>
      <c r="AY30" s="491"/>
      <c r="AZ30" s="491"/>
      <c r="BA30" s="491"/>
    </row>
    <row r="31" spans="1:53" ht="21.75" customHeight="1" x14ac:dyDescent="0.4">
      <c r="A31" s="528"/>
      <c r="B31" s="529"/>
      <c r="C31" s="521"/>
      <c r="D31" s="526"/>
      <c r="E31" s="526"/>
      <c r="F31" s="527"/>
      <c r="G31" s="518"/>
      <c r="H31" s="530"/>
      <c r="I31" s="531"/>
      <c r="J31" s="518"/>
      <c r="K31" s="530"/>
      <c r="L31" s="530"/>
      <c r="M31" s="531"/>
      <c r="N31" s="518"/>
      <c r="O31" s="530"/>
      <c r="P31" s="531"/>
      <c r="Q31" s="532"/>
      <c r="R31" s="516"/>
      <c r="S31" s="517"/>
      <c r="T31" s="518"/>
      <c r="U31" s="519"/>
      <c r="V31" s="520"/>
      <c r="W31" s="521"/>
      <c r="X31" s="522"/>
      <c r="Y31" s="523"/>
      <c r="Z31" s="7"/>
      <c r="AA31" s="495"/>
      <c r="AB31" s="445"/>
      <c r="AC31" s="445"/>
      <c r="AD31" s="445"/>
      <c r="AE31" s="445"/>
      <c r="AF31" s="445"/>
      <c r="AG31" s="446"/>
      <c r="AH31" s="489"/>
      <c r="AI31" s="490"/>
      <c r="AJ31" s="490"/>
      <c r="AK31" s="489"/>
      <c r="AL31" s="490"/>
      <c r="AM31" s="490"/>
      <c r="AN31" s="59"/>
      <c r="AO31" s="506"/>
      <c r="AP31" s="507"/>
      <c r="AQ31" s="507"/>
      <c r="AR31" s="508"/>
      <c r="AS31" s="500"/>
      <c r="AT31" s="501"/>
      <c r="AU31" s="501"/>
      <c r="AV31" s="501"/>
      <c r="AW31" s="502"/>
      <c r="AX31" s="491"/>
      <c r="AY31" s="491"/>
      <c r="AZ31" s="491"/>
      <c r="BA31" s="491"/>
    </row>
    <row r="32" spans="1:53" ht="25.5" customHeight="1" x14ac:dyDescent="0.4">
      <c r="A32" s="528"/>
      <c r="B32" s="529"/>
      <c r="C32" s="521"/>
      <c r="D32" s="526"/>
      <c r="E32" s="526"/>
      <c r="F32" s="527"/>
      <c r="G32" s="518"/>
      <c r="H32" s="530"/>
      <c r="I32" s="531"/>
      <c r="J32" s="518"/>
      <c r="K32" s="530"/>
      <c r="L32" s="530"/>
      <c r="M32" s="531"/>
      <c r="N32" s="518"/>
      <c r="O32" s="530"/>
      <c r="P32" s="531"/>
      <c r="Q32" s="515"/>
      <c r="R32" s="516"/>
      <c r="S32" s="517"/>
      <c r="T32" s="534"/>
      <c r="U32" s="519"/>
      <c r="V32" s="520"/>
      <c r="W32" s="521"/>
      <c r="X32" s="522"/>
      <c r="Y32" s="523"/>
      <c r="Z32" s="7"/>
      <c r="AA32" s="496"/>
      <c r="AB32" s="449"/>
      <c r="AC32" s="449"/>
      <c r="AD32" s="449"/>
      <c r="AE32" s="449"/>
      <c r="AF32" s="449"/>
      <c r="AG32" s="450"/>
      <c r="AH32" s="490"/>
      <c r="AI32" s="490"/>
      <c r="AJ32" s="490"/>
      <c r="AK32" s="490"/>
      <c r="AL32" s="490"/>
      <c r="AM32" s="490"/>
      <c r="AN32" s="60"/>
      <c r="AO32" s="503">
        <v>2</v>
      </c>
      <c r="AP32" s="504"/>
      <c r="AQ32" s="504"/>
      <c r="AR32" s="505"/>
      <c r="AS32" s="497" t="s">
        <v>160</v>
      </c>
      <c r="AT32" s="498"/>
      <c r="AU32" s="498"/>
      <c r="AV32" s="498"/>
      <c r="AW32" s="499"/>
      <c r="AX32" s="491"/>
      <c r="AY32" s="491"/>
      <c r="AZ32" s="491"/>
      <c r="BA32" s="491"/>
    </row>
    <row r="33" spans="1:53" ht="34.5" customHeight="1" x14ac:dyDescent="0.3">
      <c r="A33" s="545" t="s">
        <v>22</v>
      </c>
      <c r="B33" s="546"/>
      <c r="C33" s="547">
        <f>SUM(C29:F32)</f>
        <v>33</v>
      </c>
      <c r="D33" s="548"/>
      <c r="E33" s="548"/>
      <c r="F33" s="549"/>
      <c r="G33" s="538">
        <f>SUM(G29:I32)</f>
        <v>4</v>
      </c>
      <c r="H33" s="550"/>
      <c r="I33" s="546"/>
      <c r="J33" s="551">
        <f>SUM(J29:M32)</f>
        <v>6</v>
      </c>
      <c r="K33" s="552"/>
      <c r="L33" s="552"/>
      <c r="M33" s="553"/>
      <c r="N33" s="551">
        <f>SUM(N29:P32)</f>
        <v>10</v>
      </c>
      <c r="O33" s="552"/>
      <c r="P33" s="553"/>
      <c r="Q33" s="535">
        <f>SUM(Q29:S32)</f>
        <v>3</v>
      </c>
      <c r="R33" s="536"/>
      <c r="S33" s="537"/>
      <c r="T33" s="538">
        <f>SUM(T29:V32)</f>
        <v>13</v>
      </c>
      <c r="U33" s="539"/>
      <c r="V33" s="540"/>
      <c r="W33" s="538">
        <f>SUM(W29:Y32)</f>
        <v>69</v>
      </c>
      <c r="X33" s="539"/>
      <c r="Y33" s="540"/>
      <c r="Z33" s="7"/>
      <c r="AA33" s="541"/>
      <c r="AB33" s="484"/>
      <c r="AC33" s="484"/>
      <c r="AD33" s="484"/>
      <c r="AE33" s="484"/>
      <c r="AF33" s="484"/>
      <c r="AG33" s="485"/>
      <c r="AH33" s="542"/>
      <c r="AI33" s="543"/>
      <c r="AJ33" s="544"/>
      <c r="AK33" s="492"/>
      <c r="AL33" s="493"/>
      <c r="AM33" s="494"/>
      <c r="AN33" s="8"/>
      <c r="AO33" s="509"/>
      <c r="AP33" s="510"/>
      <c r="AQ33" s="510"/>
      <c r="AR33" s="511"/>
      <c r="AS33" s="512"/>
      <c r="AT33" s="513"/>
      <c r="AU33" s="513"/>
      <c r="AV33" s="513"/>
      <c r="AW33" s="514"/>
      <c r="AX33" s="491"/>
      <c r="AY33" s="491"/>
      <c r="AZ33" s="491"/>
      <c r="BA33" s="491"/>
    </row>
  </sheetData>
  <sheetProtection selectLockedCells="1" selectUnlockedCells="1"/>
  <mergeCells count="106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view="pageBreakPreview" zoomScale="85" zoomScaleNormal="50" zoomScaleSheetLayoutView="85" workbookViewId="0">
      <selection activeCell="B17" sqref="B17"/>
    </sheetView>
  </sheetViews>
  <sheetFormatPr defaultColWidth="9.109375" defaultRowHeight="15.6" x14ac:dyDescent="0.25"/>
  <cols>
    <col min="1" max="1" width="11.33203125" style="293" customWidth="1"/>
    <col min="2" max="2" width="65.6640625" style="81" customWidth="1"/>
    <col min="3" max="3" width="6.6640625" style="294" customWidth="1"/>
    <col min="4" max="4" width="12" style="295" customWidth="1"/>
    <col min="5" max="5" width="7.33203125" style="295" customWidth="1"/>
    <col min="6" max="6" width="6.44140625" style="294" customWidth="1"/>
    <col min="7" max="7" width="7.44140625" style="294" customWidth="1"/>
    <col min="8" max="8" width="9.88671875" style="294" customWidth="1"/>
    <col min="9" max="9" width="8.6640625" style="81" customWidth="1"/>
    <col min="10" max="10" width="8" style="81" customWidth="1"/>
    <col min="11" max="11" width="5.88671875" style="81" customWidth="1"/>
    <col min="12" max="12" width="7.88671875" style="81" customWidth="1"/>
    <col min="13" max="13" width="8.88671875" style="81" customWidth="1"/>
    <col min="14" max="15" width="6.109375" style="81" customWidth="1"/>
    <col min="16" max="16" width="6.33203125" style="81" customWidth="1"/>
    <col min="17" max="18" width="6.44140625" style="81" customWidth="1"/>
    <col min="19" max="19" width="6.5546875" style="112" hidden="1" customWidth="1"/>
    <col min="20" max="20" width="6.33203125" style="112" hidden="1" customWidth="1"/>
    <col min="21" max="21" width="5.5546875" style="112" hidden="1" customWidth="1"/>
    <col min="22" max="22" width="5.6640625" style="112" hidden="1" customWidth="1"/>
    <col min="23" max="47" width="0" style="81" hidden="1" customWidth="1"/>
    <col min="48" max="48" width="14" style="312" hidden="1" customWidth="1"/>
    <col min="49" max="49" width="13.5546875" style="312" hidden="1" customWidth="1"/>
    <col min="50" max="16384" width="9.109375" style="81"/>
  </cols>
  <sheetData>
    <row r="1" spans="1:49" s="63" customFormat="1" ht="18" thickBot="1" x14ac:dyDescent="0.3">
      <c r="A1" s="649" t="s">
        <v>116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1"/>
      <c r="AV1" s="114"/>
      <c r="AW1" s="114"/>
    </row>
    <row r="2" spans="1:49" s="63" customFormat="1" x14ac:dyDescent="0.25">
      <c r="A2" s="652" t="s">
        <v>66</v>
      </c>
      <c r="B2" s="655" t="s">
        <v>112</v>
      </c>
      <c r="C2" s="658" t="s">
        <v>49</v>
      </c>
      <c r="D2" s="659"/>
      <c r="E2" s="659"/>
      <c r="F2" s="660"/>
      <c r="G2" s="661" t="s">
        <v>67</v>
      </c>
      <c r="H2" s="664" t="s">
        <v>68</v>
      </c>
      <c r="I2" s="665"/>
      <c r="J2" s="665"/>
      <c r="K2" s="665"/>
      <c r="L2" s="665"/>
      <c r="M2" s="666"/>
      <c r="N2" s="667" t="s">
        <v>133</v>
      </c>
      <c r="O2" s="668"/>
      <c r="P2" s="668"/>
      <c r="Q2" s="668"/>
      <c r="R2" s="668"/>
      <c r="S2" s="668"/>
      <c r="T2" s="668"/>
      <c r="U2" s="668"/>
      <c r="V2" s="669"/>
      <c r="AV2" s="114"/>
      <c r="AW2" s="114"/>
    </row>
    <row r="3" spans="1:49" s="63" customFormat="1" ht="16.2" thickBot="1" x14ac:dyDescent="0.3">
      <c r="A3" s="653"/>
      <c r="B3" s="656"/>
      <c r="C3" s="673" t="s">
        <v>25</v>
      </c>
      <c r="D3" s="642" t="s">
        <v>26</v>
      </c>
      <c r="E3" s="675" t="s">
        <v>35</v>
      </c>
      <c r="F3" s="676"/>
      <c r="G3" s="662"/>
      <c r="H3" s="632" t="s">
        <v>24</v>
      </c>
      <c r="I3" s="635" t="s">
        <v>69</v>
      </c>
      <c r="J3" s="636"/>
      <c r="K3" s="636"/>
      <c r="L3" s="637"/>
      <c r="M3" s="638" t="s">
        <v>70</v>
      </c>
      <c r="N3" s="670"/>
      <c r="O3" s="671"/>
      <c r="P3" s="671"/>
      <c r="Q3" s="671"/>
      <c r="R3" s="671"/>
      <c r="S3" s="671"/>
      <c r="T3" s="671"/>
      <c r="U3" s="671"/>
      <c r="V3" s="672"/>
      <c r="AV3" s="114"/>
      <c r="AW3" s="114"/>
    </row>
    <row r="4" spans="1:49" s="63" customFormat="1" x14ac:dyDescent="0.25">
      <c r="A4" s="653"/>
      <c r="B4" s="656"/>
      <c r="C4" s="673"/>
      <c r="D4" s="642"/>
      <c r="E4" s="642" t="s">
        <v>36</v>
      </c>
      <c r="F4" s="644" t="s">
        <v>37</v>
      </c>
      <c r="G4" s="662"/>
      <c r="H4" s="633"/>
      <c r="I4" s="646" t="s">
        <v>22</v>
      </c>
      <c r="J4" s="646" t="s">
        <v>27</v>
      </c>
      <c r="K4" s="646" t="s">
        <v>71</v>
      </c>
      <c r="L4" s="646" t="s">
        <v>72</v>
      </c>
      <c r="M4" s="639"/>
      <c r="N4" s="619" t="s">
        <v>38</v>
      </c>
      <c r="O4" s="620"/>
      <c r="P4" s="621"/>
      <c r="Q4" s="619" t="s">
        <v>42</v>
      </c>
      <c r="R4" s="621"/>
      <c r="S4" s="622"/>
      <c r="T4" s="623"/>
      <c r="U4" s="622"/>
      <c r="V4" s="623"/>
      <c r="AV4" s="114"/>
      <c r="AW4" s="114"/>
    </row>
    <row r="5" spans="1:49" s="63" customFormat="1" ht="16.2" thickBot="1" x14ac:dyDescent="0.3">
      <c r="A5" s="653"/>
      <c r="B5" s="656"/>
      <c r="C5" s="673"/>
      <c r="D5" s="642"/>
      <c r="E5" s="642"/>
      <c r="F5" s="644"/>
      <c r="G5" s="662"/>
      <c r="H5" s="633"/>
      <c r="I5" s="647"/>
      <c r="J5" s="647"/>
      <c r="K5" s="647"/>
      <c r="L5" s="647"/>
      <c r="M5" s="639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2" thickBot="1" x14ac:dyDescent="0.3">
      <c r="A6" s="653"/>
      <c r="B6" s="656"/>
      <c r="C6" s="673"/>
      <c r="D6" s="642"/>
      <c r="E6" s="642"/>
      <c r="F6" s="644"/>
      <c r="G6" s="662"/>
      <c r="H6" s="633"/>
      <c r="I6" s="647"/>
      <c r="J6" s="647"/>
      <c r="K6" s="647"/>
      <c r="L6" s="647"/>
      <c r="M6" s="640"/>
      <c r="N6" s="624" t="s">
        <v>117</v>
      </c>
      <c r="O6" s="625"/>
      <c r="P6" s="626"/>
      <c r="Q6" s="626"/>
      <c r="R6" s="626"/>
      <c r="S6" s="626"/>
      <c r="T6" s="626"/>
      <c r="U6" s="626"/>
      <c r="V6" s="627"/>
      <c r="AV6" s="114" t="s">
        <v>156</v>
      </c>
      <c r="AW6" s="114" t="s">
        <v>157</v>
      </c>
    </row>
    <row r="7" spans="1:49" s="63" customFormat="1" ht="16.2" thickBot="1" x14ac:dyDescent="0.3">
      <c r="A7" s="654"/>
      <c r="B7" s="657"/>
      <c r="C7" s="674"/>
      <c r="D7" s="643"/>
      <c r="E7" s="643"/>
      <c r="F7" s="645"/>
      <c r="G7" s="663"/>
      <c r="H7" s="634"/>
      <c r="I7" s="648"/>
      <c r="J7" s="648"/>
      <c r="K7" s="648"/>
      <c r="L7" s="648"/>
      <c r="M7" s="641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2" thickBot="1" x14ac:dyDescent="0.3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3">
      <c r="A9" s="628" t="s">
        <v>73</v>
      </c>
      <c r="B9" s="629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29"/>
      <c r="O9" s="629"/>
      <c r="P9" s="629"/>
      <c r="Q9" s="629"/>
      <c r="R9" s="629"/>
      <c r="S9" s="629"/>
      <c r="T9" s="629"/>
      <c r="U9" s="629"/>
      <c r="V9" s="631"/>
      <c r="AV9" s="114"/>
      <c r="AW9" s="114"/>
    </row>
    <row r="10" spans="1:49" s="63" customFormat="1" x14ac:dyDescent="0.25">
      <c r="A10" s="602" t="s">
        <v>74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6"/>
      <c r="AV10" s="114"/>
      <c r="AW10" s="114"/>
    </row>
    <row r="11" spans="1:49" s="128" customFormat="1" x14ac:dyDescent="0.25">
      <c r="A11" s="170" t="s">
        <v>101</v>
      </c>
      <c r="B11" s="171" t="s">
        <v>65</v>
      </c>
      <c r="C11" s="172"/>
      <c r="D11" s="173" t="s">
        <v>102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/>
      <c r="K11" s="178"/>
      <c r="L11" s="178">
        <v>30</v>
      </c>
      <c r="M11" s="179">
        <f>H11-I11</f>
        <v>60</v>
      </c>
      <c r="N11" s="180">
        <v>2</v>
      </c>
      <c r="O11" s="181"/>
      <c r="P11" s="182"/>
      <c r="Q11" s="183"/>
      <c r="R11" s="184"/>
      <c r="S11" s="125"/>
      <c r="T11" s="127"/>
      <c r="U11" s="125"/>
      <c r="V11" s="126"/>
      <c r="AB11" s="128" t="s">
        <v>115</v>
      </c>
      <c r="AV11" s="311" t="b">
        <f t="shared" ref="AV11:AW13" si="0">ISBLANK(N11)</f>
        <v>0</v>
      </c>
      <c r="AW11" s="311" t="b">
        <f t="shared" si="0"/>
        <v>1</v>
      </c>
    </row>
    <row r="12" spans="1:49" s="128" customFormat="1" x14ac:dyDescent="0.25">
      <c r="A12" s="170" t="s">
        <v>103</v>
      </c>
      <c r="B12" s="171" t="s">
        <v>137</v>
      </c>
      <c r="C12" s="172"/>
      <c r="D12" s="173" t="s">
        <v>104</v>
      </c>
      <c r="E12" s="173"/>
      <c r="F12" s="174"/>
      <c r="G12" s="175">
        <v>3</v>
      </c>
      <c r="H12" s="176">
        <f>G12*30</f>
        <v>90</v>
      </c>
      <c r="I12" s="177">
        <f>J12+K12+L12</f>
        <v>36</v>
      </c>
      <c r="J12" s="178">
        <v>18</v>
      </c>
      <c r="K12" s="178"/>
      <c r="L12" s="178">
        <v>18</v>
      </c>
      <c r="M12" s="179">
        <f>H12-I12</f>
        <v>54</v>
      </c>
      <c r="N12" s="180"/>
      <c r="O12" s="181">
        <v>2</v>
      </c>
      <c r="P12" s="182">
        <v>2</v>
      </c>
      <c r="Q12" s="183"/>
      <c r="R12" s="184"/>
      <c r="S12" s="125"/>
      <c r="T12" s="127"/>
      <c r="U12" s="125"/>
      <c r="V12" s="126"/>
      <c r="AB12" s="128" t="s">
        <v>115</v>
      </c>
      <c r="AV12" s="311" t="b">
        <f t="shared" si="0"/>
        <v>1</v>
      </c>
      <c r="AW12" s="311" t="b">
        <f t="shared" si="0"/>
        <v>0</v>
      </c>
    </row>
    <row r="13" spans="1:49" s="128" customFormat="1" ht="16.2" thickBot="1" x14ac:dyDescent="0.3">
      <c r="A13" s="170" t="s">
        <v>103</v>
      </c>
      <c r="B13" s="171" t="s">
        <v>143</v>
      </c>
      <c r="C13" s="172"/>
      <c r="D13" s="173" t="s">
        <v>104</v>
      </c>
      <c r="E13" s="173"/>
      <c r="F13" s="174"/>
      <c r="G13" s="175">
        <v>3</v>
      </c>
      <c r="H13" s="176">
        <f>G13*30</f>
        <v>90</v>
      </c>
      <c r="I13" s="177">
        <f>J13+K13+L13</f>
        <v>36</v>
      </c>
      <c r="J13" s="178">
        <v>18</v>
      </c>
      <c r="K13" s="178"/>
      <c r="L13" s="178">
        <v>18</v>
      </c>
      <c r="M13" s="179">
        <f>H13-I13</f>
        <v>54</v>
      </c>
      <c r="N13" s="180"/>
      <c r="O13" s="181">
        <v>2</v>
      </c>
      <c r="P13" s="182">
        <v>2</v>
      </c>
      <c r="Q13" s="183"/>
      <c r="R13" s="184"/>
      <c r="S13" s="125"/>
      <c r="T13" s="127"/>
      <c r="U13" s="125"/>
      <c r="V13" s="126"/>
      <c r="AB13" s="128" t="s">
        <v>115</v>
      </c>
      <c r="AV13" s="311" t="b">
        <f t="shared" si="0"/>
        <v>1</v>
      </c>
      <c r="AW13" s="311" t="b">
        <f t="shared" si="0"/>
        <v>0</v>
      </c>
    </row>
    <row r="14" spans="1:49" s="63" customFormat="1" ht="16.2" thickBot="1" x14ac:dyDescent="0.3">
      <c r="A14" s="607" t="s">
        <v>28</v>
      </c>
      <c r="B14" s="580"/>
      <c r="C14" s="370"/>
      <c r="D14" s="76"/>
      <c r="E14" s="369"/>
      <c r="F14" s="369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3">
      <c r="A15" s="608" t="s">
        <v>75</v>
      </c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10"/>
      <c r="O15" s="610"/>
      <c r="P15" s="610"/>
      <c r="Q15" s="610"/>
      <c r="R15" s="610"/>
      <c r="S15" s="610"/>
      <c r="T15" s="610"/>
      <c r="U15" s="610"/>
      <c r="V15" s="611"/>
    </row>
    <row r="16" spans="1:49" s="112" customFormat="1" ht="16.2" x14ac:dyDescent="0.25">
      <c r="A16" s="185" t="s">
        <v>76</v>
      </c>
      <c r="B16" s="373" t="s">
        <v>138</v>
      </c>
      <c r="C16" s="186">
        <v>1</v>
      </c>
      <c r="D16" s="187"/>
      <c r="E16" s="188"/>
      <c r="F16" s="374"/>
      <c r="G16" s="315">
        <v>4</v>
      </c>
      <c r="H16" s="375">
        <f t="shared" ref="H16:H21" si="2">G16*30</f>
        <v>120</v>
      </c>
      <c r="I16" s="186">
        <f t="shared" ref="I16:I18" si="3">J16+L16</f>
        <v>45</v>
      </c>
      <c r="J16" s="187">
        <v>30</v>
      </c>
      <c r="K16" s="187"/>
      <c r="L16" s="187">
        <v>15</v>
      </c>
      <c r="M16" s="376">
        <f t="shared" ref="M16:M21" si="4">H16-I16</f>
        <v>75</v>
      </c>
      <c r="N16" s="377">
        <v>3</v>
      </c>
      <c r="O16" s="378"/>
      <c r="P16" s="379"/>
      <c r="Q16" s="169"/>
      <c r="R16" s="380"/>
      <c r="S16" s="74"/>
      <c r="T16" s="75"/>
      <c r="U16" s="74"/>
      <c r="V16" s="75"/>
      <c r="AB16" s="112" t="s">
        <v>115</v>
      </c>
      <c r="AD16" s="305"/>
      <c r="AV16" s="311" t="b">
        <f>ISBLANK(N16)</f>
        <v>0</v>
      </c>
      <c r="AW16" s="311" t="b">
        <f>ISBLANK(O16)</f>
        <v>1</v>
      </c>
    </row>
    <row r="17" spans="1:49" s="120" customFormat="1" ht="16.2" x14ac:dyDescent="0.3">
      <c r="A17" s="189" t="s">
        <v>77</v>
      </c>
      <c r="B17" s="381" t="s">
        <v>139</v>
      </c>
      <c r="C17" s="191">
        <v>1</v>
      </c>
      <c r="D17" s="372"/>
      <c r="E17" s="192"/>
      <c r="F17" s="193"/>
      <c r="G17" s="194">
        <v>4</v>
      </c>
      <c r="H17" s="195">
        <f t="shared" si="2"/>
        <v>120</v>
      </c>
      <c r="I17" s="191">
        <f t="shared" si="3"/>
        <v>45</v>
      </c>
      <c r="J17" s="372">
        <v>15</v>
      </c>
      <c r="K17" s="372"/>
      <c r="L17" s="372">
        <v>30</v>
      </c>
      <c r="M17" s="196">
        <f t="shared" si="4"/>
        <v>75</v>
      </c>
      <c r="N17" s="197">
        <v>3</v>
      </c>
      <c r="O17" s="198"/>
      <c r="P17" s="199"/>
      <c r="Q17" s="200"/>
      <c r="R17" s="201"/>
      <c r="S17" s="129"/>
      <c r="T17" s="130"/>
      <c r="U17" s="129"/>
      <c r="V17" s="130"/>
      <c r="AB17" s="120" t="s">
        <v>115</v>
      </c>
      <c r="AV17" s="311" t="b">
        <f t="shared" ref="AV17:AW22" si="5">ISBLANK(N17)</f>
        <v>0</v>
      </c>
      <c r="AW17" s="311" t="b">
        <f t="shared" si="5"/>
        <v>1</v>
      </c>
    </row>
    <row r="18" spans="1:49" s="120" customFormat="1" ht="33" customHeight="1" x14ac:dyDescent="0.25">
      <c r="A18" s="189" t="s">
        <v>78</v>
      </c>
      <c r="B18" s="190" t="s">
        <v>140</v>
      </c>
      <c r="C18" s="191"/>
      <c r="D18" s="372">
        <v>2</v>
      </c>
      <c r="E18" s="192"/>
      <c r="F18" s="193"/>
      <c r="G18" s="194">
        <v>4</v>
      </c>
      <c r="H18" s="195">
        <f t="shared" si="2"/>
        <v>120</v>
      </c>
      <c r="I18" s="191">
        <f t="shared" si="3"/>
        <v>36</v>
      </c>
      <c r="J18" s="372">
        <v>18</v>
      </c>
      <c r="K18" s="372"/>
      <c r="L18" s="372">
        <v>18</v>
      </c>
      <c r="M18" s="196">
        <f t="shared" si="4"/>
        <v>84</v>
      </c>
      <c r="N18" s="183"/>
      <c r="O18" s="202">
        <v>2</v>
      </c>
      <c r="P18" s="203">
        <v>2</v>
      </c>
      <c r="Q18" s="180"/>
      <c r="R18" s="182"/>
      <c r="S18" s="125"/>
      <c r="T18" s="126"/>
      <c r="U18" s="125"/>
      <c r="V18" s="126"/>
      <c r="AB18" s="120" t="s">
        <v>115</v>
      </c>
      <c r="AV18" s="311" t="b">
        <f t="shared" si="5"/>
        <v>1</v>
      </c>
      <c r="AW18" s="311" t="b">
        <f t="shared" si="5"/>
        <v>0</v>
      </c>
    </row>
    <row r="19" spans="1:49" s="120" customFormat="1" ht="16.2" x14ac:dyDescent="0.3">
      <c r="A19" s="332" t="s">
        <v>79</v>
      </c>
      <c r="B19" s="382" t="s">
        <v>141</v>
      </c>
      <c r="C19" s="172">
        <v>1</v>
      </c>
      <c r="D19" s="372"/>
      <c r="E19" s="192"/>
      <c r="F19" s="193"/>
      <c r="G19" s="194">
        <v>5</v>
      </c>
      <c r="H19" s="195">
        <f t="shared" si="2"/>
        <v>150</v>
      </c>
      <c r="I19" s="191">
        <f t="shared" ref="I19:I21" si="6">J19+K19+L19</f>
        <v>45</v>
      </c>
      <c r="J19" s="372">
        <v>30</v>
      </c>
      <c r="K19" s="372"/>
      <c r="L19" s="372">
        <v>15</v>
      </c>
      <c r="M19" s="196">
        <f t="shared" si="4"/>
        <v>105</v>
      </c>
      <c r="N19" s="197">
        <v>3</v>
      </c>
      <c r="O19" s="198"/>
      <c r="P19" s="199"/>
      <c r="Q19" s="200"/>
      <c r="R19" s="201"/>
      <c r="S19" s="129"/>
      <c r="T19" s="130"/>
      <c r="U19" s="129"/>
      <c r="V19" s="130"/>
      <c r="AB19" s="120" t="s">
        <v>115</v>
      </c>
      <c r="AV19" s="311" t="b">
        <f t="shared" si="5"/>
        <v>0</v>
      </c>
      <c r="AW19" s="311" t="b">
        <f t="shared" si="5"/>
        <v>1</v>
      </c>
    </row>
    <row r="20" spans="1:49" s="318" customFormat="1" ht="16.2" thickBot="1" x14ac:dyDescent="0.35">
      <c r="A20" s="333" t="s">
        <v>81</v>
      </c>
      <c r="B20" s="382" t="s">
        <v>162</v>
      </c>
      <c r="C20" s="383"/>
      <c r="D20" s="372"/>
      <c r="E20" s="192"/>
      <c r="F20" s="196" t="s">
        <v>80</v>
      </c>
      <c r="G20" s="194">
        <v>1</v>
      </c>
      <c r="H20" s="195">
        <f t="shared" si="2"/>
        <v>30</v>
      </c>
      <c r="I20" s="191"/>
      <c r="J20" s="372"/>
      <c r="K20" s="372"/>
      <c r="L20" s="372"/>
      <c r="M20" s="196"/>
      <c r="N20" s="197"/>
      <c r="O20" s="198" t="s">
        <v>163</v>
      </c>
      <c r="P20" s="201"/>
      <c r="Q20" s="200"/>
      <c r="R20" s="201"/>
      <c r="S20" s="317"/>
      <c r="T20" s="316"/>
      <c r="U20" s="317"/>
      <c r="V20" s="316"/>
      <c r="AV20" s="319"/>
      <c r="AW20" s="311" t="b">
        <f>ISBLANK(O20)</f>
        <v>0</v>
      </c>
    </row>
    <row r="21" spans="1:49" s="120" customFormat="1" ht="16.2" thickBot="1" x14ac:dyDescent="0.3">
      <c r="A21" s="333" t="s">
        <v>134</v>
      </c>
      <c r="B21" s="334" t="s">
        <v>175</v>
      </c>
      <c r="C21" s="306"/>
      <c r="D21" s="248">
        <v>1</v>
      </c>
      <c r="E21" s="307"/>
      <c r="F21" s="307"/>
      <c r="G21" s="308">
        <v>3</v>
      </c>
      <c r="H21" s="309">
        <f t="shared" si="2"/>
        <v>90</v>
      </c>
      <c r="I21" s="191">
        <f t="shared" si="6"/>
        <v>30</v>
      </c>
      <c r="J21" s="248">
        <v>15</v>
      </c>
      <c r="K21" s="248"/>
      <c r="L21" s="248">
        <v>15</v>
      </c>
      <c r="M21" s="196">
        <f t="shared" si="4"/>
        <v>60</v>
      </c>
      <c r="N21" s="367">
        <v>2</v>
      </c>
      <c r="O21" s="198"/>
      <c r="P21" s="310"/>
      <c r="Q21" s="197"/>
      <c r="R21" s="310"/>
      <c r="S21" s="298"/>
      <c r="T21" s="297"/>
      <c r="U21" s="296"/>
      <c r="V21" s="297"/>
      <c r="AV21" s="311" t="b">
        <f t="shared" si="5"/>
        <v>0</v>
      </c>
      <c r="AW21" s="311" t="b">
        <f t="shared" si="5"/>
        <v>1</v>
      </c>
    </row>
    <row r="22" spans="1:49" s="120" customFormat="1" ht="16.2" thickBot="1" x14ac:dyDescent="0.35">
      <c r="A22" s="333" t="s">
        <v>164</v>
      </c>
      <c r="B22" s="382" t="s">
        <v>144</v>
      </c>
      <c r="C22" s="161">
        <v>2</v>
      </c>
      <c r="D22" s="162"/>
      <c r="E22" s="162"/>
      <c r="F22" s="163"/>
      <c r="G22" s="164">
        <v>4</v>
      </c>
      <c r="H22" s="165">
        <f>G22*30</f>
        <v>120</v>
      </c>
      <c r="I22" s="166">
        <f>J22+K22+L22</f>
        <v>36</v>
      </c>
      <c r="J22" s="167">
        <v>18</v>
      </c>
      <c r="K22" s="167"/>
      <c r="L22" s="167">
        <v>18</v>
      </c>
      <c r="M22" s="168">
        <f>H22-I22</f>
        <v>84</v>
      </c>
      <c r="N22" s="169"/>
      <c r="O22" s="299">
        <v>2</v>
      </c>
      <c r="P22" s="299">
        <v>2</v>
      </c>
      <c r="Q22" s="299"/>
      <c r="R22" s="299"/>
      <c r="S22" s="298"/>
      <c r="T22" s="297"/>
      <c r="U22" s="296"/>
      <c r="V22" s="297"/>
      <c r="AV22" s="311" t="b">
        <f t="shared" si="5"/>
        <v>1</v>
      </c>
      <c r="AW22" s="311" t="b">
        <f t="shared" si="5"/>
        <v>0</v>
      </c>
    </row>
    <row r="23" spans="1:49" ht="26.25" customHeight="1" thickBot="1" x14ac:dyDescent="0.3">
      <c r="A23" s="607" t="s">
        <v>82</v>
      </c>
      <c r="B23" s="579"/>
      <c r="C23" s="578"/>
      <c r="D23" s="578"/>
      <c r="E23" s="578"/>
      <c r="F23" s="612"/>
      <c r="G23" s="204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7">
        <f t="shared" si="7"/>
        <v>4</v>
      </c>
      <c r="P23" s="247">
        <f t="shared" si="7"/>
        <v>4</v>
      </c>
      <c r="Q23" s="247">
        <f t="shared" si="7"/>
        <v>0</v>
      </c>
      <c r="R23" s="247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2">
        <f>SUMIF(AV16:AV22,FALSE,$G16:$G22)</f>
        <v>16</v>
      </c>
      <c r="AW23" s="312">
        <f>SUMIF(AW16:AW22,FALSE,$G16:$G22)</f>
        <v>9</v>
      </c>
    </row>
    <row r="24" spans="1:49" ht="21.75" customHeight="1" thickBot="1" x14ac:dyDescent="0.3">
      <c r="A24" s="613" t="s">
        <v>83</v>
      </c>
      <c r="B24" s="614"/>
      <c r="C24" s="614"/>
      <c r="D24" s="614"/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5"/>
    </row>
    <row r="25" spans="1:49" s="141" customFormat="1" ht="18.75" customHeight="1" thickBot="1" x14ac:dyDescent="0.35">
      <c r="A25" s="160" t="s">
        <v>120</v>
      </c>
      <c r="B25" s="384" t="s">
        <v>145</v>
      </c>
      <c r="C25" s="27"/>
      <c r="D25" s="28" t="s">
        <v>80</v>
      </c>
      <c r="E25" s="28"/>
      <c r="F25" s="205"/>
      <c r="G25" s="206">
        <v>3</v>
      </c>
      <c r="H25" s="207">
        <f>G25*30</f>
        <v>90</v>
      </c>
      <c r="I25" s="186">
        <f>J25+K25+L25</f>
        <v>0</v>
      </c>
      <c r="J25" s="187"/>
      <c r="K25" s="187"/>
      <c r="L25" s="187"/>
      <c r="M25" s="188">
        <f t="shared" ref="M25:M26" si="8">H25-I25</f>
        <v>90</v>
      </c>
      <c r="N25" s="208"/>
      <c r="O25" s="209"/>
      <c r="P25" s="210"/>
      <c r="Q25" s="208"/>
      <c r="R25" s="210"/>
      <c r="S25" s="139"/>
      <c r="T25" s="140"/>
      <c r="U25" s="139"/>
      <c r="V25" s="138"/>
      <c r="AV25" s="314"/>
      <c r="AW25" s="314">
        <f>G25</f>
        <v>3</v>
      </c>
    </row>
    <row r="26" spans="1:49" s="141" customFormat="1" ht="18.75" customHeight="1" thickBot="1" x14ac:dyDescent="0.3">
      <c r="A26" s="160" t="s">
        <v>121</v>
      </c>
      <c r="B26" s="211" t="s">
        <v>23</v>
      </c>
      <c r="C26" s="42"/>
      <c r="D26" s="43" t="s">
        <v>105</v>
      </c>
      <c r="E26" s="43"/>
      <c r="F26" s="212"/>
      <c r="G26" s="213">
        <v>6</v>
      </c>
      <c r="H26" s="214">
        <f>G26*30</f>
        <v>180</v>
      </c>
      <c r="I26" s="215">
        <f>J26+K26+L26</f>
        <v>0</v>
      </c>
      <c r="J26" s="216"/>
      <c r="K26" s="216"/>
      <c r="L26" s="216"/>
      <c r="M26" s="217">
        <f t="shared" si="8"/>
        <v>180</v>
      </c>
      <c r="N26" s="218"/>
      <c r="O26" s="219"/>
      <c r="P26" s="220"/>
      <c r="Q26" s="218"/>
      <c r="R26" s="220"/>
      <c r="S26" s="145"/>
      <c r="T26" s="146"/>
      <c r="U26" s="145"/>
      <c r="V26" s="147"/>
      <c r="AV26" s="314"/>
      <c r="AW26" s="314"/>
    </row>
    <row r="27" spans="1:49" s="63" customFormat="1" ht="18" customHeight="1" thickBot="1" x14ac:dyDescent="0.3">
      <c r="A27" s="616" t="s">
        <v>84</v>
      </c>
      <c r="B27" s="617"/>
      <c r="C27" s="617"/>
      <c r="D27" s="617"/>
      <c r="E27" s="617"/>
      <c r="F27" s="618"/>
      <c r="G27" s="221">
        <f>SUM(G25:G26)</f>
        <v>9</v>
      </c>
      <c r="H27" s="222">
        <f>SUM(H25:H26)</f>
        <v>270</v>
      </c>
      <c r="I27" s="222">
        <f t="shared" ref="I27:V27" si="9">SUM(I25:I25)</f>
        <v>0</v>
      </c>
      <c r="J27" s="222">
        <f t="shared" si="9"/>
        <v>0</v>
      </c>
      <c r="K27" s="222">
        <f t="shared" si="9"/>
        <v>0</v>
      </c>
      <c r="L27" s="222">
        <f t="shared" si="9"/>
        <v>0</v>
      </c>
      <c r="M27" s="222">
        <f>SUM(M25:M26)</f>
        <v>270</v>
      </c>
      <c r="N27" s="222">
        <f t="shared" si="9"/>
        <v>0</v>
      </c>
      <c r="O27" s="222"/>
      <c r="P27" s="222">
        <f t="shared" si="9"/>
        <v>0</v>
      </c>
      <c r="Q27" s="222">
        <f t="shared" si="9"/>
        <v>0</v>
      </c>
      <c r="R27" s="222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3">
      <c r="A28" s="591" t="s">
        <v>118</v>
      </c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3"/>
    </row>
    <row r="29" spans="1:49" s="63" customFormat="1" ht="16.2" thickBot="1" x14ac:dyDescent="0.3">
      <c r="A29" s="185" t="s">
        <v>122</v>
      </c>
      <c r="B29" s="223" t="s">
        <v>119</v>
      </c>
      <c r="C29" s="224"/>
      <c r="D29" s="225"/>
      <c r="E29" s="225"/>
      <c r="F29" s="226"/>
      <c r="G29" s="206">
        <v>24</v>
      </c>
      <c r="H29" s="227">
        <f>G29*30</f>
        <v>720</v>
      </c>
      <c r="I29" s="228"/>
      <c r="J29" s="229"/>
      <c r="K29" s="229"/>
      <c r="L29" s="229"/>
      <c r="M29" s="188">
        <f t="shared" ref="M29" si="10">H29-I29</f>
        <v>720</v>
      </c>
      <c r="N29" s="228"/>
      <c r="O29" s="230"/>
      <c r="P29" s="231"/>
      <c r="Q29" s="228"/>
      <c r="R29" s="231"/>
      <c r="S29" s="84"/>
      <c r="T29" s="85"/>
      <c r="U29" s="84"/>
      <c r="V29" s="86"/>
      <c r="AV29" s="114"/>
      <c r="AW29" s="114"/>
    </row>
    <row r="30" spans="1:49" s="63" customFormat="1" ht="31.8" thickBot="1" x14ac:dyDescent="0.35">
      <c r="A30" s="185" t="s">
        <v>146</v>
      </c>
      <c r="B30" s="385" t="s">
        <v>176</v>
      </c>
      <c r="C30" s="224"/>
      <c r="D30" s="225"/>
      <c r="E30" s="225"/>
      <c r="F30" s="226"/>
      <c r="G30" s="206"/>
      <c r="H30" s="227">
        <f>G30*30</f>
        <v>0</v>
      </c>
      <c r="I30" s="228"/>
      <c r="J30" s="229"/>
      <c r="K30" s="229"/>
      <c r="L30" s="229"/>
      <c r="M30" s="188"/>
      <c r="N30" s="228"/>
      <c r="O30" s="230"/>
      <c r="P30" s="231"/>
      <c r="Q30" s="228"/>
      <c r="R30" s="231"/>
      <c r="S30" s="84"/>
      <c r="T30" s="85"/>
      <c r="U30" s="84"/>
      <c r="V30" s="86"/>
      <c r="AV30" s="114"/>
      <c r="AW30" s="114"/>
    </row>
    <row r="31" spans="1:49" s="63" customFormat="1" ht="16.2" thickBot="1" x14ac:dyDescent="0.3">
      <c r="A31" s="594" t="s">
        <v>85</v>
      </c>
      <c r="B31" s="595"/>
      <c r="C31" s="595"/>
      <c r="D31" s="595"/>
      <c r="E31" s="595"/>
      <c r="F31" s="596"/>
      <c r="G31" s="232">
        <f>SUM(G29:G30)</f>
        <v>24</v>
      </c>
      <c r="H31" s="233">
        <f>H29</f>
        <v>720</v>
      </c>
      <c r="I31" s="233">
        <f t="shared" ref="I31:N31" si="11">SUM(I30:I30)</f>
        <v>0</v>
      </c>
      <c r="J31" s="233">
        <f t="shared" si="11"/>
        <v>0</v>
      </c>
      <c r="K31" s="233">
        <f t="shared" si="11"/>
        <v>0</v>
      </c>
      <c r="L31" s="233">
        <f t="shared" si="11"/>
        <v>0</v>
      </c>
      <c r="M31" s="233">
        <f t="shared" si="11"/>
        <v>0</v>
      </c>
      <c r="N31" s="233">
        <f t="shared" si="11"/>
        <v>0</v>
      </c>
      <c r="O31" s="233"/>
      <c r="P31" s="233">
        <f t="shared" ref="P31:V31" si="12">SUM(P30:P30)</f>
        <v>0</v>
      </c>
      <c r="Q31" s="233">
        <f t="shared" si="12"/>
        <v>0</v>
      </c>
      <c r="R31" s="233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2" thickBot="1" x14ac:dyDescent="0.3">
      <c r="A32" s="597" t="s">
        <v>86</v>
      </c>
      <c r="B32" s="598"/>
      <c r="C32" s="598"/>
      <c r="D32" s="598"/>
      <c r="E32" s="598"/>
      <c r="F32" s="598"/>
      <c r="G32" s="234">
        <f>G31+G27+G23+G14</f>
        <v>67</v>
      </c>
      <c r="H32" s="234">
        <f>H31+H27+H23+H14</f>
        <v>2010</v>
      </c>
      <c r="I32" s="235">
        <f t="shared" ref="I32:AA32" si="14">I23+I14+I27+I31</f>
        <v>339</v>
      </c>
      <c r="J32" s="235">
        <f t="shared" si="14"/>
        <v>162</v>
      </c>
      <c r="K32" s="235">
        <f t="shared" si="14"/>
        <v>0</v>
      </c>
      <c r="L32" s="235">
        <f t="shared" si="14"/>
        <v>177</v>
      </c>
      <c r="M32" s="235">
        <f t="shared" si="14"/>
        <v>921</v>
      </c>
      <c r="N32" s="235">
        <f t="shared" si="14"/>
        <v>13</v>
      </c>
      <c r="O32" s="235">
        <f t="shared" si="14"/>
        <v>8</v>
      </c>
      <c r="P32" s="235">
        <f t="shared" si="14"/>
        <v>8</v>
      </c>
      <c r="Q32" s="235">
        <f t="shared" si="14"/>
        <v>0</v>
      </c>
      <c r="R32" s="235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5">
      <c r="A33" s="599" t="s">
        <v>87</v>
      </c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1"/>
    </row>
    <row r="34" spans="1:49" ht="16.2" thickBot="1" x14ac:dyDescent="0.3">
      <c r="A34" s="602" t="s">
        <v>88</v>
      </c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4"/>
      <c r="T34" s="604"/>
      <c r="U34" s="604"/>
      <c r="V34" s="605"/>
    </row>
    <row r="35" spans="1:49" ht="31.8" thickBot="1" x14ac:dyDescent="0.3">
      <c r="A35" s="345"/>
      <c r="B35" s="386" t="s">
        <v>177</v>
      </c>
      <c r="C35" s="345"/>
      <c r="D35" s="345"/>
      <c r="E35" s="345"/>
      <c r="F35" s="345"/>
      <c r="G35" s="345">
        <v>3</v>
      </c>
      <c r="H35" s="347">
        <f>G35*30</f>
        <v>90</v>
      </c>
      <c r="I35" s="345">
        <f>J35+K35+L35</f>
        <v>30</v>
      </c>
      <c r="J35" s="345">
        <v>15</v>
      </c>
      <c r="K35" s="345"/>
      <c r="L35" s="345">
        <v>15</v>
      </c>
      <c r="M35" s="345">
        <f>H35-I35</f>
        <v>60</v>
      </c>
      <c r="N35" s="345">
        <v>2</v>
      </c>
      <c r="O35" s="345"/>
      <c r="P35" s="345"/>
      <c r="Q35" s="345"/>
      <c r="R35" s="345"/>
      <c r="S35" s="336"/>
      <c r="T35" s="337"/>
      <c r="U35" s="336"/>
      <c r="V35" s="338"/>
    </row>
    <row r="36" spans="1:49" s="120" customFormat="1" ht="16.2" thickBot="1" x14ac:dyDescent="0.3">
      <c r="A36" s="350" t="s">
        <v>52</v>
      </c>
      <c r="B36" s="331" t="s">
        <v>132</v>
      </c>
      <c r="C36" s="242"/>
      <c r="D36" s="242">
        <v>1</v>
      </c>
      <c r="E36" s="242"/>
      <c r="F36" s="242"/>
      <c r="G36" s="243">
        <v>3</v>
      </c>
      <c r="H36" s="348">
        <f>G36*30</f>
        <v>90</v>
      </c>
      <c r="I36" s="344">
        <f>J36+K36+L36</f>
        <v>30</v>
      </c>
      <c r="J36" s="341">
        <v>15</v>
      </c>
      <c r="K36" s="341"/>
      <c r="L36" s="341">
        <v>15</v>
      </c>
      <c r="M36" s="342">
        <f>H36-I36</f>
        <v>60</v>
      </c>
      <c r="N36" s="343">
        <v>2</v>
      </c>
      <c r="O36" s="157"/>
      <c r="P36" s="240"/>
      <c r="Q36" s="339"/>
      <c r="R36" s="340"/>
      <c r="S36" s="118"/>
      <c r="T36" s="119"/>
      <c r="U36" s="118"/>
      <c r="V36" s="119"/>
      <c r="AB36" s="120" t="s">
        <v>115</v>
      </c>
      <c r="AC36" s="120" t="s">
        <v>123</v>
      </c>
      <c r="AV36" s="313">
        <f>G36</f>
        <v>3</v>
      </c>
      <c r="AW36" s="313"/>
    </row>
    <row r="37" spans="1:49" s="120" customFormat="1" ht="31.8" thickBot="1" x14ac:dyDescent="0.3">
      <c r="A37" s="350" t="s">
        <v>165</v>
      </c>
      <c r="B37" s="331" t="s">
        <v>154</v>
      </c>
      <c r="C37" s="242"/>
      <c r="D37" s="242">
        <v>1</v>
      </c>
      <c r="E37" s="242"/>
      <c r="F37" s="242"/>
      <c r="G37" s="243">
        <v>3</v>
      </c>
      <c r="H37" s="349">
        <f>G37*30</f>
        <v>90</v>
      </c>
      <c r="I37" s="236">
        <f>J37+K37+L37</f>
        <v>30</v>
      </c>
      <c r="J37" s="237">
        <v>15</v>
      </c>
      <c r="K37" s="237"/>
      <c r="L37" s="237">
        <v>15</v>
      </c>
      <c r="M37" s="238">
        <f>H37-I37</f>
        <v>60</v>
      </c>
      <c r="N37" s="239">
        <v>2</v>
      </c>
      <c r="O37" s="242"/>
      <c r="P37" s="242"/>
      <c r="Q37" s="322"/>
      <c r="R37" s="240"/>
      <c r="S37" s="121"/>
      <c r="T37" s="122"/>
      <c r="U37" s="121"/>
      <c r="V37" s="122"/>
      <c r="AV37" s="313"/>
      <c r="AW37" s="313"/>
    </row>
    <row r="38" spans="1:49" s="120" customFormat="1" x14ac:dyDescent="0.25">
      <c r="A38" s="350" t="s">
        <v>166</v>
      </c>
      <c r="B38" s="331" t="s">
        <v>114</v>
      </c>
      <c r="C38" s="372"/>
      <c r="D38" s="353" t="s">
        <v>102</v>
      </c>
      <c r="E38" s="353"/>
      <c r="F38" s="371"/>
      <c r="G38" s="354">
        <v>3</v>
      </c>
      <c r="H38" s="355">
        <f>G38*30</f>
        <v>90</v>
      </c>
      <c r="I38" s="356">
        <f>J38+K38+L38</f>
        <v>30</v>
      </c>
      <c r="J38" s="357">
        <v>15</v>
      </c>
      <c r="K38" s="357"/>
      <c r="L38" s="357">
        <v>15</v>
      </c>
      <c r="M38" s="358">
        <f>H38-I38</f>
        <v>60</v>
      </c>
      <c r="N38" s="352">
        <v>2</v>
      </c>
      <c r="O38" s="242"/>
      <c r="P38" s="242"/>
      <c r="Q38" s="322"/>
      <c r="R38" s="323"/>
      <c r="S38" s="324"/>
      <c r="T38" s="325"/>
      <c r="U38" s="324"/>
      <c r="V38" s="325"/>
      <c r="AV38" s="313"/>
      <c r="AW38" s="313"/>
    </row>
    <row r="39" spans="1:49" s="120" customFormat="1" x14ac:dyDescent="0.3">
      <c r="A39" s="350" t="s">
        <v>167</v>
      </c>
      <c r="B39" s="241" t="s">
        <v>124</v>
      </c>
      <c r="C39" s="242"/>
      <c r="D39" s="242"/>
      <c r="E39" s="242"/>
      <c r="F39" s="242"/>
      <c r="G39" s="243">
        <v>3</v>
      </c>
      <c r="H39" s="348">
        <f>G39*30</f>
        <v>90</v>
      </c>
      <c r="I39" s="245"/>
      <c r="J39" s="245"/>
      <c r="K39" s="245"/>
      <c r="L39" s="245"/>
      <c r="M39" s="245"/>
      <c r="N39" s="242"/>
      <c r="O39" s="242"/>
      <c r="P39" s="242"/>
      <c r="Q39" s="346"/>
      <c r="R39" s="242"/>
      <c r="S39" s="123"/>
      <c r="T39" s="123"/>
      <c r="U39" s="123"/>
      <c r="V39" s="123"/>
      <c r="AV39" s="313"/>
      <c r="AW39" s="313"/>
    </row>
    <row r="40" spans="1:49" ht="16.5" customHeight="1" thickBot="1" x14ac:dyDescent="0.3">
      <c r="A40" s="587" t="s">
        <v>89</v>
      </c>
      <c r="B40" s="587"/>
      <c r="C40" s="587"/>
      <c r="D40" s="587"/>
      <c r="E40" s="587"/>
      <c r="F40" s="587"/>
      <c r="G40" s="351">
        <f t="shared" ref="G40:V40" si="15">G36</f>
        <v>3</v>
      </c>
      <c r="H40" s="279">
        <f t="shared" si="15"/>
        <v>90</v>
      </c>
      <c r="I40" s="247">
        <f t="shared" si="15"/>
        <v>30</v>
      </c>
      <c r="J40" s="247">
        <f t="shared" si="15"/>
        <v>15</v>
      </c>
      <c r="K40" s="247">
        <f t="shared" si="15"/>
        <v>0</v>
      </c>
      <c r="L40" s="247">
        <f t="shared" si="15"/>
        <v>15</v>
      </c>
      <c r="M40" s="247">
        <f t="shared" si="15"/>
        <v>60</v>
      </c>
      <c r="N40" s="247">
        <f t="shared" si="15"/>
        <v>2</v>
      </c>
      <c r="O40" s="247">
        <f t="shared" si="15"/>
        <v>0</v>
      </c>
      <c r="P40" s="247">
        <f t="shared" si="15"/>
        <v>0</v>
      </c>
      <c r="Q40" s="247">
        <f t="shared" si="15"/>
        <v>0</v>
      </c>
      <c r="R40" s="247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5">
      <c r="A41" s="248"/>
      <c r="B41" s="249" t="s">
        <v>29</v>
      </c>
      <c r="C41" s="250"/>
      <c r="D41" s="251"/>
      <c r="E41" s="252"/>
      <c r="F41" s="253"/>
      <c r="G41" s="254"/>
      <c r="H41" s="250"/>
      <c r="I41" s="255"/>
      <c r="J41" s="250"/>
      <c r="K41" s="250"/>
      <c r="L41" s="250"/>
      <c r="M41" s="250"/>
      <c r="N41" s="256" t="s">
        <v>125</v>
      </c>
      <c r="O41" s="251" t="s">
        <v>125</v>
      </c>
      <c r="P41" s="251" t="s">
        <v>125</v>
      </c>
      <c r="Q41" s="257"/>
      <c r="R41" s="258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5">
      <c r="A42" s="372"/>
      <c r="B42" s="259" t="s">
        <v>126</v>
      </c>
      <c r="C42" s="9"/>
      <c r="D42" s="260"/>
      <c r="E42" s="260"/>
      <c r="F42" s="261"/>
      <c r="G42" s="262"/>
      <c r="H42" s="9"/>
      <c r="I42" s="263"/>
      <c r="J42" s="9"/>
      <c r="K42" s="9"/>
      <c r="L42" s="9"/>
      <c r="M42" s="9"/>
      <c r="N42" s="264"/>
      <c r="O42" s="265"/>
      <c r="P42" s="265"/>
      <c r="Q42" s="258"/>
      <c r="R42" s="258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2" thickBot="1" x14ac:dyDescent="0.3">
      <c r="A43" s="588" t="s">
        <v>106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90"/>
    </row>
    <row r="44" spans="1:49" ht="31.8" thickBot="1" x14ac:dyDescent="0.3">
      <c r="A44" s="387"/>
      <c r="B44" s="388" t="s">
        <v>178</v>
      </c>
      <c r="C44" s="387"/>
      <c r="D44" s="387" t="s">
        <v>179</v>
      </c>
      <c r="E44" s="387"/>
      <c r="F44" s="387"/>
      <c r="G44" s="387">
        <v>8</v>
      </c>
      <c r="H44" s="364">
        <f t="shared" ref="H44:H45" si="16">G44*30</f>
        <v>240</v>
      </c>
      <c r="I44" s="365">
        <v>90</v>
      </c>
      <c r="J44" s="387">
        <v>60</v>
      </c>
      <c r="K44" s="387"/>
      <c r="L44" s="387">
        <v>30</v>
      </c>
      <c r="M44" s="387">
        <v>150</v>
      </c>
      <c r="N44" s="387">
        <v>6</v>
      </c>
      <c r="O44" s="387"/>
      <c r="P44" s="387"/>
      <c r="Q44" s="389"/>
      <c r="R44" s="389"/>
      <c r="S44" s="335"/>
      <c r="T44" s="335"/>
      <c r="U44" s="335"/>
      <c r="V44" s="363"/>
    </row>
    <row r="45" spans="1:49" ht="31.8" thickBot="1" x14ac:dyDescent="0.3">
      <c r="A45" s="345"/>
      <c r="B45" s="386" t="s">
        <v>180</v>
      </c>
      <c r="C45" s="345"/>
      <c r="D45" s="345" t="s">
        <v>181</v>
      </c>
      <c r="E45" s="345"/>
      <c r="F45" s="345"/>
      <c r="G45" s="345">
        <v>12</v>
      </c>
      <c r="H45" s="366">
        <f t="shared" si="16"/>
        <v>360</v>
      </c>
      <c r="I45" s="345">
        <v>162</v>
      </c>
      <c r="J45" s="345">
        <v>54</v>
      </c>
      <c r="K45" s="345"/>
      <c r="L45" s="345">
        <v>108</v>
      </c>
      <c r="M45" s="390">
        <v>198</v>
      </c>
      <c r="N45" s="345"/>
      <c r="O45" s="345">
        <v>9</v>
      </c>
      <c r="P45" s="345">
        <v>9</v>
      </c>
      <c r="Q45" s="389"/>
      <c r="R45" s="389"/>
      <c r="S45" s="335"/>
      <c r="T45" s="335"/>
      <c r="U45" s="335"/>
      <c r="V45" s="363"/>
    </row>
    <row r="46" spans="1:49" s="120" customFormat="1" ht="16.2" thickBot="1" x14ac:dyDescent="0.3">
      <c r="A46" s="330" t="s">
        <v>90</v>
      </c>
      <c r="B46" s="391" t="s">
        <v>150</v>
      </c>
      <c r="C46" s="266"/>
      <c r="D46" s="266">
        <v>1</v>
      </c>
      <c r="E46" s="266"/>
      <c r="F46" s="266"/>
      <c r="G46" s="267">
        <v>4</v>
      </c>
      <c r="H46" s="96">
        <f t="shared" ref="H46:H56" si="17">G46*30</f>
        <v>120</v>
      </c>
      <c r="I46" s="97">
        <f t="shared" ref="I46:I48" si="18">J46+L46+K46</f>
        <v>45</v>
      </c>
      <c r="J46" s="266">
        <v>30</v>
      </c>
      <c r="K46" s="266"/>
      <c r="L46" s="266">
        <v>15</v>
      </c>
      <c r="M46" s="269">
        <v>86</v>
      </c>
      <c r="N46" s="268">
        <v>3</v>
      </c>
      <c r="O46" s="270"/>
      <c r="P46" s="271"/>
      <c r="Q46" s="266"/>
      <c r="R46" s="272"/>
      <c r="S46" s="131"/>
      <c r="T46" s="124"/>
      <c r="U46" s="131"/>
      <c r="V46" s="124"/>
      <c r="W46" s="132"/>
      <c r="X46" s="132"/>
      <c r="Y46" s="132"/>
      <c r="AB46" s="120" t="s">
        <v>115</v>
      </c>
      <c r="AV46" s="313">
        <f>G46+G57</f>
        <v>8</v>
      </c>
      <c r="AW46" s="313">
        <f>G51+G53+G55</f>
        <v>12</v>
      </c>
    </row>
    <row r="47" spans="1:49" s="120" customFormat="1" ht="16.2" thickBot="1" x14ac:dyDescent="0.3">
      <c r="A47" s="330" t="s">
        <v>91</v>
      </c>
      <c r="B47" s="331" t="s">
        <v>110</v>
      </c>
      <c r="C47" s="266"/>
      <c r="D47" s="266">
        <v>1</v>
      </c>
      <c r="E47" s="266"/>
      <c r="F47" s="266"/>
      <c r="G47" s="267">
        <v>4</v>
      </c>
      <c r="H47" s="96">
        <f t="shared" si="17"/>
        <v>120</v>
      </c>
      <c r="I47" s="97">
        <f t="shared" si="18"/>
        <v>45</v>
      </c>
      <c r="J47" s="266">
        <v>30</v>
      </c>
      <c r="K47" s="266"/>
      <c r="L47" s="266">
        <v>15</v>
      </c>
      <c r="M47" s="269">
        <v>86</v>
      </c>
      <c r="N47" s="268">
        <v>3</v>
      </c>
      <c r="O47" s="273"/>
      <c r="P47" s="274"/>
      <c r="Q47" s="275"/>
      <c r="R47" s="276"/>
      <c r="S47" s="133"/>
      <c r="T47" s="134"/>
      <c r="U47" s="133"/>
      <c r="V47" s="134"/>
      <c r="W47" s="132"/>
      <c r="X47" s="132"/>
      <c r="Y47" s="132"/>
      <c r="AV47" s="313"/>
      <c r="AW47" s="313"/>
    </row>
    <row r="48" spans="1:49" s="120" customFormat="1" ht="16.2" thickBot="1" x14ac:dyDescent="0.35">
      <c r="A48" s="330" t="s">
        <v>92</v>
      </c>
      <c r="B48" s="303" t="s">
        <v>142</v>
      </c>
      <c r="C48" s="320"/>
      <c r="D48" s="359">
        <v>1</v>
      </c>
      <c r="E48" s="321"/>
      <c r="F48" s="321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60"/>
      <c r="Q48" s="102"/>
      <c r="R48" s="102"/>
      <c r="S48" s="362"/>
      <c r="T48" s="327"/>
      <c r="U48" s="326"/>
      <c r="V48" s="328"/>
      <c r="AT48" s="120" t="s">
        <v>182</v>
      </c>
      <c r="AV48" s="313"/>
      <c r="AW48" s="313"/>
    </row>
    <row r="49" spans="1:49" s="120" customFormat="1" ht="21" customHeight="1" thickBot="1" x14ac:dyDescent="0.3">
      <c r="A49" s="330" t="s">
        <v>107</v>
      </c>
      <c r="B49" s="392" t="s">
        <v>152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3"/>
      <c r="AW49" s="313"/>
    </row>
    <row r="50" spans="1:49" s="120" customFormat="1" ht="21" customHeight="1" thickBot="1" x14ac:dyDescent="0.35">
      <c r="A50" s="331"/>
      <c r="B50" s="241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2" thickBot="1" x14ac:dyDescent="0.3">
      <c r="A51" s="330" t="s">
        <v>155</v>
      </c>
      <c r="B51" s="392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3"/>
      <c r="AW51" s="313"/>
    </row>
    <row r="52" spans="1:49" s="120" customFormat="1" ht="24" customHeight="1" thickBot="1" x14ac:dyDescent="0.3">
      <c r="A52" s="330" t="s">
        <v>168</v>
      </c>
      <c r="B52" s="393" t="s">
        <v>153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3"/>
      <c r="AW52" s="313"/>
    </row>
    <row r="53" spans="1:49" s="120" customFormat="1" ht="16.2" thickBot="1" x14ac:dyDescent="0.3">
      <c r="A53" s="330" t="s">
        <v>169</v>
      </c>
      <c r="B53" s="392" t="s">
        <v>147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3"/>
      <c r="AW53" s="313"/>
    </row>
    <row r="54" spans="1:49" s="120" customFormat="1" ht="16.2" thickBot="1" x14ac:dyDescent="0.35">
      <c r="A54" s="330" t="s">
        <v>170</v>
      </c>
      <c r="B54" s="394" t="s">
        <v>148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3"/>
      <c r="AW54" s="313"/>
    </row>
    <row r="55" spans="1:49" s="120" customFormat="1" ht="16.2" thickBot="1" x14ac:dyDescent="0.35">
      <c r="A55" s="330" t="s">
        <v>171</v>
      </c>
      <c r="B55" s="394" t="s">
        <v>149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3"/>
      <c r="AW55" s="313"/>
    </row>
    <row r="56" spans="1:49" s="120" customFormat="1" ht="16.2" thickBot="1" x14ac:dyDescent="0.35">
      <c r="A56" s="330" t="s">
        <v>172</v>
      </c>
      <c r="B56" s="395" t="s">
        <v>151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60">
        <v>3</v>
      </c>
      <c r="Q56" s="102"/>
      <c r="R56" s="102"/>
      <c r="S56" s="361"/>
      <c r="T56" s="142"/>
      <c r="U56" s="143"/>
      <c r="V56" s="144"/>
      <c r="AV56" s="313"/>
      <c r="AW56" s="313"/>
    </row>
    <row r="57" spans="1:49" s="120" customFormat="1" ht="16.2" thickBot="1" x14ac:dyDescent="0.3">
      <c r="A57" s="330" t="s">
        <v>173</v>
      </c>
      <c r="B57" s="396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183</v>
      </c>
      <c r="AV57" s="313"/>
      <c r="AW57" s="313"/>
    </row>
    <row r="58" spans="1:49" s="120" customFormat="1" ht="16.2" thickBot="1" x14ac:dyDescent="0.35">
      <c r="A58" s="330" t="s">
        <v>174</v>
      </c>
      <c r="B58" s="241" t="s">
        <v>124</v>
      </c>
      <c r="C58" s="98"/>
      <c r="D58" s="92" t="s">
        <v>104</v>
      </c>
      <c r="E58" s="92"/>
      <c r="F58" s="99"/>
      <c r="G58" s="243">
        <v>4</v>
      </c>
      <c r="H58" s="98">
        <f>G58*30</f>
        <v>120</v>
      </c>
      <c r="I58" s="244"/>
      <c r="J58" s="98"/>
      <c r="K58" s="99"/>
      <c r="L58" s="99"/>
      <c r="M58" s="329"/>
      <c r="N58" s="102"/>
      <c r="O58" s="102"/>
      <c r="P58" s="360"/>
      <c r="Q58" s="102"/>
      <c r="R58" s="102"/>
      <c r="S58" s="362"/>
      <c r="T58" s="327"/>
      <c r="U58" s="326"/>
      <c r="V58" s="328"/>
      <c r="AV58" s="313"/>
      <c r="AW58" s="313"/>
    </row>
    <row r="59" spans="1:49" ht="16.5" customHeight="1" thickBot="1" x14ac:dyDescent="0.3">
      <c r="A59" s="577" t="s">
        <v>93</v>
      </c>
      <c r="B59" s="578"/>
      <c r="C59" s="579"/>
      <c r="D59" s="579"/>
      <c r="E59" s="579"/>
      <c r="F59" s="580"/>
      <c r="G59" s="246">
        <f t="shared" ref="G59:P59" si="23">G46+G57+G51+G53+G55</f>
        <v>20</v>
      </c>
      <c r="H59" s="246">
        <f t="shared" si="23"/>
        <v>600</v>
      </c>
      <c r="I59" s="247">
        <f t="shared" si="23"/>
        <v>261</v>
      </c>
      <c r="J59" s="247">
        <f t="shared" si="23"/>
        <v>102</v>
      </c>
      <c r="K59" s="247">
        <f t="shared" si="23"/>
        <v>0</v>
      </c>
      <c r="L59" s="247">
        <f t="shared" si="23"/>
        <v>159</v>
      </c>
      <c r="M59" s="247">
        <f t="shared" si="23"/>
        <v>350</v>
      </c>
      <c r="N59" s="247">
        <f t="shared" si="23"/>
        <v>3</v>
      </c>
      <c r="O59" s="247">
        <f t="shared" si="23"/>
        <v>12</v>
      </c>
      <c r="P59" s="247">
        <f t="shared" si="23"/>
        <v>12</v>
      </c>
      <c r="Q59" s="247">
        <f t="shared" ref="Q59:V59" si="24">SUM(Q46:Q56)</f>
        <v>0</v>
      </c>
      <c r="R59" s="247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2" thickBot="1" x14ac:dyDescent="0.3">
      <c r="A60" s="581" t="s">
        <v>94</v>
      </c>
      <c r="B60" s="582"/>
      <c r="C60" s="582"/>
      <c r="D60" s="582"/>
      <c r="E60" s="582"/>
      <c r="F60" s="583"/>
      <c r="G60" s="277">
        <f t="shared" ref="G60:V60" si="25">G59+G40</f>
        <v>23</v>
      </c>
      <c r="H60" s="278">
        <f t="shared" si="25"/>
        <v>690</v>
      </c>
      <c r="I60" s="278">
        <f t="shared" si="25"/>
        <v>291</v>
      </c>
      <c r="J60" s="278">
        <f t="shared" si="25"/>
        <v>117</v>
      </c>
      <c r="K60" s="278">
        <f t="shared" si="25"/>
        <v>0</v>
      </c>
      <c r="L60" s="278">
        <f t="shared" si="25"/>
        <v>174</v>
      </c>
      <c r="M60" s="278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2" thickBot="1" x14ac:dyDescent="0.3">
      <c r="A61" s="581" t="s">
        <v>95</v>
      </c>
      <c r="B61" s="582"/>
      <c r="C61" s="582"/>
      <c r="D61" s="582"/>
      <c r="E61" s="582"/>
      <c r="F61" s="583"/>
      <c r="G61" s="277">
        <f t="shared" ref="G61:M61" si="26">G60+G32</f>
        <v>90</v>
      </c>
      <c r="H61" s="278">
        <f>H60+H32</f>
        <v>2700</v>
      </c>
      <c r="I61" s="278">
        <f t="shared" si="26"/>
        <v>630</v>
      </c>
      <c r="J61" s="278">
        <f t="shared" si="26"/>
        <v>279</v>
      </c>
      <c r="K61" s="278">
        <f t="shared" si="26"/>
        <v>0</v>
      </c>
      <c r="L61" s="278">
        <f t="shared" si="26"/>
        <v>351</v>
      </c>
      <c r="M61" s="278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2" thickBot="1" x14ac:dyDescent="0.3">
      <c r="A62" s="584" t="s">
        <v>31</v>
      </c>
      <c r="B62" s="585"/>
      <c r="C62" s="585"/>
      <c r="D62" s="585"/>
      <c r="E62" s="585"/>
      <c r="F62" s="585"/>
      <c r="G62" s="585"/>
      <c r="H62" s="585"/>
      <c r="I62" s="585"/>
      <c r="J62" s="585"/>
      <c r="K62" s="585"/>
      <c r="L62" s="585"/>
      <c r="M62" s="586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2" thickBot="1" x14ac:dyDescent="0.3">
      <c r="A63" s="568" t="s">
        <v>30</v>
      </c>
      <c r="B63" s="569"/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70"/>
      <c r="N63" s="148">
        <v>3</v>
      </c>
      <c r="O63" s="279"/>
      <c r="P63" s="280">
        <v>3</v>
      </c>
      <c r="Q63" s="280"/>
      <c r="R63" s="280"/>
      <c r="S63" s="106"/>
      <c r="T63" s="106"/>
      <c r="U63" s="106"/>
      <c r="V63" s="106"/>
      <c r="AV63" s="114"/>
      <c r="AW63" s="114"/>
    </row>
    <row r="64" spans="1:49" s="63" customFormat="1" ht="16.2" thickBot="1" x14ac:dyDescent="0.3">
      <c r="A64" s="568" t="s">
        <v>96</v>
      </c>
      <c r="B64" s="569"/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70"/>
      <c r="N64" s="148">
        <v>5</v>
      </c>
      <c r="O64" s="279"/>
      <c r="P64" s="280">
        <v>4</v>
      </c>
      <c r="Q64" s="304">
        <v>1</v>
      </c>
      <c r="R64" s="280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2" thickBot="1" x14ac:dyDescent="0.3">
      <c r="A65" s="568" t="s">
        <v>97</v>
      </c>
      <c r="B65" s="569"/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70"/>
      <c r="N65" s="281"/>
      <c r="O65" s="282"/>
      <c r="P65" s="283"/>
      <c r="Q65" s="281"/>
      <c r="R65" s="284"/>
      <c r="S65" s="107"/>
      <c r="T65" s="107"/>
      <c r="U65" s="107"/>
      <c r="V65" s="107"/>
      <c r="AV65" s="114"/>
      <c r="AW65" s="114"/>
    </row>
    <row r="66" spans="1:49" s="63" customFormat="1" ht="16.2" thickBot="1" x14ac:dyDescent="0.3">
      <c r="A66" s="568" t="s">
        <v>32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70"/>
      <c r="N66" s="285"/>
      <c r="O66" s="286"/>
      <c r="P66" s="287">
        <v>1</v>
      </c>
      <c r="Q66" s="288"/>
      <c r="R66" s="289"/>
      <c r="S66" s="108"/>
      <c r="T66" s="108"/>
      <c r="U66" s="108"/>
      <c r="V66" s="108"/>
      <c r="AV66" s="114"/>
      <c r="AW66" s="114"/>
    </row>
    <row r="67" spans="1:49" s="63" customFormat="1" ht="16.2" thickBot="1" x14ac:dyDescent="0.3">
      <c r="A67" s="571" t="s">
        <v>98</v>
      </c>
      <c r="B67" s="572"/>
      <c r="C67" s="572"/>
      <c r="D67" s="572"/>
      <c r="E67" s="572"/>
      <c r="F67" s="572"/>
      <c r="G67" s="572"/>
      <c r="H67" s="572"/>
      <c r="I67" s="572"/>
      <c r="J67" s="572"/>
      <c r="K67" s="572"/>
      <c r="L67" s="572"/>
      <c r="M67" s="573"/>
      <c r="N67" s="574" t="s">
        <v>99</v>
      </c>
      <c r="O67" s="575"/>
      <c r="P67" s="576"/>
      <c r="Q67" s="566">
        <f>G32/$G$61*100</f>
        <v>74.444444444444443</v>
      </c>
      <c r="R67" s="567"/>
      <c r="S67" s="559" t="s">
        <v>53</v>
      </c>
      <c r="T67" s="560"/>
      <c r="U67" s="561"/>
      <c r="V67" s="562"/>
      <c r="W67" s="109">
        <f>SUM(N67:V67)</f>
        <v>74.444444444444443</v>
      </c>
      <c r="AV67" s="114"/>
      <c r="AW67" s="114"/>
    </row>
    <row r="68" spans="1:49" s="63" customFormat="1" x14ac:dyDescent="0.25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563" t="s">
        <v>53</v>
      </c>
      <c r="O68" s="563"/>
      <c r="P68" s="563"/>
      <c r="Q68" s="564">
        <f>G60/$G$61*100</f>
        <v>25.555555555555554</v>
      </c>
      <c r="R68" s="564"/>
      <c r="S68" s="110"/>
      <c r="T68" s="110"/>
      <c r="U68" s="110"/>
      <c r="V68" s="110"/>
      <c r="AV68" s="114"/>
      <c r="AW68" s="114"/>
    </row>
    <row r="69" spans="1:49" s="63" customFormat="1" x14ac:dyDescent="0.25">
      <c r="S69" s="111"/>
      <c r="T69" s="111"/>
      <c r="U69" s="111"/>
      <c r="V69" s="111"/>
      <c r="AV69" s="114"/>
      <c r="AW69" s="114"/>
    </row>
    <row r="70" spans="1:49" s="63" customFormat="1" ht="31.2" x14ac:dyDescent="0.25">
      <c r="A70" s="114">
        <v>1</v>
      </c>
      <c r="B70" s="300" t="s">
        <v>135</v>
      </c>
      <c r="C70" s="302">
        <v>2</v>
      </c>
      <c r="D70" s="302">
        <v>1</v>
      </c>
      <c r="E70" s="302"/>
      <c r="F70" s="302"/>
      <c r="G70" s="302">
        <v>6</v>
      </c>
      <c r="H70" s="302">
        <f>G70*30</f>
        <v>180</v>
      </c>
      <c r="I70" s="97">
        <f t="shared" ref="I70" si="30">J70+L70+K70</f>
        <v>99</v>
      </c>
      <c r="J70" s="302"/>
      <c r="K70" s="302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5">
      <c r="B71" s="301"/>
      <c r="C71" s="368"/>
      <c r="D71" s="368"/>
      <c r="E71" s="368"/>
      <c r="F71" s="368"/>
      <c r="G71" s="368"/>
      <c r="H71" s="368"/>
      <c r="I71" s="368"/>
      <c r="J71" s="368"/>
      <c r="K71" s="368"/>
      <c r="S71" s="111"/>
      <c r="T71" s="111"/>
      <c r="U71" s="111"/>
      <c r="V71" s="111"/>
      <c r="AV71" s="114"/>
      <c r="AW71" s="114"/>
    </row>
    <row r="72" spans="1:49" s="63" customFormat="1" x14ac:dyDescent="0.25">
      <c r="B72" s="301"/>
      <c r="C72" s="368"/>
      <c r="D72" s="368"/>
      <c r="E72" s="368"/>
      <c r="F72" s="368"/>
      <c r="G72" s="368"/>
      <c r="H72" s="368"/>
      <c r="I72" s="368"/>
      <c r="J72" s="368"/>
      <c r="K72" s="368"/>
      <c r="S72" s="111"/>
      <c r="T72" s="111"/>
      <c r="U72" s="111"/>
      <c r="V72" s="111"/>
      <c r="AV72" s="114"/>
      <c r="AW72" s="114"/>
    </row>
    <row r="73" spans="1:49" s="63" customFormat="1" x14ac:dyDescent="0.25">
      <c r="B73" s="368" t="s">
        <v>100</v>
      </c>
      <c r="C73" s="368"/>
      <c r="D73" s="554"/>
      <c r="E73" s="554"/>
      <c r="F73" s="555"/>
      <c r="G73" s="555"/>
      <c r="H73" s="368"/>
      <c r="I73" s="556" t="s">
        <v>54</v>
      </c>
      <c r="J73" s="565"/>
      <c r="K73" s="565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5">
      <c r="S74" s="111"/>
      <c r="T74" s="111"/>
      <c r="U74" s="111"/>
      <c r="V74" s="111"/>
      <c r="AV74" s="114"/>
      <c r="AW74" s="114"/>
    </row>
    <row r="75" spans="1:49" s="63" customFormat="1" ht="15.75" customHeight="1" x14ac:dyDescent="0.25">
      <c r="B75" s="368" t="s">
        <v>108</v>
      </c>
      <c r="C75" s="368"/>
      <c r="D75" s="554"/>
      <c r="E75" s="554"/>
      <c r="F75" s="555"/>
      <c r="G75" s="555"/>
      <c r="H75" s="368"/>
      <c r="I75" s="556" t="s">
        <v>113</v>
      </c>
      <c r="J75" s="557"/>
      <c r="K75" s="557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5">
      <c r="S76" s="111"/>
      <c r="T76" s="111"/>
      <c r="U76" s="111"/>
      <c r="V76" s="111"/>
      <c r="AV76" s="114"/>
      <c r="AW76" s="114"/>
    </row>
    <row r="77" spans="1:49" s="63" customFormat="1" ht="15.75" customHeight="1" x14ac:dyDescent="0.25">
      <c r="B77" s="368" t="s">
        <v>136</v>
      </c>
      <c r="C77" s="368"/>
      <c r="D77" s="554"/>
      <c r="E77" s="554"/>
      <c r="F77" s="555"/>
      <c r="G77" s="555"/>
      <c r="H77" s="368"/>
      <c r="I77" s="556"/>
      <c r="J77" s="557"/>
      <c r="K77" s="557"/>
      <c r="S77" s="111"/>
      <c r="T77" s="111"/>
      <c r="U77" s="111"/>
      <c r="V77" s="111"/>
      <c r="AV77" s="114"/>
      <c r="AW77" s="114"/>
    </row>
    <row r="78" spans="1:49" s="63" customFormat="1" ht="15.75" customHeight="1" x14ac:dyDescent="0.3">
      <c r="A78" s="157"/>
      <c r="B78" s="291"/>
      <c r="C78" s="558" t="s">
        <v>61</v>
      </c>
      <c r="D78" s="558"/>
      <c r="E78" s="558"/>
      <c r="F78" s="558"/>
      <c r="G78" s="558"/>
      <c r="H78" s="558"/>
      <c r="I78" s="558"/>
      <c r="J78" s="558"/>
      <c r="K78" s="558"/>
      <c r="L78" s="292"/>
      <c r="M78" s="292"/>
      <c r="S78" s="111"/>
      <c r="T78" s="111"/>
      <c r="U78" s="111"/>
      <c r="V78" s="111"/>
      <c r="AV78" s="114"/>
      <c r="AW78" s="114"/>
    </row>
    <row r="79" spans="1:49" ht="15" customHeight="1" x14ac:dyDescent="0.25"/>
    <row r="88" spans="1:22" ht="15.75" customHeight="1" x14ac:dyDescent="0.25"/>
    <row r="90" spans="1:22" ht="15" x14ac:dyDescent="0.25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5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5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5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5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5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5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5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5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5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5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5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5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5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5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5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5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5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5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5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5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5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5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5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5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5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5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5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5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5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5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5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5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5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5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5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5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5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5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5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5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5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5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5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5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5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5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5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5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5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5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5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5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5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5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5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5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5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5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5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5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5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5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5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5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5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5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5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5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5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5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5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5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5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5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5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5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5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5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5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5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5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5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5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5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5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5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5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5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5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5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5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5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5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5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5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5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5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5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5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5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5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5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5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5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5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5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40:F40"/>
    <mergeCell ref="A43:V43"/>
    <mergeCell ref="A28:V28"/>
    <mergeCell ref="A31:F31"/>
    <mergeCell ref="A32:F32"/>
    <mergeCell ref="A33:V33"/>
    <mergeCell ref="A34:V34"/>
    <mergeCell ref="A59:F59"/>
    <mergeCell ref="A60:F60"/>
    <mergeCell ref="A61:F61"/>
    <mergeCell ref="A62:M62"/>
    <mergeCell ref="A63:M63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(21-22)</vt:lpstr>
      <vt:lpstr>'План 281 (21-22)'!Заголовки_для_печати</vt:lpstr>
      <vt:lpstr>'План 281 (21-22)'!Область_печати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2021-06-04T09:59:30Z</cp:lastPrinted>
  <dcterms:created xsi:type="dcterms:W3CDTF">2011-02-06T10:49:14Z</dcterms:created>
  <dcterms:modified xsi:type="dcterms:W3CDTF">2022-06-09T06:07:19Z</dcterms:modified>
</cp:coreProperties>
</file>