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лани 2022-2023 н.р работа\ФЕМ\Менеджмент\"/>
    </mc:Choice>
  </mc:AlternateContent>
  <bookViews>
    <workbookView xWindow="0" yWindow="0" windowWidth="15360" windowHeight="5148"/>
  </bookViews>
  <sheets>
    <sheet name="Титул 073" sheetId="2" r:id="rId1"/>
    <sheet name="План 073" sheetId="3" state="hidden" r:id="rId2"/>
    <sheet name="План 073 проект" sheetId="5" r:id="rId3"/>
    <sheet name="семестровка" sheetId="1" state="hidden" r:id="rId4"/>
    <sheet name=" семестровка 2.04" sheetId="6" state="hidden" r:id="rId5"/>
    <sheet name="План 073 проект (2)" sheetId="7" state="hidden" r:id="rId6"/>
    <sheet name="семестровка (2)" sheetId="4" state="hidden" r:id="rId7"/>
  </sheets>
  <definedNames>
    <definedName name="_xlnm._FilterDatabase" localSheetId="2" hidden="1">'План 073 проект'!$O$1:$O$130</definedName>
    <definedName name="_xlnm._FilterDatabase" localSheetId="5" hidden="1">'План 073 проект (2)'!$O$1:$O$130</definedName>
    <definedName name="_xlnm.Print_Area" localSheetId="2">'План 073 проект'!$A$1:$Z$137</definedName>
    <definedName name="_xlnm.Print_Area" localSheetId="5">'План 073 проект (2)'!$A$1:$Z$137</definedName>
  </definedNames>
  <calcPr calcId="162913"/>
</workbook>
</file>

<file path=xl/calcChain.xml><?xml version="1.0" encoding="utf-8"?>
<calcChain xmlns="http://schemas.openxmlformats.org/spreadsheetml/2006/main">
  <c r="I122" i="7" l="1"/>
  <c r="H122" i="7"/>
  <c r="I121" i="7"/>
  <c r="H121" i="7"/>
  <c r="I120" i="7"/>
  <c r="H120" i="7"/>
  <c r="I119" i="7"/>
  <c r="H119" i="7"/>
  <c r="L118" i="7"/>
  <c r="K118" i="7"/>
  <c r="J118" i="7"/>
  <c r="G118" i="7"/>
  <c r="M117" i="7"/>
  <c r="I116" i="7"/>
  <c r="H116" i="7"/>
  <c r="I115" i="7"/>
  <c r="I114" i="7" s="1"/>
  <c r="H115" i="7"/>
  <c r="H114" i="7" s="1"/>
  <c r="L114" i="7"/>
  <c r="J114" i="7"/>
  <c r="G114" i="7"/>
  <c r="AC107" i="7"/>
  <c r="AB107" i="7"/>
  <c r="AA107" i="7"/>
  <c r="Z107" i="7"/>
  <c r="Y107" i="7"/>
  <c r="AO104" i="7"/>
  <c r="AL104" i="7"/>
  <c r="AI104" i="7"/>
  <c r="AC104" i="7"/>
  <c r="AB104" i="7"/>
  <c r="AB105" i="7" s="1"/>
  <c r="AA104" i="7"/>
  <c r="Z104" i="7"/>
  <c r="Z105" i="7" s="1"/>
  <c r="Y104" i="7"/>
  <c r="X104" i="7"/>
  <c r="X105" i="7" s="1"/>
  <c r="W104" i="7"/>
  <c r="V104" i="7"/>
  <c r="V105" i="7" s="1"/>
  <c r="U104" i="7"/>
  <c r="T104" i="7"/>
  <c r="T105" i="7" s="1"/>
  <c r="S104" i="7"/>
  <c r="R104" i="7"/>
  <c r="R105" i="7" s="1"/>
  <c r="Q104" i="7"/>
  <c r="P104" i="7"/>
  <c r="P105" i="7" s="1"/>
  <c r="O104" i="7"/>
  <c r="N104" i="7"/>
  <c r="N105" i="7" s="1"/>
  <c r="L104" i="7"/>
  <c r="K104" i="7"/>
  <c r="K105" i="7" s="1"/>
  <c r="J104" i="7"/>
  <c r="G104" i="7"/>
  <c r="I103" i="7"/>
  <c r="H103" i="7"/>
  <c r="AQ102" i="7"/>
  <c r="AP102" i="7"/>
  <c r="AN102" i="7"/>
  <c r="AM102" i="7"/>
  <c r="AK102" i="7"/>
  <c r="AJ102" i="7"/>
  <c r="AH102" i="7"/>
  <c r="AG102" i="7"/>
  <c r="I102" i="7"/>
  <c r="H102" i="7"/>
  <c r="I101" i="7"/>
  <c r="H101" i="7"/>
  <c r="AQ100" i="7"/>
  <c r="AP100" i="7"/>
  <c r="AN100" i="7"/>
  <c r="AM100" i="7"/>
  <c r="AK100" i="7"/>
  <c r="AJ100" i="7"/>
  <c r="AH100" i="7"/>
  <c r="AG100" i="7"/>
  <c r="I100" i="7"/>
  <c r="H100" i="7"/>
  <c r="I99" i="7"/>
  <c r="H99" i="7"/>
  <c r="AQ98" i="7"/>
  <c r="AP98" i="7"/>
  <c r="AN98" i="7"/>
  <c r="AM98" i="7"/>
  <c r="AK98" i="7"/>
  <c r="AJ98" i="7"/>
  <c r="AH98" i="7"/>
  <c r="AG98" i="7"/>
  <c r="I98" i="7"/>
  <c r="H98" i="7"/>
  <c r="I97" i="7"/>
  <c r="H97" i="7"/>
  <c r="AQ96" i="7"/>
  <c r="AP96" i="7"/>
  <c r="AN96" i="7"/>
  <c r="AM96" i="7"/>
  <c r="AK96" i="7"/>
  <c r="AJ96" i="7"/>
  <c r="AH96" i="7"/>
  <c r="AG96" i="7"/>
  <c r="I96" i="7"/>
  <c r="H96" i="7"/>
  <c r="I95" i="7"/>
  <c r="H95" i="7"/>
  <c r="AQ94" i="7"/>
  <c r="AP94" i="7"/>
  <c r="AN94" i="7"/>
  <c r="AM94" i="7"/>
  <c r="AK94" i="7"/>
  <c r="AJ94" i="7"/>
  <c r="AH94" i="7"/>
  <c r="AG94" i="7"/>
  <c r="I94" i="7"/>
  <c r="H94" i="7"/>
  <c r="I93" i="7"/>
  <c r="H93" i="7"/>
  <c r="AQ92" i="7"/>
  <c r="AP92" i="7"/>
  <c r="AN92" i="7"/>
  <c r="AM92" i="7"/>
  <c r="AK92" i="7"/>
  <c r="AJ92" i="7"/>
  <c r="AH92" i="7"/>
  <c r="AG92" i="7"/>
  <c r="I92" i="7"/>
  <c r="H92" i="7"/>
  <c r="I91" i="7"/>
  <c r="H91" i="7"/>
  <c r="AQ90" i="7"/>
  <c r="AP90" i="7"/>
  <c r="AN90" i="7"/>
  <c r="AM90" i="7"/>
  <c r="AK90" i="7"/>
  <c r="AJ90" i="7"/>
  <c r="AH90" i="7"/>
  <c r="AG90" i="7"/>
  <c r="I90" i="7"/>
  <c r="H90" i="7"/>
  <c r="I89" i="7"/>
  <c r="H89" i="7"/>
  <c r="AQ88" i="7"/>
  <c r="AP88" i="7"/>
  <c r="AN88" i="7"/>
  <c r="AM88" i="7"/>
  <c r="AK88" i="7"/>
  <c r="AJ88" i="7"/>
  <c r="AH88" i="7"/>
  <c r="AG88" i="7"/>
  <c r="I88" i="7"/>
  <c r="H88" i="7"/>
  <c r="I87" i="7"/>
  <c r="H87" i="7"/>
  <c r="AQ86" i="7"/>
  <c r="AP86" i="7"/>
  <c r="AP104" i="7" s="1"/>
  <c r="AN86" i="7"/>
  <c r="AM86" i="7"/>
  <c r="AM104" i="7" s="1"/>
  <c r="AK86" i="7"/>
  <c r="AJ86" i="7"/>
  <c r="AJ104" i="7" s="1"/>
  <c r="AH86" i="7"/>
  <c r="AG86" i="7"/>
  <c r="AG104" i="7" s="1"/>
  <c r="I86" i="7"/>
  <c r="I104" i="7" s="1"/>
  <c r="H86" i="7"/>
  <c r="AO84" i="7"/>
  <c r="AL84" i="7"/>
  <c r="AI84" i="7"/>
  <c r="AC84" i="7"/>
  <c r="AB84" i="7"/>
  <c r="AA84" i="7"/>
  <c r="Z84" i="7"/>
  <c r="Y84" i="7"/>
  <c r="X84" i="7"/>
  <c r="W84" i="7"/>
  <c r="V84" i="7"/>
  <c r="U84" i="7"/>
  <c r="T84" i="7"/>
  <c r="S84" i="7"/>
  <c r="R84" i="7"/>
  <c r="Q84" i="7"/>
  <c r="P84" i="7"/>
  <c r="O84" i="7"/>
  <c r="N84" i="7"/>
  <c r="L84" i="7"/>
  <c r="L105" i="7" s="1"/>
  <c r="J84" i="7"/>
  <c r="G84" i="7"/>
  <c r="H83" i="7"/>
  <c r="I82" i="7"/>
  <c r="H82" i="7"/>
  <c r="AQ81" i="7"/>
  <c r="AP81" i="7"/>
  <c r="AN81" i="7"/>
  <c r="AM81" i="7"/>
  <c r="AK81" i="7"/>
  <c r="AJ81" i="7"/>
  <c r="AH81" i="7"/>
  <c r="AG81" i="7"/>
  <c r="I81" i="7"/>
  <c r="H81" i="7"/>
  <c r="H80" i="7"/>
  <c r="I79" i="7"/>
  <c r="H79" i="7"/>
  <c r="AQ78" i="7"/>
  <c r="AP78" i="7"/>
  <c r="AN78" i="7"/>
  <c r="AM78" i="7"/>
  <c r="AK78" i="7"/>
  <c r="AJ78" i="7"/>
  <c r="AH78" i="7"/>
  <c r="AG78" i="7"/>
  <c r="I78" i="7"/>
  <c r="H78" i="7"/>
  <c r="M79" i="7" s="1"/>
  <c r="H77" i="7"/>
  <c r="I76" i="7"/>
  <c r="H76" i="7"/>
  <c r="AQ75" i="7"/>
  <c r="AP75" i="7"/>
  <c r="AN75" i="7"/>
  <c r="AM75" i="7"/>
  <c r="AK75" i="7"/>
  <c r="AJ75" i="7"/>
  <c r="AH75" i="7"/>
  <c r="AG75" i="7"/>
  <c r="I75" i="7"/>
  <c r="H75" i="7"/>
  <c r="H74" i="7"/>
  <c r="I73" i="7"/>
  <c r="H73" i="7"/>
  <c r="M73" i="7" s="1"/>
  <c r="AQ72" i="7"/>
  <c r="AP72" i="7"/>
  <c r="AN72" i="7"/>
  <c r="AM72" i="7"/>
  <c r="AK72" i="7"/>
  <c r="AJ72" i="7"/>
  <c r="AH72" i="7"/>
  <c r="AG72" i="7"/>
  <c r="I72" i="7"/>
  <c r="H72" i="7"/>
  <c r="M72" i="7" s="1"/>
  <c r="H71" i="7"/>
  <c r="I70" i="7"/>
  <c r="H70" i="7"/>
  <c r="AQ69" i="7"/>
  <c r="AP69" i="7"/>
  <c r="AN69" i="7"/>
  <c r="AN84" i="7" s="1"/>
  <c r="AM69" i="7"/>
  <c r="AK69" i="7"/>
  <c r="AJ69" i="7"/>
  <c r="AH69" i="7"/>
  <c r="AH84" i="7" s="1"/>
  <c r="AG69" i="7"/>
  <c r="I69" i="7"/>
  <c r="H69" i="7"/>
  <c r="H68" i="7"/>
  <c r="I67" i="7"/>
  <c r="H67" i="7"/>
  <c r="M67" i="7" s="1"/>
  <c r="AQ66" i="7"/>
  <c r="AP66" i="7"/>
  <c r="AP84" i="7" s="1"/>
  <c r="AN66" i="7"/>
  <c r="AM66" i="7"/>
  <c r="AM84" i="7" s="1"/>
  <c r="AK66" i="7"/>
  <c r="AJ66" i="7"/>
  <c r="AJ84" i="7" s="1"/>
  <c r="AH66" i="7"/>
  <c r="AG66" i="7"/>
  <c r="AG84" i="7" s="1"/>
  <c r="I66" i="7"/>
  <c r="H66" i="7"/>
  <c r="M66" i="7" s="1"/>
  <c r="X62" i="7"/>
  <c r="W62" i="7"/>
  <c r="V62" i="7"/>
  <c r="U62" i="7"/>
  <c r="T62" i="7"/>
  <c r="S62" i="7"/>
  <c r="R62" i="7"/>
  <c r="Q62" i="7"/>
  <c r="P62" i="7"/>
  <c r="O62" i="7"/>
  <c r="N62" i="7"/>
  <c r="L62" i="7"/>
  <c r="K62" i="7"/>
  <c r="J62" i="7"/>
  <c r="G62" i="7"/>
  <c r="I61" i="7"/>
  <c r="I62" i="7" s="1"/>
  <c r="H61" i="7"/>
  <c r="H62" i="7" s="1"/>
  <c r="X59" i="7"/>
  <c r="W59" i="7"/>
  <c r="V59" i="7"/>
  <c r="U59" i="7"/>
  <c r="T59" i="7"/>
  <c r="S59" i="7"/>
  <c r="R59" i="7"/>
  <c r="Q59" i="7"/>
  <c r="P59" i="7"/>
  <c r="O59" i="7"/>
  <c r="N59" i="7"/>
  <c r="L59" i="7"/>
  <c r="K59" i="7"/>
  <c r="J59" i="7"/>
  <c r="G59" i="7"/>
  <c r="AF58" i="7"/>
  <c r="AH116" i="7" s="1"/>
  <c r="I58" i="7"/>
  <c r="H58" i="7"/>
  <c r="AF57" i="7"/>
  <c r="AH115" i="7" s="1"/>
  <c r="I57" i="7"/>
  <c r="H57" i="7"/>
  <c r="M57" i="7" s="1"/>
  <c r="AF56" i="7"/>
  <c r="AH114" i="7" s="1"/>
  <c r="I56" i="7"/>
  <c r="I59" i="7" s="1"/>
  <c r="H56" i="7"/>
  <c r="AF55" i="7"/>
  <c r="H55" i="7"/>
  <c r="M55" i="7" s="1"/>
  <c r="AO53" i="7"/>
  <c r="AL53" i="7"/>
  <c r="AI53" i="7"/>
  <c r="AC53" i="7"/>
  <c r="AB53" i="7"/>
  <c r="AA53" i="7"/>
  <c r="Z53" i="7"/>
  <c r="Y53" i="7"/>
  <c r="X53" i="7"/>
  <c r="W53" i="7"/>
  <c r="V53" i="7"/>
  <c r="U53" i="7"/>
  <c r="T53" i="7"/>
  <c r="S53" i="7"/>
  <c r="R53" i="7"/>
  <c r="Q53" i="7"/>
  <c r="P53" i="7"/>
  <c r="O53" i="7"/>
  <c r="N53" i="7"/>
  <c r="AQ52" i="7"/>
  <c r="AP52" i="7"/>
  <c r="AN52" i="7"/>
  <c r="AM52" i="7"/>
  <c r="AK52" i="7"/>
  <c r="AJ52" i="7"/>
  <c r="AH52" i="7"/>
  <c r="AG52" i="7"/>
  <c r="I52" i="7"/>
  <c r="H52" i="7"/>
  <c r="M52" i="7" s="1"/>
  <c r="AQ51" i="7"/>
  <c r="AP51" i="7"/>
  <c r="AN51" i="7"/>
  <c r="AM51" i="7"/>
  <c r="AK51" i="7"/>
  <c r="AJ51" i="7"/>
  <c r="AH51" i="7"/>
  <c r="AG51" i="7"/>
  <c r="I51" i="7"/>
  <c r="H51" i="7"/>
  <c r="M51" i="7" s="1"/>
  <c r="AQ50" i="7"/>
  <c r="AP50" i="7"/>
  <c r="AN50" i="7"/>
  <c r="AM50" i="7"/>
  <c r="AK50" i="7"/>
  <c r="AJ50" i="7"/>
  <c r="AH50" i="7"/>
  <c r="AG50" i="7"/>
  <c r="I50" i="7"/>
  <c r="H50" i="7"/>
  <c r="AQ49" i="7"/>
  <c r="AP49" i="7"/>
  <c r="AN49" i="7"/>
  <c r="AM49" i="7"/>
  <c r="AK49" i="7"/>
  <c r="AJ49" i="7"/>
  <c r="AH49" i="7"/>
  <c r="AG49" i="7"/>
  <c r="I49" i="7"/>
  <c r="H49" i="7"/>
  <c r="M49" i="7" s="1"/>
  <c r="AQ48" i="7"/>
  <c r="AP48" i="7"/>
  <c r="AN48" i="7"/>
  <c r="AM48" i="7"/>
  <c r="AK48" i="7"/>
  <c r="AJ48" i="7"/>
  <c r="AH48" i="7"/>
  <c r="AG48" i="7"/>
  <c r="I48" i="7"/>
  <c r="H48" i="7"/>
  <c r="M48" i="7" s="1"/>
  <c r="AQ47" i="7"/>
  <c r="AP47" i="7"/>
  <c r="AN47" i="7"/>
  <c r="AM47" i="7"/>
  <c r="AK47" i="7"/>
  <c r="AJ47" i="7"/>
  <c r="AH47" i="7"/>
  <c r="AG47" i="7"/>
  <c r="I47" i="7"/>
  <c r="H47" i="7"/>
  <c r="M47" i="7" s="1"/>
  <c r="AQ46" i="7"/>
  <c r="AP46" i="7"/>
  <c r="AN46" i="7"/>
  <c r="AM46" i="7"/>
  <c r="AK46" i="7"/>
  <c r="AJ46" i="7"/>
  <c r="AH46" i="7"/>
  <c r="AG46" i="7"/>
  <c r="I46" i="7"/>
  <c r="H46" i="7"/>
  <c r="AQ45" i="7"/>
  <c r="AP45" i="7"/>
  <c r="AN45" i="7"/>
  <c r="AM45" i="7"/>
  <c r="AK45" i="7"/>
  <c r="AJ45" i="7"/>
  <c r="AH45" i="7"/>
  <c r="AG45" i="7"/>
  <c r="I45" i="7"/>
  <c r="H45" i="7"/>
  <c r="M45" i="7" s="1"/>
  <c r="AQ44" i="7"/>
  <c r="AP44" i="7"/>
  <c r="AN44" i="7"/>
  <c r="AM44" i="7"/>
  <c r="AK44" i="7"/>
  <c r="AJ44" i="7"/>
  <c r="AH44" i="7"/>
  <c r="AG44" i="7"/>
  <c r="I44" i="7"/>
  <c r="H44" i="7"/>
  <c r="M44" i="7" s="1"/>
  <c r="M43" i="7" s="1"/>
  <c r="AQ43" i="7"/>
  <c r="AP43" i="7"/>
  <c r="AN43" i="7"/>
  <c r="AM43" i="7"/>
  <c r="AK43" i="7"/>
  <c r="AJ43" i="7"/>
  <c r="AH43" i="7"/>
  <c r="AG43" i="7"/>
  <c r="L43" i="7"/>
  <c r="K43" i="7"/>
  <c r="J43" i="7"/>
  <c r="I43" i="7"/>
  <c r="G43" i="7"/>
  <c r="AQ42" i="7"/>
  <c r="AP42" i="7"/>
  <c r="AN42" i="7"/>
  <c r="AM42" i="7"/>
  <c r="AK42" i="7"/>
  <c r="AJ42" i="7"/>
  <c r="AH42" i="7"/>
  <c r="AG42" i="7"/>
  <c r="H42" i="7"/>
  <c r="M42" i="7" s="1"/>
  <c r="AQ41" i="7"/>
  <c r="AP41" i="7"/>
  <c r="AN41" i="7"/>
  <c r="AM41" i="7"/>
  <c r="AK41" i="7"/>
  <c r="AJ41" i="7"/>
  <c r="AH41" i="7"/>
  <c r="AG41" i="7"/>
  <c r="I41" i="7"/>
  <c r="H41" i="7"/>
  <c r="M41" i="7" s="1"/>
  <c r="M40" i="7" s="1"/>
  <c r="AQ40" i="7"/>
  <c r="AP40" i="7"/>
  <c r="AN40" i="7"/>
  <c r="AM40" i="7"/>
  <c r="AK40" i="7"/>
  <c r="AJ40" i="7"/>
  <c r="AH40" i="7"/>
  <c r="AG40" i="7"/>
  <c r="L40" i="7"/>
  <c r="K40" i="7"/>
  <c r="J40" i="7"/>
  <c r="I40" i="7"/>
  <c r="G40" i="7"/>
  <c r="AQ39" i="7"/>
  <c r="AP39" i="7"/>
  <c r="AN39" i="7"/>
  <c r="AM39" i="7"/>
  <c r="AK39" i="7"/>
  <c r="AJ39" i="7"/>
  <c r="AH39" i="7"/>
  <c r="AG39" i="7"/>
  <c r="I39" i="7"/>
  <c r="H39" i="7"/>
  <c r="AQ38" i="7"/>
  <c r="AP38" i="7"/>
  <c r="AN38" i="7"/>
  <c r="AM38" i="7"/>
  <c r="AK38" i="7"/>
  <c r="AJ38" i="7"/>
  <c r="AH38" i="7"/>
  <c r="AG38" i="7"/>
  <c r="I38" i="7"/>
  <c r="H38" i="7"/>
  <c r="AQ37" i="7"/>
  <c r="AP37" i="7"/>
  <c r="AN37" i="7"/>
  <c r="AM37" i="7"/>
  <c r="AK37" i="7"/>
  <c r="AJ37" i="7"/>
  <c r="AH37" i="7"/>
  <c r="AG37" i="7"/>
  <c r="H37" i="7"/>
  <c r="M37" i="7" s="1"/>
  <c r="AQ36" i="7"/>
  <c r="AP36" i="7"/>
  <c r="AN36" i="7"/>
  <c r="AM36" i="7"/>
  <c r="AK36" i="7"/>
  <c r="AJ36" i="7"/>
  <c r="AH36" i="7"/>
  <c r="AG36" i="7"/>
  <c r="I36" i="7"/>
  <c r="H36" i="7"/>
  <c r="H35" i="7" s="1"/>
  <c r="AQ35" i="7"/>
  <c r="AP35" i="7"/>
  <c r="AN35" i="7"/>
  <c r="AM35" i="7"/>
  <c r="AK35" i="7"/>
  <c r="AJ35" i="7"/>
  <c r="AH35" i="7"/>
  <c r="AG35" i="7"/>
  <c r="L35" i="7"/>
  <c r="L53" i="7" s="1"/>
  <c r="K35" i="7"/>
  <c r="K53" i="7" s="1"/>
  <c r="J35" i="7"/>
  <c r="J53" i="7" s="1"/>
  <c r="I35" i="7"/>
  <c r="G35" i="7"/>
  <c r="G53" i="7" s="1"/>
  <c r="AD53" i="7" s="1"/>
  <c r="AQ34" i="7"/>
  <c r="AP34" i="7"/>
  <c r="AN34" i="7"/>
  <c r="AM34" i="7"/>
  <c r="AK34" i="7"/>
  <c r="AJ34" i="7"/>
  <c r="AH34" i="7"/>
  <c r="AG34" i="7"/>
  <c r="I34" i="7"/>
  <c r="H34" i="7"/>
  <c r="AQ33" i="7"/>
  <c r="AP33" i="7"/>
  <c r="AN33" i="7"/>
  <c r="AM33" i="7"/>
  <c r="AK33" i="7"/>
  <c r="AJ33" i="7"/>
  <c r="AH33" i="7"/>
  <c r="AG33" i="7"/>
  <c r="I33" i="7"/>
  <c r="H33" i="7"/>
  <c r="AQ32" i="7"/>
  <c r="AP32" i="7"/>
  <c r="AN32" i="7"/>
  <c r="AM32" i="7"/>
  <c r="AK32" i="7"/>
  <c r="AJ32" i="7"/>
  <c r="AH32" i="7"/>
  <c r="AG32" i="7"/>
  <c r="I32" i="7"/>
  <c r="H32" i="7"/>
  <c r="AQ31" i="7"/>
  <c r="AP31" i="7"/>
  <c r="AN31" i="7"/>
  <c r="AM31" i="7"/>
  <c r="AK31" i="7"/>
  <c r="AJ31" i="7"/>
  <c r="AH31" i="7"/>
  <c r="AG31" i="7"/>
  <c r="I31" i="7"/>
  <c r="H31" i="7"/>
  <c r="AQ30" i="7"/>
  <c r="AP30" i="7"/>
  <c r="AN30" i="7"/>
  <c r="AM30" i="7"/>
  <c r="AK30" i="7"/>
  <c r="AJ30" i="7"/>
  <c r="AH30" i="7"/>
  <c r="AG30" i="7"/>
  <c r="I30" i="7"/>
  <c r="H30" i="7"/>
  <c r="AO28" i="7"/>
  <c r="AL28" i="7"/>
  <c r="AI28" i="7"/>
  <c r="AC28" i="7"/>
  <c r="AB28" i="7"/>
  <c r="AA28" i="7"/>
  <c r="Z28" i="7"/>
  <c r="Y28" i="7"/>
  <c r="X28" i="7"/>
  <c r="W28" i="7"/>
  <c r="V28" i="7"/>
  <c r="U28" i="7"/>
  <c r="T28" i="7"/>
  <c r="S28" i="7"/>
  <c r="R28" i="7"/>
  <c r="Q28" i="7"/>
  <c r="P28" i="7"/>
  <c r="O28" i="7"/>
  <c r="N28" i="7"/>
  <c r="K28" i="7"/>
  <c r="J28" i="7"/>
  <c r="AQ27" i="7"/>
  <c r="AP27" i="7"/>
  <c r="AN27" i="7"/>
  <c r="AM27" i="7"/>
  <c r="AK27" i="7"/>
  <c r="AJ27" i="7"/>
  <c r="AH27" i="7"/>
  <c r="AG27" i="7"/>
  <c r="I27" i="7"/>
  <c r="H27" i="7"/>
  <c r="AQ26" i="7"/>
  <c r="AP26" i="7"/>
  <c r="AN26" i="7"/>
  <c r="AM26" i="7"/>
  <c r="AK26" i="7"/>
  <c r="AJ26" i="7"/>
  <c r="AH26" i="7"/>
  <c r="AG26" i="7"/>
  <c r="I26" i="7"/>
  <c r="H26" i="7"/>
  <c r="AQ25" i="7"/>
  <c r="AP25" i="7"/>
  <c r="AN25" i="7"/>
  <c r="AM25" i="7"/>
  <c r="AK25" i="7"/>
  <c r="AJ25" i="7"/>
  <c r="AH25" i="7"/>
  <c r="AG25" i="7"/>
  <c r="I25" i="7"/>
  <c r="H25" i="7"/>
  <c r="AQ24" i="7"/>
  <c r="AP24" i="7"/>
  <c r="AN24" i="7"/>
  <c r="AM24" i="7"/>
  <c r="AK24" i="7"/>
  <c r="AJ24" i="7"/>
  <c r="AH24" i="7"/>
  <c r="AG24" i="7"/>
  <c r="I24" i="7"/>
  <c r="H24" i="7"/>
  <c r="AQ23" i="7"/>
  <c r="AP23" i="7"/>
  <c r="AN23" i="7"/>
  <c r="AM23" i="7"/>
  <c r="AK23" i="7"/>
  <c r="AJ23" i="7"/>
  <c r="AH23" i="7"/>
  <c r="AG23" i="7"/>
  <c r="I23" i="7"/>
  <c r="H23" i="7"/>
  <c r="AQ22" i="7"/>
  <c r="AP22" i="7"/>
  <c r="AN22" i="7"/>
  <c r="AM22" i="7"/>
  <c r="AK22" i="7"/>
  <c r="AJ22" i="7"/>
  <c r="AH22" i="7"/>
  <c r="AG22" i="7"/>
  <c r="I22" i="7"/>
  <c r="H22" i="7"/>
  <c r="AQ21" i="7"/>
  <c r="AP21" i="7"/>
  <c r="AN21" i="7"/>
  <c r="AM21" i="7"/>
  <c r="AK21" i="7"/>
  <c r="AJ21" i="7"/>
  <c r="AH21" i="7"/>
  <c r="AG21" i="7"/>
  <c r="I21" i="7"/>
  <c r="H21" i="7"/>
  <c r="AQ20" i="7"/>
  <c r="AP20" i="7"/>
  <c r="AN20" i="7"/>
  <c r="AM20" i="7"/>
  <c r="AK20" i="7"/>
  <c r="AJ20" i="7"/>
  <c r="AH20" i="7"/>
  <c r="AG20" i="7"/>
  <c r="I20" i="7"/>
  <c r="H20" i="7"/>
  <c r="AQ19" i="7"/>
  <c r="AP19" i="7"/>
  <c r="AN19" i="7"/>
  <c r="AM19" i="7"/>
  <c r="AK19" i="7"/>
  <c r="AJ19" i="7"/>
  <c r="AH19" i="7"/>
  <c r="AG19" i="7"/>
  <c r="I19" i="7"/>
  <c r="H19" i="7"/>
  <c r="AQ18" i="7"/>
  <c r="AP18" i="7"/>
  <c r="AN18" i="7"/>
  <c r="AM18" i="7"/>
  <c r="AK18" i="7"/>
  <c r="AJ18" i="7"/>
  <c r="AH18" i="7"/>
  <c r="AG18" i="7"/>
  <c r="I18" i="7"/>
  <c r="H18" i="7"/>
  <c r="AQ17" i="7"/>
  <c r="AP17" i="7"/>
  <c r="AN17" i="7"/>
  <c r="AM17" i="7"/>
  <c r="AK17" i="7"/>
  <c r="AJ17" i="7"/>
  <c r="AH17" i="7"/>
  <c r="AG17" i="7"/>
  <c r="I17" i="7"/>
  <c r="H17" i="7"/>
  <c r="AQ16" i="7"/>
  <c r="AP16" i="7"/>
  <c r="AN16" i="7"/>
  <c r="AM16" i="7"/>
  <c r="AK16" i="7"/>
  <c r="AJ16" i="7"/>
  <c r="AH16" i="7"/>
  <c r="AG16" i="7"/>
  <c r="I16" i="7"/>
  <c r="H16" i="7"/>
  <c r="AQ15" i="7"/>
  <c r="AP15" i="7"/>
  <c r="AN15" i="7"/>
  <c r="AM15" i="7"/>
  <c r="AK15" i="7"/>
  <c r="AJ15" i="7"/>
  <c r="AH15" i="7"/>
  <c r="AG15" i="7"/>
  <c r="I15" i="7"/>
  <c r="H15" i="7"/>
  <c r="AQ14" i="7"/>
  <c r="AP14" i="7"/>
  <c r="AN14" i="7"/>
  <c r="AM14" i="7"/>
  <c r="AK14" i="7"/>
  <c r="AJ14" i="7"/>
  <c r="AH14" i="7"/>
  <c r="AG14" i="7"/>
  <c r="I14" i="7"/>
  <c r="H14" i="7"/>
  <c r="AQ13" i="7"/>
  <c r="AP13" i="7"/>
  <c r="AN13" i="7"/>
  <c r="AM13" i="7"/>
  <c r="AK13" i="7"/>
  <c r="AJ13" i="7"/>
  <c r="AH13" i="7"/>
  <c r="AG13" i="7"/>
  <c r="I13" i="7"/>
  <c r="H13" i="7"/>
  <c r="AQ12" i="7"/>
  <c r="AP12" i="7"/>
  <c r="AN12" i="7"/>
  <c r="AM12" i="7"/>
  <c r="AK12" i="7"/>
  <c r="AJ12" i="7"/>
  <c r="AH12" i="7"/>
  <c r="AG12" i="7"/>
  <c r="I12" i="7"/>
  <c r="I11" i="7" s="1"/>
  <c r="I28" i="7" s="1"/>
  <c r="H12" i="7"/>
  <c r="AQ11" i="7"/>
  <c r="AQ28" i="7" s="1"/>
  <c r="AP11" i="7"/>
  <c r="AP28" i="7" s="1"/>
  <c r="AN11" i="7"/>
  <c r="AN28" i="7" s="1"/>
  <c r="AM11" i="7"/>
  <c r="AM28" i="7" s="1"/>
  <c r="AK11" i="7"/>
  <c r="AK28" i="7" s="1"/>
  <c r="AJ11" i="7"/>
  <c r="AJ28" i="7" s="1"/>
  <c r="AH11" i="7"/>
  <c r="AH28" i="7" s="1"/>
  <c r="AG11" i="7"/>
  <c r="AG28" i="7" s="1"/>
  <c r="L11" i="7"/>
  <c r="L28" i="7" s="1"/>
  <c r="H11" i="7"/>
  <c r="H28" i="7" s="1"/>
  <c r="G11" i="7"/>
  <c r="G28" i="7" s="1"/>
  <c r="AD28" i="7" s="1"/>
  <c r="M30" i="7" l="1"/>
  <c r="AG53" i="7"/>
  <c r="AJ53" i="7"/>
  <c r="AM53" i="7"/>
  <c r="AP53" i="7"/>
  <c r="M31" i="7"/>
  <c r="M32" i="7"/>
  <c r="M33" i="7"/>
  <c r="M34" i="7"/>
  <c r="M82" i="7"/>
  <c r="J105" i="7"/>
  <c r="M116" i="7"/>
  <c r="K63" i="7"/>
  <c r="I118" i="7"/>
  <c r="AF11" i="7"/>
  <c r="AF114" i="7" s="1"/>
  <c r="AF12" i="7"/>
  <c r="AF115" i="7" s="1"/>
  <c r="AF13" i="7"/>
  <c r="AF116" i="7" s="1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N63" i="7"/>
  <c r="N106" i="7" s="1"/>
  <c r="N107" i="7" s="1"/>
  <c r="P63" i="7"/>
  <c r="P106" i="7" s="1"/>
  <c r="P107" i="7" s="1"/>
  <c r="R63" i="7"/>
  <c r="R106" i="7" s="1"/>
  <c r="R107" i="7" s="1"/>
  <c r="V63" i="7"/>
  <c r="V106" i="7" s="1"/>
  <c r="V107" i="7" s="1"/>
  <c r="AH53" i="7"/>
  <c r="AF30" i="7" s="1"/>
  <c r="AK53" i="7"/>
  <c r="AN53" i="7"/>
  <c r="AF32" i="7" s="1"/>
  <c r="AG115" i="7" s="1"/>
  <c r="AQ53" i="7"/>
  <c r="J63" i="7"/>
  <c r="L63" i="7"/>
  <c r="I53" i="7"/>
  <c r="I63" i="7" s="1"/>
  <c r="M38" i="7"/>
  <c r="M39" i="7"/>
  <c r="AK84" i="7"/>
  <c r="AQ84" i="7"/>
  <c r="AF70" i="7" s="1"/>
  <c r="AI116" i="7" s="1"/>
  <c r="M70" i="7"/>
  <c r="M75" i="7"/>
  <c r="M76" i="7"/>
  <c r="M88" i="7"/>
  <c r="M90" i="7"/>
  <c r="M92" i="7"/>
  <c r="M93" i="7"/>
  <c r="M94" i="7"/>
  <c r="M96" i="7"/>
  <c r="M97" i="7"/>
  <c r="M98" i="7"/>
  <c r="M100" i="7"/>
  <c r="M101" i="7"/>
  <c r="M102" i="7"/>
  <c r="G105" i="7"/>
  <c r="O105" i="7"/>
  <c r="Q105" i="7"/>
  <c r="S105" i="7"/>
  <c r="U105" i="7"/>
  <c r="W105" i="7"/>
  <c r="Y105" i="7"/>
  <c r="AA105" i="7"/>
  <c r="AC105" i="7"/>
  <c r="M119" i="7"/>
  <c r="H118" i="7"/>
  <c r="M122" i="7"/>
  <c r="AF10" i="7"/>
  <c r="AR28" i="7"/>
  <c r="AR53" i="7"/>
  <c r="AF31" i="7"/>
  <c r="AG114" i="7" s="1"/>
  <c r="AF33" i="7"/>
  <c r="AG116" i="7" s="1"/>
  <c r="K106" i="7"/>
  <c r="M36" i="7"/>
  <c r="H40" i="7"/>
  <c r="H53" i="7" s="1"/>
  <c r="H43" i="7"/>
  <c r="M46" i="7"/>
  <c r="M50" i="7"/>
  <c r="O63" i="7"/>
  <c r="O106" i="7" s="1"/>
  <c r="O107" i="7" s="1"/>
  <c r="Q63" i="7"/>
  <c r="Q106" i="7" s="1"/>
  <c r="Q107" i="7" s="1"/>
  <c r="S63" i="7"/>
  <c r="S106" i="7" s="1"/>
  <c r="S107" i="7" s="1"/>
  <c r="U63" i="7"/>
  <c r="U106" i="7" s="1"/>
  <c r="U107" i="7" s="1"/>
  <c r="W63" i="7"/>
  <c r="W106" i="7" s="1"/>
  <c r="W107" i="7" s="1"/>
  <c r="M56" i="7"/>
  <c r="M58" i="7"/>
  <c r="H59" i="7"/>
  <c r="G63" i="7"/>
  <c r="AF69" i="7"/>
  <c r="AI115" i="7" s="1"/>
  <c r="H84" i="7"/>
  <c r="H104" i="7"/>
  <c r="AH104" i="7"/>
  <c r="AK104" i="7"/>
  <c r="AN104" i="7"/>
  <c r="AQ104" i="7"/>
  <c r="J106" i="7"/>
  <c r="T63" i="7"/>
  <c r="T106" i="7" s="1"/>
  <c r="T107" i="7" s="1"/>
  <c r="X63" i="7"/>
  <c r="X106" i="7" s="1"/>
  <c r="X107" i="7" s="1"/>
  <c r="AH113" i="7"/>
  <c r="AH117" i="7" s="1"/>
  <c r="AF59" i="7"/>
  <c r="M61" i="7"/>
  <c r="M62" i="7" s="1"/>
  <c r="AF67" i="7"/>
  <c r="AI114" i="7" s="1"/>
  <c r="M120" i="7"/>
  <c r="I84" i="7"/>
  <c r="I105" i="7" s="1"/>
  <c r="I106" i="7" s="1"/>
  <c r="AF66" i="7"/>
  <c r="M69" i="7"/>
  <c r="M78" i="7"/>
  <c r="M81" i="7"/>
  <c r="AR84" i="7"/>
  <c r="AG132" i="7"/>
  <c r="AM132" i="7"/>
  <c r="M87" i="7"/>
  <c r="M89" i="7"/>
  <c r="M91" i="7"/>
  <c r="M95" i="7"/>
  <c r="M99" i="7"/>
  <c r="M103" i="7"/>
  <c r="AJ132" i="7"/>
  <c r="AP132" i="7"/>
  <c r="L106" i="7"/>
  <c r="M115" i="7"/>
  <c r="M114" i="7" s="1"/>
  <c r="M121" i="7"/>
  <c r="M86" i="7"/>
  <c r="M104" i="7" s="1"/>
  <c r="M118" i="7" l="1"/>
  <c r="M11" i="7"/>
  <c r="M28" i="7" s="1"/>
  <c r="M84" i="7"/>
  <c r="H105" i="7"/>
  <c r="M59" i="7"/>
  <c r="H63" i="7"/>
  <c r="AF72" i="7"/>
  <c r="AI113" i="7"/>
  <c r="AI117" i="7" s="1"/>
  <c r="AQ132" i="7"/>
  <c r="AF89" i="7"/>
  <c r="AJ116" i="7" s="1"/>
  <c r="AK116" i="7" s="1"/>
  <c r="AK132" i="7"/>
  <c r="AF87" i="7"/>
  <c r="AJ114" i="7" s="1"/>
  <c r="AK114" i="7" s="1"/>
  <c r="M105" i="7"/>
  <c r="AN132" i="7"/>
  <c r="AF88" i="7"/>
  <c r="AJ115" i="7" s="1"/>
  <c r="AK115" i="7" s="1"/>
  <c r="AR104" i="7"/>
  <c r="AH132" i="7"/>
  <c r="AF86" i="7"/>
  <c r="Y63" i="7"/>
  <c r="G106" i="7"/>
  <c r="W112" i="7" s="1"/>
  <c r="M35" i="7"/>
  <c r="M53" i="7" s="1"/>
  <c r="M63" i="7" s="1"/>
  <c r="AG113" i="7"/>
  <c r="AG117" i="7" s="1"/>
  <c r="AF34" i="7"/>
  <c r="AF113" i="7"/>
  <c r="AF14" i="7"/>
  <c r="H106" i="7" l="1"/>
  <c r="M106" i="7"/>
  <c r="AF117" i="7"/>
  <c r="Q112" i="7"/>
  <c r="Y112" i="7" s="1"/>
  <c r="AJ113" i="7"/>
  <c r="AJ117" i="7" s="1"/>
  <c r="AF90" i="7"/>
  <c r="AK113" i="7" l="1"/>
  <c r="AK117" i="7"/>
  <c r="J118" i="5" l="1"/>
  <c r="K118" i="5"/>
  <c r="L118" i="5"/>
  <c r="G118" i="5"/>
  <c r="I120" i="5"/>
  <c r="I121" i="5"/>
  <c r="I122" i="5"/>
  <c r="I119" i="5"/>
  <c r="H120" i="5"/>
  <c r="M120" i="5" s="1"/>
  <c r="H121" i="5"/>
  <c r="M121" i="5" s="1"/>
  <c r="H122" i="5"/>
  <c r="M122" i="5" s="1"/>
  <c r="H119" i="5"/>
  <c r="H118" i="5" l="1"/>
  <c r="I118" i="5"/>
  <c r="M119" i="5"/>
  <c r="M118" i="5" s="1"/>
  <c r="AG11" i="5" l="1"/>
  <c r="I103" i="5" l="1"/>
  <c r="H103" i="5"/>
  <c r="M103" i="5" s="1"/>
  <c r="I101" i="5"/>
  <c r="H101" i="5"/>
  <c r="M101" i="5" s="1"/>
  <c r="I99" i="5"/>
  <c r="H99" i="5"/>
  <c r="M99" i="5" s="1"/>
  <c r="I97" i="5"/>
  <c r="H97" i="5"/>
  <c r="M97" i="5" s="1"/>
  <c r="G104" i="5"/>
  <c r="W104" i="5"/>
  <c r="I95" i="5"/>
  <c r="H95" i="5"/>
  <c r="M95" i="5" s="1"/>
  <c r="I93" i="5"/>
  <c r="H93" i="5"/>
  <c r="M93" i="5" s="1"/>
  <c r="I91" i="5"/>
  <c r="H91" i="5"/>
  <c r="M91" i="5" s="1"/>
  <c r="I89" i="5"/>
  <c r="H89" i="5"/>
  <c r="M89" i="5" s="1"/>
  <c r="I87" i="5"/>
  <c r="H87" i="5"/>
  <c r="M87" i="5" s="1"/>
  <c r="J104" i="5"/>
  <c r="K104" i="5"/>
  <c r="L104" i="5"/>
  <c r="N104" i="5"/>
  <c r="O104" i="5"/>
  <c r="P104" i="5"/>
  <c r="Q104" i="5"/>
  <c r="R104" i="5"/>
  <c r="S104" i="5"/>
  <c r="T104" i="5"/>
  <c r="U104" i="5"/>
  <c r="V104" i="5"/>
  <c r="X104" i="5"/>
  <c r="H83" i="5"/>
  <c r="H80" i="5"/>
  <c r="H79" i="5"/>
  <c r="H77" i="5" l="1"/>
  <c r="I76" i="5"/>
  <c r="H76" i="5"/>
  <c r="H74" i="5"/>
  <c r="I73" i="5"/>
  <c r="H73" i="5"/>
  <c r="H71" i="5"/>
  <c r="I70" i="5"/>
  <c r="H70" i="5"/>
  <c r="M70" i="5" s="1"/>
  <c r="H68" i="5"/>
  <c r="I67" i="5"/>
  <c r="H67" i="5"/>
  <c r="J84" i="5"/>
  <c r="L84" i="5"/>
  <c r="N84" i="5"/>
  <c r="O84" i="5"/>
  <c r="P84" i="5"/>
  <c r="Q84" i="5"/>
  <c r="R84" i="5"/>
  <c r="S84" i="5"/>
  <c r="T84" i="5"/>
  <c r="U84" i="5"/>
  <c r="V84" i="5"/>
  <c r="W84" i="5"/>
  <c r="X84" i="5"/>
  <c r="G84" i="5"/>
  <c r="M117" i="5"/>
  <c r="I116" i="5"/>
  <c r="H116" i="5"/>
  <c r="M116" i="5" s="1"/>
  <c r="I115" i="5"/>
  <c r="I114" i="5" s="1"/>
  <c r="H115" i="5"/>
  <c r="M115" i="5" s="1"/>
  <c r="M114" i="5" s="1"/>
  <c r="L114" i="5"/>
  <c r="J114" i="5"/>
  <c r="G114" i="5"/>
  <c r="H114" i="5" l="1"/>
  <c r="M67" i="5"/>
  <c r="M76" i="5"/>
  <c r="M73" i="5"/>
  <c r="AQ92" i="5" l="1"/>
  <c r="AP92" i="5"/>
  <c r="AN92" i="5"/>
  <c r="AM92" i="5"/>
  <c r="AK92" i="5"/>
  <c r="AJ92" i="5"/>
  <c r="AH92" i="5"/>
  <c r="AG92" i="5"/>
  <c r="I92" i="5"/>
  <c r="H92" i="5"/>
  <c r="AH186" i="6"/>
  <c r="AG186" i="6"/>
  <c r="AF186" i="6"/>
  <c r="AE186" i="6"/>
  <c r="AH185" i="6"/>
  <c r="AG185" i="6"/>
  <c r="AF185" i="6"/>
  <c r="AE185" i="6"/>
  <c r="AH184" i="6"/>
  <c r="AG184" i="6"/>
  <c r="AF184" i="6"/>
  <c r="AE184" i="6"/>
  <c r="AH183" i="6"/>
  <c r="AG183" i="6"/>
  <c r="AF183" i="6"/>
  <c r="AE183" i="6"/>
  <c r="AH182" i="6"/>
  <c r="AG182" i="6"/>
  <c r="AF182" i="6"/>
  <c r="AE182" i="6"/>
  <c r="AH181" i="6"/>
  <c r="AG181" i="6"/>
  <c r="AF181" i="6"/>
  <c r="AE181" i="6"/>
  <c r="AH180" i="6"/>
  <c r="AG180" i="6"/>
  <c r="AF180" i="6"/>
  <c r="AE180" i="6"/>
  <c r="AH179" i="6"/>
  <c r="AG179" i="6"/>
  <c r="AF179" i="6"/>
  <c r="AE179" i="6"/>
  <c r="AH178" i="6"/>
  <c r="AG178" i="6"/>
  <c r="AF178" i="6"/>
  <c r="AE178" i="6"/>
  <c r="AH177" i="6"/>
  <c r="AG177" i="6"/>
  <c r="AF177" i="6"/>
  <c r="AE177" i="6"/>
  <c r="AH176" i="6"/>
  <c r="AG176" i="6"/>
  <c r="AF176" i="6"/>
  <c r="AE176" i="6"/>
  <c r="AH175" i="6"/>
  <c r="AG175" i="6"/>
  <c r="AF175" i="6"/>
  <c r="AE175" i="6"/>
  <c r="AH174" i="6"/>
  <c r="AG174" i="6"/>
  <c r="AF174" i="6"/>
  <c r="AE174" i="6"/>
  <c r="AH173" i="6"/>
  <c r="AG173" i="6"/>
  <c r="AF173" i="6"/>
  <c r="AE173" i="6"/>
  <c r="AH172" i="6"/>
  <c r="AG172" i="6"/>
  <c r="AF172" i="6"/>
  <c r="AE172" i="6"/>
  <c r="AH171" i="6"/>
  <c r="AG171" i="6"/>
  <c r="AF171" i="6"/>
  <c r="AE171" i="6"/>
  <c r="AH170" i="6"/>
  <c r="AG170" i="6"/>
  <c r="AF170" i="6"/>
  <c r="AE170" i="6"/>
  <c r="AH169" i="6"/>
  <c r="AG169" i="6"/>
  <c r="AF169" i="6"/>
  <c r="AE169" i="6"/>
  <c r="AH168" i="6"/>
  <c r="AG168" i="6"/>
  <c r="AF168" i="6"/>
  <c r="AE168" i="6"/>
  <c r="AH167" i="6"/>
  <c r="AG167" i="6"/>
  <c r="AF167" i="6"/>
  <c r="AE167" i="6"/>
  <c r="AH166" i="6"/>
  <c r="AG166" i="6"/>
  <c r="AF166" i="6"/>
  <c r="AE166" i="6"/>
  <c r="AH165" i="6"/>
  <c r="AG165" i="6"/>
  <c r="AF165" i="6"/>
  <c r="AE165" i="6"/>
  <c r="AH164" i="6"/>
  <c r="AG164" i="6"/>
  <c r="AF164" i="6"/>
  <c r="AE164" i="6"/>
  <c r="AH163" i="6"/>
  <c r="AG163" i="6"/>
  <c r="AF163" i="6"/>
  <c r="AE163" i="6"/>
  <c r="AH162" i="6"/>
  <c r="AH187" i="6" s="1"/>
  <c r="AG162" i="6"/>
  <c r="AG187" i="6" s="1"/>
  <c r="AF162" i="6"/>
  <c r="AF187" i="6" s="1"/>
  <c r="AE162" i="6"/>
  <c r="AE187" i="6" s="1"/>
  <c r="D162" i="6"/>
  <c r="E162" i="6" s="1"/>
  <c r="D161" i="6"/>
  <c r="D159" i="6"/>
  <c r="E159" i="6" s="1"/>
  <c r="D158" i="6"/>
  <c r="E158" i="6" s="1"/>
  <c r="M157" i="6"/>
  <c r="D157" i="6"/>
  <c r="M156" i="6"/>
  <c r="M155" i="6"/>
  <c r="D155" i="6"/>
  <c r="E155" i="6" s="1"/>
  <c r="M154" i="6"/>
  <c r="D154" i="6"/>
  <c r="M153" i="6"/>
  <c r="AP150" i="6"/>
  <c r="AM150" i="6"/>
  <c r="AL150" i="6"/>
  <c r="AK150" i="6"/>
  <c r="AH150" i="6"/>
  <c r="L150" i="6"/>
  <c r="I150" i="6"/>
  <c r="H150" i="6"/>
  <c r="G150" i="6"/>
  <c r="D150" i="6"/>
  <c r="D151" i="6" s="1"/>
  <c r="AO149" i="6"/>
  <c r="AJ149" i="6"/>
  <c r="AI149" i="6"/>
  <c r="AN149" i="6" s="1"/>
  <c r="F149" i="6"/>
  <c r="K149" i="6" s="1"/>
  <c r="E149" i="6"/>
  <c r="M149" i="6" s="1"/>
  <c r="AJ148" i="6"/>
  <c r="AI148" i="6"/>
  <c r="F148" i="6"/>
  <c r="E148" i="6"/>
  <c r="AJ147" i="6"/>
  <c r="AO147" i="6" s="1"/>
  <c r="AI147" i="6"/>
  <c r="F147" i="6"/>
  <c r="K147" i="6" s="1"/>
  <c r="E147" i="6"/>
  <c r="AJ146" i="6"/>
  <c r="AI146" i="6"/>
  <c r="F146" i="6"/>
  <c r="E146" i="6"/>
  <c r="AO145" i="6"/>
  <c r="AJ145" i="6"/>
  <c r="AI145" i="6"/>
  <c r="AN145" i="6" s="1"/>
  <c r="F145" i="6"/>
  <c r="K145" i="6" s="1"/>
  <c r="E145" i="6"/>
  <c r="M145" i="6" s="1"/>
  <c r="AJ144" i="6"/>
  <c r="AI144" i="6"/>
  <c r="F144" i="6"/>
  <c r="E144" i="6"/>
  <c r="AJ143" i="6"/>
  <c r="AO143" i="6" s="1"/>
  <c r="AI143" i="6"/>
  <c r="F143" i="6"/>
  <c r="K143" i="6" s="1"/>
  <c r="E143" i="6"/>
  <c r="AP133" i="6"/>
  <c r="AM133" i="6"/>
  <c r="AL133" i="6"/>
  <c r="AK133" i="6"/>
  <c r="AH133" i="6"/>
  <c r="L133" i="6"/>
  <c r="I133" i="6"/>
  <c r="H133" i="6"/>
  <c r="G133" i="6"/>
  <c r="D133" i="6"/>
  <c r="D134" i="6" s="1"/>
  <c r="AJ132" i="6"/>
  <c r="AO132" i="6" s="1"/>
  <c r="AI132" i="6"/>
  <c r="F132" i="6"/>
  <c r="E132" i="6"/>
  <c r="AJ131" i="6"/>
  <c r="AO131" i="6" s="1"/>
  <c r="AI131" i="6"/>
  <c r="AN131" i="6" s="1"/>
  <c r="F131" i="6"/>
  <c r="E131" i="6"/>
  <c r="AJ130" i="6"/>
  <c r="AO130" i="6" s="1"/>
  <c r="AI130" i="6"/>
  <c r="F130" i="6"/>
  <c r="E130" i="6"/>
  <c r="AJ129" i="6"/>
  <c r="AO129" i="6" s="1"/>
  <c r="AI129" i="6"/>
  <c r="AN129" i="6" s="1"/>
  <c r="F129" i="6"/>
  <c r="E129" i="6"/>
  <c r="AJ128" i="6"/>
  <c r="AO128" i="6" s="1"/>
  <c r="AI128" i="6"/>
  <c r="F128" i="6"/>
  <c r="E128" i="6"/>
  <c r="AJ127" i="6"/>
  <c r="AO127" i="6" s="1"/>
  <c r="AI127" i="6"/>
  <c r="AN127" i="6" s="1"/>
  <c r="F127" i="6"/>
  <c r="E127" i="6"/>
  <c r="AJ126" i="6"/>
  <c r="AO126" i="6" s="1"/>
  <c r="AI126" i="6"/>
  <c r="F126" i="6"/>
  <c r="E126" i="6"/>
  <c r="AJ125" i="6"/>
  <c r="AI125" i="6"/>
  <c r="AI133" i="6" s="1"/>
  <c r="F125" i="6"/>
  <c r="K125" i="6" s="1"/>
  <c r="E125" i="6"/>
  <c r="E133" i="6" s="1"/>
  <c r="AM113" i="6"/>
  <c r="AL113" i="6"/>
  <c r="AK113" i="6"/>
  <c r="AH113" i="6"/>
  <c r="I113" i="6"/>
  <c r="H113" i="6"/>
  <c r="G113" i="6"/>
  <c r="D113" i="6"/>
  <c r="D114" i="6" s="1"/>
  <c r="AJ112" i="6"/>
  <c r="AO112" i="6" s="1"/>
  <c r="AI112" i="6"/>
  <c r="F112" i="6"/>
  <c r="K112" i="6" s="1"/>
  <c r="E112" i="6"/>
  <c r="AI111" i="6"/>
  <c r="AN111" i="6" s="1"/>
  <c r="E111" i="6"/>
  <c r="J111" i="6" s="1"/>
  <c r="AJ110" i="6"/>
  <c r="AI110" i="6"/>
  <c r="F110" i="6"/>
  <c r="E110" i="6"/>
  <c r="AJ109" i="6"/>
  <c r="AO109" i="6" s="1"/>
  <c r="AI109" i="6"/>
  <c r="F109" i="6"/>
  <c r="M109" i="6" s="1"/>
  <c r="E109" i="6"/>
  <c r="AJ108" i="6"/>
  <c r="AO108" i="6" s="1"/>
  <c r="AI108" i="6"/>
  <c r="F108" i="6"/>
  <c r="E108" i="6"/>
  <c r="AJ107" i="6"/>
  <c r="AO107" i="6" s="1"/>
  <c r="AI107" i="6"/>
  <c r="F107" i="6"/>
  <c r="M107" i="6" s="1"/>
  <c r="E107" i="6"/>
  <c r="AJ106" i="6"/>
  <c r="AO106" i="6" s="1"/>
  <c r="AI106" i="6"/>
  <c r="F106" i="6"/>
  <c r="E106" i="6"/>
  <c r="AP96" i="6"/>
  <c r="AM96" i="6"/>
  <c r="AL96" i="6"/>
  <c r="AK96" i="6"/>
  <c r="AH96" i="6"/>
  <c r="L96" i="6"/>
  <c r="I96" i="6"/>
  <c r="H96" i="6"/>
  <c r="G96" i="6"/>
  <c r="D96" i="6"/>
  <c r="D97" i="6" s="1"/>
  <c r="AJ95" i="6"/>
  <c r="AI95" i="6"/>
  <c r="F95" i="6"/>
  <c r="K95" i="6" s="1"/>
  <c r="E95" i="6"/>
  <c r="AJ94" i="6"/>
  <c r="AQ94" i="6" s="1"/>
  <c r="AI94" i="6"/>
  <c r="F94" i="6"/>
  <c r="K94" i="6" s="1"/>
  <c r="E94" i="6"/>
  <c r="AJ93" i="6"/>
  <c r="AI93" i="6"/>
  <c r="F93" i="6"/>
  <c r="K93" i="6" s="1"/>
  <c r="E93" i="6"/>
  <c r="AJ92" i="6"/>
  <c r="AQ92" i="6" s="1"/>
  <c r="AI92" i="6"/>
  <c r="F92" i="6"/>
  <c r="K92" i="6" s="1"/>
  <c r="E92" i="6"/>
  <c r="AJ91" i="6"/>
  <c r="AI91" i="6"/>
  <c r="F91" i="6"/>
  <c r="K91" i="6" s="1"/>
  <c r="E91" i="6"/>
  <c r="AJ90" i="6"/>
  <c r="AQ90" i="6" s="1"/>
  <c r="AI90" i="6"/>
  <c r="F90" i="6"/>
  <c r="K90" i="6" s="1"/>
  <c r="E90" i="6"/>
  <c r="AJ89" i="6"/>
  <c r="AI89" i="6"/>
  <c r="F89" i="6"/>
  <c r="K89" i="6" s="1"/>
  <c r="E89" i="6"/>
  <c r="AJ88" i="6"/>
  <c r="AQ88" i="6" s="1"/>
  <c r="AI88" i="6"/>
  <c r="AI96" i="6" s="1"/>
  <c r="F88" i="6"/>
  <c r="K88" i="6" s="1"/>
  <c r="E88" i="6"/>
  <c r="AP75" i="6"/>
  <c r="AM75" i="6"/>
  <c r="AL75" i="6"/>
  <c r="AK75" i="6"/>
  <c r="AH75" i="6"/>
  <c r="L75" i="6"/>
  <c r="I75" i="6"/>
  <c r="H75" i="6"/>
  <c r="G75" i="6"/>
  <c r="D75" i="6"/>
  <c r="D76" i="6" s="1"/>
  <c r="AJ74" i="6"/>
  <c r="AQ74" i="6" s="1"/>
  <c r="AI74" i="6"/>
  <c r="F74" i="6"/>
  <c r="M74" i="6" s="1"/>
  <c r="E74" i="6"/>
  <c r="AJ73" i="6"/>
  <c r="AO73" i="6" s="1"/>
  <c r="AI73" i="6"/>
  <c r="F73" i="6"/>
  <c r="E73" i="6"/>
  <c r="AJ72" i="6"/>
  <c r="AO72" i="6" s="1"/>
  <c r="AI72" i="6"/>
  <c r="F72" i="6"/>
  <c r="M72" i="6" s="1"/>
  <c r="E72" i="6"/>
  <c r="AJ71" i="6"/>
  <c r="AO71" i="6" s="1"/>
  <c r="AI71" i="6"/>
  <c r="F71" i="6"/>
  <c r="E71" i="6"/>
  <c r="AJ70" i="6"/>
  <c r="AO70" i="6" s="1"/>
  <c r="AI70" i="6"/>
  <c r="F70" i="6"/>
  <c r="M70" i="6" s="1"/>
  <c r="E70" i="6"/>
  <c r="AJ69" i="6"/>
  <c r="AI69" i="6"/>
  <c r="F69" i="6"/>
  <c r="K69" i="6" s="1"/>
  <c r="E69" i="6"/>
  <c r="AJ68" i="6"/>
  <c r="AI68" i="6"/>
  <c r="F68" i="6"/>
  <c r="E68" i="6"/>
  <c r="AO67" i="6"/>
  <c r="AJ67" i="6"/>
  <c r="AI67" i="6"/>
  <c r="F67" i="6"/>
  <c r="E67" i="6"/>
  <c r="M67" i="6" s="1"/>
  <c r="AP57" i="6"/>
  <c r="AM57" i="6"/>
  <c r="AL57" i="6"/>
  <c r="AK57" i="6"/>
  <c r="AH57" i="6"/>
  <c r="L57" i="6"/>
  <c r="I57" i="6"/>
  <c r="H57" i="6"/>
  <c r="G57" i="6"/>
  <c r="D57" i="6"/>
  <c r="D58" i="6" s="1"/>
  <c r="F56" i="6"/>
  <c r="K56" i="6" s="1"/>
  <c r="E56" i="6"/>
  <c r="M56" i="6" s="1"/>
  <c r="AJ55" i="6"/>
  <c r="AI55" i="6"/>
  <c r="F55" i="6"/>
  <c r="E55" i="6"/>
  <c r="AJ54" i="6"/>
  <c r="AO54" i="6" s="1"/>
  <c r="AI54" i="6"/>
  <c r="F54" i="6"/>
  <c r="K54" i="6" s="1"/>
  <c r="E54" i="6"/>
  <c r="AJ53" i="6"/>
  <c r="AI53" i="6"/>
  <c r="F53" i="6"/>
  <c r="E53" i="6"/>
  <c r="AO52" i="6"/>
  <c r="AJ52" i="6"/>
  <c r="AI52" i="6"/>
  <c r="AN52" i="6" s="1"/>
  <c r="F52" i="6"/>
  <c r="K52" i="6" s="1"/>
  <c r="E52" i="6"/>
  <c r="M52" i="6" s="1"/>
  <c r="AJ51" i="6"/>
  <c r="AI51" i="6"/>
  <c r="F51" i="6"/>
  <c r="E51" i="6"/>
  <c r="F50" i="6"/>
  <c r="K50" i="6" s="1"/>
  <c r="E50" i="6"/>
  <c r="AJ49" i="6"/>
  <c r="AO49" i="6" s="1"/>
  <c r="AI49" i="6"/>
  <c r="F49" i="6"/>
  <c r="E49" i="6"/>
  <c r="AM36" i="6"/>
  <c r="AL36" i="6"/>
  <c r="AK36" i="6"/>
  <c r="AH36" i="6"/>
  <c r="I36" i="6"/>
  <c r="H36" i="6"/>
  <c r="G36" i="6"/>
  <c r="D36" i="6"/>
  <c r="D37" i="6" s="1"/>
  <c r="AJ35" i="6"/>
  <c r="AI35" i="6"/>
  <c r="F35" i="6"/>
  <c r="E35" i="6"/>
  <c r="AO34" i="6"/>
  <c r="AJ34" i="6"/>
  <c r="AI34" i="6"/>
  <c r="AN34" i="6" s="1"/>
  <c r="F34" i="6"/>
  <c r="K34" i="6" s="1"/>
  <c r="E34" i="6"/>
  <c r="M34" i="6" s="1"/>
  <c r="AJ33" i="6"/>
  <c r="AI33" i="6"/>
  <c r="F33" i="6"/>
  <c r="E33" i="6"/>
  <c r="AJ32" i="6"/>
  <c r="AO32" i="6" s="1"/>
  <c r="AI32" i="6"/>
  <c r="F32" i="6"/>
  <c r="K32" i="6" s="1"/>
  <c r="E32" i="6"/>
  <c r="AJ31" i="6"/>
  <c r="AI31" i="6"/>
  <c r="F31" i="6"/>
  <c r="K31" i="6" s="1"/>
  <c r="E31" i="6"/>
  <c r="AJ30" i="6"/>
  <c r="AO30" i="6" s="1"/>
  <c r="AI30" i="6"/>
  <c r="F30" i="6"/>
  <c r="E30" i="6"/>
  <c r="AJ29" i="6"/>
  <c r="AI29" i="6"/>
  <c r="F29" i="6"/>
  <c r="K29" i="6" s="1"/>
  <c r="E29" i="6"/>
  <c r="AJ28" i="6"/>
  <c r="AJ36" i="6" s="1"/>
  <c r="AI28" i="6"/>
  <c r="F28" i="6"/>
  <c r="E28" i="6"/>
  <c r="AM18" i="6"/>
  <c r="AL18" i="6"/>
  <c r="AK18" i="6"/>
  <c r="AH18" i="6"/>
  <c r="AH19" i="6" s="1"/>
  <c r="I18" i="6"/>
  <c r="H18" i="6"/>
  <c r="G18" i="6"/>
  <c r="D18" i="6"/>
  <c r="D19" i="6" s="1"/>
  <c r="AJ17" i="6"/>
  <c r="AI17" i="6"/>
  <c r="F17" i="6"/>
  <c r="K17" i="6" s="1"/>
  <c r="E17" i="6"/>
  <c r="AJ16" i="6"/>
  <c r="AI16" i="6"/>
  <c r="F16" i="6"/>
  <c r="K16" i="6" s="1"/>
  <c r="E16" i="6"/>
  <c r="AJ15" i="6"/>
  <c r="AI15" i="6"/>
  <c r="F15" i="6"/>
  <c r="K15" i="6" s="1"/>
  <c r="E15" i="6"/>
  <c r="AJ14" i="6"/>
  <c r="AI14" i="6"/>
  <c r="F14" i="6"/>
  <c r="K14" i="6" s="1"/>
  <c r="E14" i="6"/>
  <c r="AJ13" i="6"/>
  <c r="AI13" i="6"/>
  <c r="F13" i="6"/>
  <c r="K13" i="6" s="1"/>
  <c r="E13" i="6"/>
  <c r="F12" i="6"/>
  <c r="E12" i="6"/>
  <c r="AJ11" i="6"/>
  <c r="AO11" i="6" s="1"/>
  <c r="AI11" i="6"/>
  <c r="AI18" i="6" s="1"/>
  <c r="F11" i="6"/>
  <c r="E11" i="6"/>
  <c r="E18" i="6" s="1"/>
  <c r="J12" i="6" l="1"/>
  <c r="M13" i="6"/>
  <c r="AN13" i="6"/>
  <c r="M14" i="6"/>
  <c r="AN14" i="6"/>
  <c r="M15" i="6"/>
  <c r="AN15" i="6"/>
  <c r="M16" i="6"/>
  <c r="AN16" i="6"/>
  <c r="M17" i="6"/>
  <c r="AN17" i="6"/>
  <c r="E36" i="6"/>
  <c r="M29" i="6"/>
  <c r="AN29" i="6"/>
  <c r="J30" i="6"/>
  <c r="AQ30" i="6"/>
  <c r="J31" i="6"/>
  <c r="M32" i="6"/>
  <c r="AN32" i="6"/>
  <c r="AI57" i="6"/>
  <c r="J50" i="6"/>
  <c r="M54" i="6"/>
  <c r="AN54" i="6"/>
  <c r="M69" i="6"/>
  <c r="AN69" i="6"/>
  <c r="AN71" i="6"/>
  <c r="AN73" i="6"/>
  <c r="M88" i="6"/>
  <c r="J90" i="6"/>
  <c r="J92" i="6"/>
  <c r="J94" i="6"/>
  <c r="AQ106" i="6"/>
  <c r="AN108" i="6"/>
  <c r="M112" i="6"/>
  <c r="AN112" i="6"/>
  <c r="M147" i="6"/>
  <c r="AN147" i="6"/>
  <c r="K33" i="6"/>
  <c r="M33" i="6"/>
  <c r="K51" i="6"/>
  <c r="M51" i="6"/>
  <c r="K55" i="6"/>
  <c r="M55" i="6"/>
  <c r="AQ69" i="6"/>
  <c r="M71" i="6"/>
  <c r="K71" i="6"/>
  <c r="AQ73" i="6"/>
  <c r="M90" i="6"/>
  <c r="AQ91" i="6"/>
  <c r="AO91" i="6"/>
  <c r="M94" i="6"/>
  <c r="AQ95" i="6"/>
  <c r="AO95" i="6"/>
  <c r="M106" i="6"/>
  <c r="K106" i="6"/>
  <c r="AQ108" i="6"/>
  <c r="K110" i="6"/>
  <c r="M110" i="6"/>
  <c r="AQ125" i="6"/>
  <c r="M127" i="6"/>
  <c r="K127" i="6"/>
  <c r="AQ129" i="6"/>
  <c r="M131" i="6"/>
  <c r="K131" i="6"/>
  <c r="K146" i="6"/>
  <c r="M146" i="6"/>
  <c r="F150" i="6"/>
  <c r="M11" i="6"/>
  <c r="M12" i="6"/>
  <c r="AQ13" i="6"/>
  <c r="K35" i="6"/>
  <c r="M35" i="6"/>
  <c r="K53" i="6"/>
  <c r="M53" i="6"/>
  <c r="AI75" i="6"/>
  <c r="K68" i="6"/>
  <c r="M68" i="6"/>
  <c r="AQ71" i="6"/>
  <c r="M73" i="6"/>
  <c r="K73" i="6"/>
  <c r="AQ89" i="6"/>
  <c r="AO89" i="6"/>
  <c r="M92" i="6"/>
  <c r="AQ93" i="6"/>
  <c r="AO93" i="6"/>
  <c r="M108" i="6"/>
  <c r="K108" i="6"/>
  <c r="AQ127" i="6"/>
  <c r="M129" i="6"/>
  <c r="K129" i="6"/>
  <c r="AQ131" i="6"/>
  <c r="AI150" i="6"/>
  <c r="K144" i="6"/>
  <c r="M144" i="6"/>
  <c r="K148" i="6"/>
  <c r="M148" i="6"/>
  <c r="AQ14" i="6"/>
  <c r="AQ15" i="6"/>
  <c r="AQ16" i="6"/>
  <c r="AQ17" i="6"/>
  <c r="F36" i="6"/>
  <c r="AQ29" i="6"/>
  <c r="M30" i="6"/>
  <c r="AQ31" i="6"/>
  <c r="AQ32" i="6"/>
  <c r="J33" i="6"/>
  <c r="AQ33" i="6"/>
  <c r="AQ34" i="6"/>
  <c r="J35" i="6"/>
  <c r="AQ35" i="6"/>
  <c r="M50" i="6"/>
  <c r="E57" i="6"/>
  <c r="AQ51" i="6"/>
  <c r="AQ52" i="6"/>
  <c r="J53" i="6"/>
  <c r="AQ53" i="6"/>
  <c r="AQ54" i="6"/>
  <c r="J55" i="6"/>
  <c r="AQ55" i="6"/>
  <c r="AQ67" i="6"/>
  <c r="J68" i="6"/>
  <c r="AQ68" i="6"/>
  <c r="AQ70" i="6"/>
  <c r="J71" i="6"/>
  <c r="AQ72" i="6"/>
  <c r="J73" i="6"/>
  <c r="AN74" i="6"/>
  <c r="K96" i="6"/>
  <c r="M89" i="6"/>
  <c r="AN89" i="6"/>
  <c r="M91" i="6"/>
  <c r="AN91" i="6"/>
  <c r="M93" i="6"/>
  <c r="AN93" i="6"/>
  <c r="M95" i="6"/>
  <c r="AN95" i="6"/>
  <c r="F96" i="6"/>
  <c r="AQ107" i="6"/>
  <c r="J108" i="6"/>
  <c r="AQ109" i="6"/>
  <c r="J110" i="6"/>
  <c r="AQ112" i="6"/>
  <c r="J125" i="6"/>
  <c r="AJ133" i="6"/>
  <c r="AQ126" i="6"/>
  <c r="J127" i="6"/>
  <c r="AQ128" i="6"/>
  <c r="J129" i="6"/>
  <c r="AQ130" i="6"/>
  <c r="J131" i="6"/>
  <c r="AQ132" i="6"/>
  <c r="AQ143" i="6"/>
  <c r="J144" i="6"/>
  <c r="AQ145" i="6"/>
  <c r="J146" i="6"/>
  <c r="AQ147" i="6"/>
  <c r="J148" i="6"/>
  <c r="AQ149" i="6"/>
  <c r="M92" i="5"/>
  <c r="K11" i="6"/>
  <c r="AN11" i="6"/>
  <c r="AN18" i="6" s="1"/>
  <c r="AQ11" i="6"/>
  <c r="K12" i="6"/>
  <c r="J13" i="6"/>
  <c r="AO13" i="6"/>
  <c r="J14" i="6"/>
  <c r="AO14" i="6"/>
  <c r="J15" i="6"/>
  <c r="AO15" i="6"/>
  <c r="J16" i="6"/>
  <c r="AO16" i="6"/>
  <c r="J17" i="6"/>
  <c r="AO17" i="6"/>
  <c r="F18" i="6"/>
  <c r="AJ18" i="6"/>
  <c r="J28" i="6"/>
  <c r="M28" i="6"/>
  <c r="AO28" i="6"/>
  <c r="J29" i="6"/>
  <c r="K30" i="6"/>
  <c r="AN30" i="6"/>
  <c r="M31" i="6"/>
  <c r="J32" i="6"/>
  <c r="J34" i="6"/>
  <c r="F57" i="6"/>
  <c r="M49" i="6"/>
  <c r="AN49" i="6"/>
  <c r="J52" i="6"/>
  <c r="J54" i="6"/>
  <c r="J56" i="6"/>
  <c r="AJ57" i="6"/>
  <c r="J67" i="6"/>
  <c r="J69" i="6"/>
  <c r="AN70" i="6"/>
  <c r="AN72" i="6"/>
  <c r="E75" i="6"/>
  <c r="M96" i="6"/>
  <c r="J89" i="6"/>
  <c r="J91" i="6"/>
  <c r="J93" i="6"/>
  <c r="J95" i="6"/>
  <c r="AN107" i="6"/>
  <c r="AN109" i="6"/>
  <c r="AQ110" i="6"/>
  <c r="AO110" i="6"/>
  <c r="AO113" i="6" s="1"/>
  <c r="F113" i="6"/>
  <c r="AJ113" i="6"/>
  <c r="M126" i="6"/>
  <c r="K126" i="6"/>
  <c r="AN128" i="6"/>
  <c r="M130" i="6"/>
  <c r="K130" i="6"/>
  <c r="AN132" i="6"/>
  <c r="E150" i="6"/>
  <c r="M143" i="6"/>
  <c r="M150" i="6" s="1"/>
  <c r="J143" i="6"/>
  <c r="AQ144" i="6"/>
  <c r="AO144" i="6"/>
  <c r="J147" i="6"/>
  <c r="AQ148" i="6"/>
  <c r="AO148" i="6"/>
  <c r="E161" i="6"/>
  <c r="D160" i="6"/>
  <c r="J11" i="6"/>
  <c r="J18" i="6" s="1"/>
  <c r="K28" i="6"/>
  <c r="K36" i="6" s="1"/>
  <c r="AI36" i="6"/>
  <c r="AN28" i="6"/>
  <c r="AQ28" i="6"/>
  <c r="AN31" i="6"/>
  <c r="AO31" i="6"/>
  <c r="AN33" i="6"/>
  <c r="AO33" i="6"/>
  <c r="AN35" i="6"/>
  <c r="AO35" i="6"/>
  <c r="J49" i="6"/>
  <c r="K49" i="6"/>
  <c r="AQ49" i="6"/>
  <c r="J51" i="6"/>
  <c r="AN51" i="6"/>
  <c r="AO51" i="6"/>
  <c r="AN53" i="6"/>
  <c r="AO53" i="6"/>
  <c r="AN55" i="6"/>
  <c r="F75" i="6"/>
  <c r="AN68" i="6"/>
  <c r="AO68" i="6"/>
  <c r="AO75" i="6" s="1"/>
  <c r="J70" i="6"/>
  <c r="K70" i="6"/>
  <c r="J72" i="6"/>
  <c r="K72" i="6"/>
  <c r="J74" i="6"/>
  <c r="AJ75" i="6"/>
  <c r="E96" i="6"/>
  <c r="J88" i="6"/>
  <c r="AO88" i="6"/>
  <c r="AN90" i="6"/>
  <c r="AO90" i="6"/>
  <c r="AN92" i="6"/>
  <c r="AO92" i="6"/>
  <c r="AN94" i="6"/>
  <c r="AO94" i="6"/>
  <c r="AJ96" i="6"/>
  <c r="AI113" i="6"/>
  <c r="AN106" i="6"/>
  <c r="J107" i="6"/>
  <c r="K107" i="6"/>
  <c r="J109" i="6"/>
  <c r="K109" i="6"/>
  <c r="J112" i="6"/>
  <c r="AN126" i="6"/>
  <c r="M128" i="6"/>
  <c r="K128" i="6"/>
  <c r="AN130" i="6"/>
  <c r="M132" i="6"/>
  <c r="K132" i="6"/>
  <c r="J145" i="6"/>
  <c r="AQ146" i="6"/>
  <c r="AO146" i="6"/>
  <c r="J149" i="6"/>
  <c r="E154" i="6"/>
  <c r="D153" i="6"/>
  <c r="M158" i="6"/>
  <c r="O155" i="6" s="1"/>
  <c r="K67" i="6"/>
  <c r="K75" i="6" s="1"/>
  <c r="AN67" i="6"/>
  <c r="AN88" i="6"/>
  <c r="AN96" i="6" s="1"/>
  <c r="E113" i="6"/>
  <c r="J106" i="6"/>
  <c r="J113" i="6" s="1"/>
  <c r="AN110" i="6"/>
  <c r="F133" i="6"/>
  <c r="M125" i="6"/>
  <c r="AN125" i="6"/>
  <c r="AN133" i="6" s="1"/>
  <c r="J126" i="6"/>
  <c r="J128" i="6"/>
  <c r="J130" i="6"/>
  <c r="J132" i="6"/>
  <c r="AQ150" i="6"/>
  <c r="AN144" i="6"/>
  <c r="AN146" i="6"/>
  <c r="AN148" i="6"/>
  <c r="AJ150" i="6"/>
  <c r="E157" i="6"/>
  <c r="F158" i="6" s="1"/>
  <c r="AO125" i="6"/>
  <c r="AO133" i="6" s="1"/>
  <c r="AN143" i="6"/>
  <c r="K150" i="6" l="1"/>
  <c r="AQ96" i="6"/>
  <c r="AO18" i="6"/>
  <c r="AN150" i="6"/>
  <c r="J133" i="6"/>
  <c r="M133" i="6"/>
  <c r="AN75" i="6"/>
  <c r="AO150" i="6"/>
  <c r="K133" i="6"/>
  <c r="K113" i="6"/>
  <c r="J96" i="6"/>
  <c r="AO57" i="6"/>
  <c r="K57" i="6"/>
  <c r="AQ133" i="6"/>
  <c r="O153" i="6"/>
  <c r="O156" i="6"/>
  <c r="E153" i="6"/>
  <c r="AO96" i="6"/>
  <c r="J57" i="6"/>
  <c r="AN36" i="6"/>
  <c r="J75" i="6"/>
  <c r="AO36" i="6"/>
  <c r="J36" i="6"/>
  <c r="K18" i="6"/>
  <c r="F157" i="6"/>
  <c r="F159" i="6"/>
  <c r="O157" i="6"/>
  <c r="O154" i="6"/>
  <c r="AN113" i="6"/>
  <c r="E160" i="6"/>
  <c r="F161" i="6" s="1"/>
  <c r="J150" i="6"/>
  <c r="AN57" i="6"/>
  <c r="AI104" i="5"/>
  <c r="AL104" i="5"/>
  <c r="AO104" i="5"/>
  <c r="AQ102" i="5"/>
  <c r="AQ100" i="5"/>
  <c r="AQ98" i="5"/>
  <c r="AQ96" i="5"/>
  <c r="AQ94" i="5"/>
  <c r="AQ90" i="5"/>
  <c r="AQ88" i="5"/>
  <c r="AQ86" i="5"/>
  <c r="AP102" i="5"/>
  <c r="AP100" i="5"/>
  <c r="AP98" i="5"/>
  <c r="AP96" i="5"/>
  <c r="AP94" i="5"/>
  <c r="AP90" i="5"/>
  <c r="AP88" i="5"/>
  <c r="AP86" i="5"/>
  <c r="AN102" i="5"/>
  <c r="AN100" i="5"/>
  <c r="AN98" i="5"/>
  <c r="AN96" i="5"/>
  <c r="AN94" i="5"/>
  <c r="AN90" i="5"/>
  <c r="AN88" i="5"/>
  <c r="AN86" i="5"/>
  <c r="AM102" i="5"/>
  <c r="AM100" i="5"/>
  <c r="AM98" i="5"/>
  <c r="AM96" i="5"/>
  <c r="AM94" i="5"/>
  <c r="AM90" i="5"/>
  <c r="AM88" i="5"/>
  <c r="AM86" i="5"/>
  <c r="AK102" i="5"/>
  <c r="AK100" i="5"/>
  <c r="AK98" i="5"/>
  <c r="AK96" i="5"/>
  <c r="AK94" i="5"/>
  <c r="AK90" i="5"/>
  <c r="AK88" i="5"/>
  <c r="AK86" i="5"/>
  <c r="AJ102" i="5"/>
  <c r="AJ100" i="5"/>
  <c r="AJ98" i="5"/>
  <c r="AJ96" i="5"/>
  <c r="AJ94" i="5"/>
  <c r="AJ90" i="5"/>
  <c r="AJ88" i="5"/>
  <c r="AJ86" i="5"/>
  <c r="AH102" i="5"/>
  <c r="AH100" i="5"/>
  <c r="AH98" i="5"/>
  <c r="AH96" i="5"/>
  <c r="AH94" i="5"/>
  <c r="AH90" i="5"/>
  <c r="AH88" i="5"/>
  <c r="AH86" i="5"/>
  <c r="AG88" i="5"/>
  <c r="AG90" i="5"/>
  <c r="AG94" i="5"/>
  <c r="AG96" i="5"/>
  <c r="AG98" i="5"/>
  <c r="AG100" i="5"/>
  <c r="AG102" i="5"/>
  <c r="AG86" i="5"/>
  <c r="AI84" i="5"/>
  <c r="AL84" i="5"/>
  <c r="AO84" i="5"/>
  <c r="AQ81" i="5"/>
  <c r="AQ78" i="5"/>
  <c r="AQ75" i="5"/>
  <c r="AQ72" i="5"/>
  <c r="AQ69" i="5"/>
  <c r="AQ66" i="5"/>
  <c r="AP81" i="5"/>
  <c r="AP78" i="5"/>
  <c r="AP75" i="5"/>
  <c r="AP72" i="5"/>
  <c r="AP69" i="5"/>
  <c r="AP66" i="5"/>
  <c r="AN81" i="5"/>
  <c r="AN78" i="5"/>
  <c r="AN75" i="5"/>
  <c r="AN72" i="5"/>
  <c r="AN69" i="5"/>
  <c r="AN66" i="5"/>
  <c r="AM81" i="5"/>
  <c r="AM78" i="5"/>
  <c r="AM75" i="5"/>
  <c r="AM72" i="5"/>
  <c r="AM69" i="5"/>
  <c r="AM66" i="5"/>
  <c r="AK81" i="5"/>
  <c r="AK78" i="5"/>
  <c r="AK75" i="5"/>
  <c r="AK72" i="5"/>
  <c r="AK69" i="5"/>
  <c r="AK66" i="5"/>
  <c r="AJ81" i="5"/>
  <c r="AJ78" i="5"/>
  <c r="AJ75" i="5"/>
  <c r="AJ72" i="5"/>
  <c r="AJ69" i="5"/>
  <c r="AJ66" i="5"/>
  <c r="AH81" i="5"/>
  <c r="AH78" i="5"/>
  <c r="AH75" i="5"/>
  <c r="AH72" i="5"/>
  <c r="AH69" i="5"/>
  <c r="AH66" i="5"/>
  <c r="AG69" i="5"/>
  <c r="AG72" i="5"/>
  <c r="AG75" i="5"/>
  <c r="AG78" i="5"/>
  <c r="AG81" i="5"/>
  <c r="AG66" i="5"/>
  <c r="AF58" i="5"/>
  <c r="AH116" i="5" s="1"/>
  <c r="AF57" i="5"/>
  <c r="AH115" i="5" s="1"/>
  <c r="AF56" i="5"/>
  <c r="AH114" i="5" s="1"/>
  <c r="AF55" i="5"/>
  <c r="AH113" i="5" s="1"/>
  <c r="AI53" i="5"/>
  <c r="AL53" i="5"/>
  <c r="AO53" i="5"/>
  <c r="AQ30" i="5"/>
  <c r="AP30" i="5"/>
  <c r="AN30" i="5"/>
  <c r="AM30" i="5"/>
  <c r="AK30" i="5"/>
  <c r="AJ30" i="5"/>
  <c r="AQ52" i="5"/>
  <c r="AQ51" i="5"/>
  <c r="AQ50" i="5"/>
  <c r="AQ49" i="5"/>
  <c r="AQ48" i="5"/>
  <c r="AQ47" i="5"/>
  <c r="AQ46" i="5"/>
  <c r="AQ45" i="5"/>
  <c r="AQ44" i="5"/>
  <c r="AQ43" i="5"/>
  <c r="AQ42" i="5"/>
  <c r="AQ41" i="5"/>
  <c r="AQ40" i="5"/>
  <c r="AQ39" i="5"/>
  <c r="AQ38" i="5"/>
  <c r="AQ37" i="5"/>
  <c r="AQ36" i="5"/>
  <c r="AQ35" i="5"/>
  <c r="AQ34" i="5"/>
  <c r="AQ33" i="5"/>
  <c r="AQ32" i="5"/>
  <c r="AQ31" i="5"/>
  <c r="AP52" i="5"/>
  <c r="AP51" i="5"/>
  <c r="AP50" i="5"/>
  <c r="AP49" i="5"/>
  <c r="AP48" i="5"/>
  <c r="AP47" i="5"/>
  <c r="AP46" i="5"/>
  <c r="AP45" i="5"/>
  <c r="AP44" i="5"/>
  <c r="AP43" i="5"/>
  <c r="AP42" i="5"/>
  <c r="AP41" i="5"/>
  <c r="AP40" i="5"/>
  <c r="AP39" i="5"/>
  <c r="AP38" i="5"/>
  <c r="AP37" i="5"/>
  <c r="AP36" i="5"/>
  <c r="AP35" i="5"/>
  <c r="AP34" i="5"/>
  <c r="AP33" i="5"/>
  <c r="AP32" i="5"/>
  <c r="AP31" i="5"/>
  <c r="AN52" i="5"/>
  <c r="AN51" i="5"/>
  <c r="AN50" i="5"/>
  <c r="AN49" i="5"/>
  <c r="AN48" i="5"/>
  <c r="AN47" i="5"/>
  <c r="AN46" i="5"/>
  <c r="AN45" i="5"/>
  <c r="AN44" i="5"/>
  <c r="AN43" i="5"/>
  <c r="AN42" i="5"/>
  <c r="AN41" i="5"/>
  <c r="AN40" i="5"/>
  <c r="AN39" i="5"/>
  <c r="AN38" i="5"/>
  <c r="AN37" i="5"/>
  <c r="AN36" i="5"/>
  <c r="AN35" i="5"/>
  <c r="AN34" i="5"/>
  <c r="AN33" i="5"/>
  <c r="AN32" i="5"/>
  <c r="AN31" i="5"/>
  <c r="AM52" i="5"/>
  <c r="AM51" i="5"/>
  <c r="AM50" i="5"/>
  <c r="AM49" i="5"/>
  <c r="AM48" i="5"/>
  <c r="AM47" i="5"/>
  <c r="AM46" i="5"/>
  <c r="AM45" i="5"/>
  <c r="AM44" i="5"/>
  <c r="AM43" i="5"/>
  <c r="AM42" i="5"/>
  <c r="AM41" i="5"/>
  <c r="AM40" i="5"/>
  <c r="AM39" i="5"/>
  <c r="AM38" i="5"/>
  <c r="AM37" i="5"/>
  <c r="AM36" i="5"/>
  <c r="AM35" i="5"/>
  <c r="AM34" i="5"/>
  <c r="AM33" i="5"/>
  <c r="AM32" i="5"/>
  <c r="AM31" i="5"/>
  <c r="AK52" i="5"/>
  <c r="AK51" i="5"/>
  <c r="AK50" i="5"/>
  <c r="AK49" i="5"/>
  <c r="AK48" i="5"/>
  <c r="AK47" i="5"/>
  <c r="AK46" i="5"/>
  <c r="AK45" i="5"/>
  <c r="AK44" i="5"/>
  <c r="AK43" i="5"/>
  <c r="AK42" i="5"/>
  <c r="AK41" i="5"/>
  <c r="AK40" i="5"/>
  <c r="AK39" i="5"/>
  <c r="AK38" i="5"/>
  <c r="AK37" i="5"/>
  <c r="AK36" i="5"/>
  <c r="AK35" i="5"/>
  <c r="AK34" i="5"/>
  <c r="AK33" i="5"/>
  <c r="AK32" i="5"/>
  <c r="AK31" i="5"/>
  <c r="AJ52" i="5"/>
  <c r="AJ51" i="5"/>
  <c r="AJ50" i="5"/>
  <c r="AJ49" i="5"/>
  <c r="AJ48" i="5"/>
  <c r="AJ47" i="5"/>
  <c r="AJ46" i="5"/>
  <c r="AJ45" i="5"/>
  <c r="AJ44" i="5"/>
  <c r="AJ43" i="5"/>
  <c r="AJ42" i="5"/>
  <c r="AJ41" i="5"/>
  <c r="AJ40" i="5"/>
  <c r="AJ39" i="5"/>
  <c r="AJ38" i="5"/>
  <c r="AJ37" i="5"/>
  <c r="AJ36" i="5"/>
  <c r="AJ35" i="5"/>
  <c r="AJ34" i="5"/>
  <c r="AJ33" i="5"/>
  <c r="AJ32" i="5"/>
  <c r="AJ31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38" i="5"/>
  <c r="AH37" i="5"/>
  <c r="AH36" i="5"/>
  <c r="AH35" i="5"/>
  <c r="AH34" i="5"/>
  <c r="AH33" i="5"/>
  <c r="AH32" i="5"/>
  <c r="AH31" i="5"/>
  <c r="AH30" i="5"/>
  <c r="AG31" i="5"/>
  <c r="AG32" i="5"/>
  <c r="AG33" i="5"/>
  <c r="AG34" i="5"/>
  <c r="AG35" i="5"/>
  <c r="AG36" i="5"/>
  <c r="AG37" i="5"/>
  <c r="AG38" i="5"/>
  <c r="AG39" i="5"/>
  <c r="AG40" i="5"/>
  <c r="AG41" i="5"/>
  <c r="AG42" i="5"/>
  <c r="AG43" i="5"/>
  <c r="AG44" i="5"/>
  <c r="AG45" i="5"/>
  <c r="AG46" i="5"/>
  <c r="AG47" i="5"/>
  <c r="AG48" i="5"/>
  <c r="AG49" i="5"/>
  <c r="AG50" i="5"/>
  <c r="AG51" i="5"/>
  <c r="AG52" i="5"/>
  <c r="AG30" i="5"/>
  <c r="AG53" i="5" s="1"/>
  <c r="AI28" i="5"/>
  <c r="AL28" i="5"/>
  <c r="AO28" i="5"/>
  <c r="J28" i="5"/>
  <c r="K28" i="5"/>
  <c r="N28" i="5"/>
  <c r="O28" i="5"/>
  <c r="P28" i="5"/>
  <c r="Q28" i="5"/>
  <c r="R28" i="5"/>
  <c r="S28" i="5"/>
  <c r="T28" i="5"/>
  <c r="U28" i="5"/>
  <c r="V28" i="5"/>
  <c r="W28" i="5"/>
  <c r="X28" i="5"/>
  <c r="AP11" i="5"/>
  <c r="AQ27" i="5"/>
  <c r="AQ26" i="5"/>
  <c r="AQ25" i="5"/>
  <c r="AQ24" i="5"/>
  <c r="AQ23" i="5"/>
  <c r="AQ22" i="5"/>
  <c r="AQ21" i="5"/>
  <c r="AQ20" i="5"/>
  <c r="AQ19" i="5"/>
  <c r="AQ18" i="5"/>
  <c r="AQ17" i="5"/>
  <c r="AQ16" i="5"/>
  <c r="AQ15" i="5"/>
  <c r="AQ14" i="5"/>
  <c r="AQ13" i="5"/>
  <c r="AQ12" i="5"/>
  <c r="AQ11" i="5"/>
  <c r="AP27" i="5"/>
  <c r="AP26" i="5"/>
  <c r="AP25" i="5"/>
  <c r="AP24" i="5"/>
  <c r="AP23" i="5"/>
  <c r="AP22" i="5"/>
  <c r="AP21" i="5"/>
  <c r="AP20" i="5"/>
  <c r="AP19" i="5"/>
  <c r="AP18" i="5"/>
  <c r="AP17" i="5"/>
  <c r="AP16" i="5"/>
  <c r="AP15" i="5"/>
  <c r="AP14" i="5"/>
  <c r="AP13" i="5"/>
  <c r="AP12" i="5"/>
  <c r="AN12" i="5"/>
  <c r="AN13" i="5"/>
  <c r="AN14" i="5"/>
  <c r="AN15" i="5"/>
  <c r="AN16" i="5"/>
  <c r="AN17" i="5"/>
  <c r="AN18" i="5"/>
  <c r="AN19" i="5"/>
  <c r="AN20" i="5"/>
  <c r="AN21" i="5"/>
  <c r="AN22" i="5"/>
  <c r="AN23" i="5"/>
  <c r="AN24" i="5"/>
  <c r="AN25" i="5"/>
  <c r="AN26" i="5"/>
  <c r="AN27" i="5"/>
  <c r="AN11" i="5"/>
  <c r="AM11" i="5"/>
  <c r="AM27" i="5"/>
  <c r="AM26" i="5"/>
  <c r="AM25" i="5"/>
  <c r="AM24" i="5"/>
  <c r="AM23" i="5"/>
  <c r="AM22" i="5"/>
  <c r="AM21" i="5"/>
  <c r="AM20" i="5"/>
  <c r="AM19" i="5"/>
  <c r="AM18" i="5"/>
  <c r="AM17" i="5"/>
  <c r="AM16" i="5"/>
  <c r="AM15" i="5"/>
  <c r="AM14" i="5"/>
  <c r="AM13" i="5"/>
  <c r="AM12" i="5"/>
  <c r="AK27" i="5"/>
  <c r="AK26" i="5"/>
  <c r="AK25" i="5"/>
  <c r="AK24" i="5"/>
  <c r="AK23" i="5"/>
  <c r="AK22" i="5"/>
  <c r="AK21" i="5"/>
  <c r="AK20" i="5"/>
  <c r="AK19" i="5"/>
  <c r="AK18" i="5"/>
  <c r="AK17" i="5"/>
  <c r="AK16" i="5"/>
  <c r="AK15" i="5"/>
  <c r="AK14" i="5"/>
  <c r="AK13" i="5"/>
  <c r="AK12" i="5"/>
  <c r="AK11" i="5"/>
  <c r="AJ12" i="5"/>
  <c r="AJ13" i="5"/>
  <c r="AJ14" i="5"/>
  <c r="AJ15" i="5"/>
  <c r="AJ16" i="5"/>
  <c r="AJ17" i="5"/>
  <c r="AJ18" i="5"/>
  <c r="AJ19" i="5"/>
  <c r="AJ20" i="5"/>
  <c r="AJ21" i="5"/>
  <c r="AJ22" i="5"/>
  <c r="AJ23" i="5"/>
  <c r="AJ24" i="5"/>
  <c r="AJ25" i="5"/>
  <c r="AJ26" i="5"/>
  <c r="AJ27" i="5"/>
  <c r="AJ11" i="5"/>
  <c r="AH27" i="5"/>
  <c r="AH26" i="5"/>
  <c r="AH25" i="5"/>
  <c r="AH24" i="5"/>
  <c r="AH23" i="5"/>
  <c r="AH22" i="5"/>
  <c r="AH21" i="5"/>
  <c r="AH20" i="5"/>
  <c r="AH19" i="5"/>
  <c r="AH18" i="5"/>
  <c r="AH17" i="5"/>
  <c r="AH16" i="5"/>
  <c r="AH15" i="5"/>
  <c r="AH14" i="5"/>
  <c r="AH13" i="5"/>
  <c r="AH12" i="5"/>
  <c r="AH11" i="5"/>
  <c r="AG12" i="5"/>
  <c r="AG13" i="5"/>
  <c r="AG14" i="5"/>
  <c r="AG15" i="5"/>
  <c r="AG16" i="5"/>
  <c r="AG17" i="5"/>
  <c r="AG18" i="5"/>
  <c r="AG19" i="5"/>
  <c r="AG20" i="5"/>
  <c r="AG21" i="5"/>
  <c r="AG22" i="5"/>
  <c r="AG23" i="5"/>
  <c r="AG24" i="5"/>
  <c r="AG25" i="5"/>
  <c r="AG26" i="5"/>
  <c r="AG27" i="5"/>
  <c r="I52" i="5"/>
  <c r="H52" i="5"/>
  <c r="I51" i="5"/>
  <c r="H51" i="5"/>
  <c r="I50" i="5"/>
  <c r="H50" i="5"/>
  <c r="I49" i="5"/>
  <c r="H49" i="5"/>
  <c r="I48" i="5"/>
  <c r="H48" i="5"/>
  <c r="I27" i="5"/>
  <c r="H27" i="5"/>
  <c r="I26" i="5"/>
  <c r="H26" i="5"/>
  <c r="AG28" i="5" l="1"/>
  <c r="AH117" i="5"/>
  <c r="AH84" i="5"/>
  <c r="AJ84" i="5"/>
  <c r="AN84" i="5"/>
  <c r="AP84" i="5"/>
  <c r="O158" i="6"/>
  <c r="F153" i="6"/>
  <c r="F155" i="6"/>
  <c r="F160" i="6"/>
  <c r="F162" i="6"/>
  <c r="F154" i="6"/>
  <c r="AQ28" i="5"/>
  <c r="AG84" i="5"/>
  <c r="AK84" i="5"/>
  <c r="AM84" i="5"/>
  <c r="AQ84" i="5"/>
  <c r="AG104" i="5"/>
  <c r="AH104" i="5"/>
  <c r="AJ104" i="5"/>
  <c r="AK104" i="5"/>
  <c r="AM104" i="5"/>
  <c r="AN104" i="5"/>
  <c r="AP104" i="5"/>
  <c r="AQ104" i="5"/>
  <c r="AM28" i="5"/>
  <c r="AP28" i="5"/>
  <c r="M26" i="5"/>
  <c r="M27" i="5"/>
  <c r="M49" i="5"/>
  <c r="M51" i="5"/>
  <c r="AH28" i="5"/>
  <c r="AJ28" i="5"/>
  <c r="AK28" i="5"/>
  <c r="AN28" i="5"/>
  <c r="AJ53" i="5"/>
  <c r="AP53" i="5"/>
  <c r="AF59" i="5"/>
  <c r="AM53" i="5"/>
  <c r="AH53" i="5"/>
  <c r="AK53" i="5"/>
  <c r="AN53" i="5"/>
  <c r="AQ53" i="5"/>
  <c r="M52" i="5"/>
  <c r="M50" i="5"/>
  <c r="M48" i="5"/>
  <c r="AF69" i="5" l="1"/>
  <c r="AI115" i="5" s="1"/>
  <c r="AF66" i="5"/>
  <c r="AF70" i="5"/>
  <c r="AI116" i="5" s="1"/>
  <c r="AF67" i="5"/>
  <c r="AI114" i="5" s="1"/>
  <c r="AF30" i="5"/>
  <c r="AG113" i="5" s="1"/>
  <c r="AF12" i="5"/>
  <c r="AF115" i="5" s="1"/>
  <c r="AQ132" i="5"/>
  <c r="AP132" i="5"/>
  <c r="AK132" i="5"/>
  <c r="AJ132" i="5"/>
  <c r="AF13" i="5"/>
  <c r="AF116" i="5" s="1"/>
  <c r="AG132" i="5"/>
  <c r="AR84" i="5"/>
  <c r="AH132" i="5"/>
  <c r="AR104" i="5"/>
  <c r="AF89" i="5"/>
  <c r="AJ116" i="5" s="1"/>
  <c r="AF88" i="5"/>
  <c r="AJ115" i="5" s="1"/>
  <c r="AF87" i="5"/>
  <c r="AJ114" i="5" s="1"/>
  <c r="AF86" i="5"/>
  <c r="AJ113" i="5" s="1"/>
  <c r="AN132" i="5"/>
  <c r="AF10" i="5"/>
  <c r="AF113" i="5" s="1"/>
  <c r="AF32" i="5"/>
  <c r="AG115" i="5" s="1"/>
  <c r="AF11" i="5"/>
  <c r="AF114" i="5" s="1"/>
  <c r="AR28" i="5"/>
  <c r="AM132" i="5"/>
  <c r="AI113" i="5"/>
  <c r="AI117" i="5" s="1"/>
  <c r="AF33" i="5"/>
  <c r="AG116" i="5" s="1"/>
  <c r="AF31" i="5"/>
  <c r="AG114" i="5" s="1"/>
  <c r="AR53" i="5"/>
  <c r="AF72" i="5" l="1"/>
  <c r="AF90" i="5"/>
  <c r="AF117" i="5"/>
  <c r="AK116" i="5"/>
  <c r="AJ117" i="5"/>
  <c r="AK115" i="5"/>
  <c r="AF14" i="5"/>
  <c r="AG117" i="5"/>
  <c r="AF34" i="5"/>
  <c r="AK114" i="5"/>
  <c r="AK113" i="5"/>
  <c r="AK117" i="5" l="1"/>
  <c r="AC107" i="5" l="1"/>
  <c r="AB107" i="5"/>
  <c r="AA107" i="5"/>
  <c r="Z107" i="5"/>
  <c r="Y107" i="5"/>
  <c r="AC104" i="5"/>
  <c r="AB104" i="5"/>
  <c r="AA104" i="5"/>
  <c r="Z104" i="5"/>
  <c r="Y104" i="5"/>
  <c r="I102" i="5"/>
  <c r="H102" i="5"/>
  <c r="I100" i="5"/>
  <c r="H100" i="5"/>
  <c r="I98" i="5"/>
  <c r="H98" i="5"/>
  <c r="I96" i="5"/>
  <c r="H96" i="5"/>
  <c r="I94" i="5"/>
  <c r="H94" i="5"/>
  <c r="I90" i="5"/>
  <c r="H90" i="5"/>
  <c r="I88" i="5"/>
  <c r="H88" i="5"/>
  <c r="I86" i="5"/>
  <c r="I104" i="5" s="1"/>
  <c r="H86" i="5"/>
  <c r="H104" i="5" s="1"/>
  <c r="AC84" i="5"/>
  <c r="AC105" i="5" s="1"/>
  <c r="AB84" i="5"/>
  <c r="AA84" i="5"/>
  <c r="AA105" i="5" s="1"/>
  <c r="Z84" i="5"/>
  <c r="Y84" i="5"/>
  <c r="Y105" i="5" s="1"/>
  <c r="W105" i="5"/>
  <c r="U105" i="5"/>
  <c r="S105" i="5"/>
  <c r="Q105" i="5"/>
  <c r="O105" i="5"/>
  <c r="K105" i="5"/>
  <c r="I82" i="5"/>
  <c r="H82" i="5"/>
  <c r="I81" i="5"/>
  <c r="H81" i="5"/>
  <c r="I79" i="5"/>
  <c r="I78" i="5"/>
  <c r="H78" i="5"/>
  <c r="I75" i="5"/>
  <c r="H75" i="5"/>
  <c r="I72" i="5"/>
  <c r="H72" i="5"/>
  <c r="I69" i="5"/>
  <c r="H69" i="5"/>
  <c r="I66" i="5"/>
  <c r="H66" i="5"/>
  <c r="X62" i="5"/>
  <c r="W62" i="5"/>
  <c r="V62" i="5"/>
  <c r="U62" i="5"/>
  <c r="T62" i="5"/>
  <c r="S62" i="5"/>
  <c r="R62" i="5"/>
  <c r="Q62" i="5"/>
  <c r="P62" i="5"/>
  <c r="O62" i="5"/>
  <c r="N62" i="5"/>
  <c r="L62" i="5"/>
  <c r="K62" i="5"/>
  <c r="J62" i="5"/>
  <c r="G62" i="5"/>
  <c r="I61" i="5"/>
  <c r="I62" i="5" s="1"/>
  <c r="H61" i="5"/>
  <c r="X59" i="5"/>
  <c r="W59" i="5"/>
  <c r="V59" i="5"/>
  <c r="U59" i="5"/>
  <c r="T59" i="5"/>
  <c r="S59" i="5"/>
  <c r="R59" i="5"/>
  <c r="Q59" i="5"/>
  <c r="P59" i="5"/>
  <c r="O59" i="5"/>
  <c r="N59" i="5"/>
  <c r="L59" i="5"/>
  <c r="K59" i="5"/>
  <c r="J59" i="5"/>
  <c r="G59" i="5"/>
  <c r="I58" i="5"/>
  <c r="H58" i="5"/>
  <c r="I57" i="5"/>
  <c r="H57" i="5"/>
  <c r="I56" i="5"/>
  <c r="H56" i="5"/>
  <c r="H55" i="5"/>
  <c r="AC53" i="5"/>
  <c r="AB53" i="5"/>
  <c r="AA53" i="5"/>
  <c r="Z53" i="5"/>
  <c r="Y53" i="5"/>
  <c r="X53" i="5"/>
  <c r="W53" i="5"/>
  <c r="V53" i="5"/>
  <c r="U53" i="5"/>
  <c r="T53" i="5"/>
  <c r="S53" i="5"/>
  <c r="R53" i="5"/>
  <c r="Q53" i="5"/>
  <c r="P53" i="5"/>
  <c r="O53" i="5"/>
  <c r="N53" i="5"/>
  <c r="I47" i="5"/>
  <c r="H47" i="5"/>
  <c r="I46" i="5"/>
  <c r="H46" i="5"/>
  <c r="I45" i="5"/>
  <c r="H45" i="5"/>
  <c r="I44" i="5"/>
  <c r="I43" i="5" s="1"/>
  <c r="H44" i="5"/>
  <c r="L43" i="5"/>
  <c r="K43" i="5"/>
  <c r="J43" i="5"/>
  <c r="G43" i="5"/>
  <c r="H42" i="5"/>
  <c r="I41" i="5"/>
  <c r="I40" i="5" s="1"/>
  <c r="H41" i="5"/>
  <c r="L40" i="5"/>
  <c r="K40" i="5"/>
  <c r="J40" i="5"/>
  <c r="G40" i="5"/>
  <c r="I39" i="5"/>
  <c r="H39" i="5"/>
  <c r="I38" i="5"/>
  <c r="H38" i="5"/>
  <c r="H37" i="5"/>
  <c r="M37" i="5" s="1"/>
  <c r="I36" i="5"/>
  <c r="I35" i="5" s="1"/>
  <c r="H36" i="5"/>
  <c r="L35" i="5"/>
  <c r="L53" i="5" s="1"/>
  <c r="K35" i="5"/>
  <c r="J35" i="5"/>
  <c r="J53" i="5" s="1"/>
  <c r="G35" i="5"/>
  <c r="I34" i="5"/>
  <c r="H34" i="5"/>
  <c r="I33" i="5"/>
  <c r="H33" i="5"/>
  <c r="I32" i="5"/>
  <c r="H32" i="5"/>
  <c r="I31" i="5"/>
  <c r="H31" i="5"/>
  <c r="I30" i="5"/>
  <c r="I53" i="5" s="1"/>
  <c r="H30" i="5"/>
  <c r="AC28" i="5"/>
  <c r="AB28" i="5"/>
  <c r="AA28" i="5"/>
  <c r="Z28" i="5"/>
  <c r="Y28" i="5"/>
  <c r="I25" i="5"/>
  <c r="H25" i="5"/>
  <c r="I24" i="5"/>
  <c r="H24" i="5"/>
  <c r="I23" i="5"/>
  <c r="H23" i="5"/>
  <c r="I22" i="5"/>
  <c r="H22" i="5"/>
  <c r="I21" i="5"/>
  <c r="H21" i="5"/>
  <c r="I20" i="5"/>
  <c r="H20" i="5"/>
  <c r="I19" i="5"/>
  <c r="H19" i="5"/>
  <c r="I18" i="5"/>
  <c r="H18" i="5"/>
  <c r="I17" i="5"/>
  <c r="H17" i="5"/>
  <c r="I16" i="5"/>
  <c r="H16" i="5"/>
  <c r="I15" i="5"/>
  <c r="H15" i="5"/>
  <c r="I14" i="5"/>
  <c r="H14" i="5"/>
  <c r="I13" i="5"/>
  <c r="H13" i="5"/>
  <c r="I12" i="5"/>
  <c r="H12" i="5"/>
  <c r="L11" i="5"/>
  <c r="L28" i="5" s="1"/>
  <c r="H11" i="5"/>
  <c r="G11" i="5"/>
  <c r="G28" i="5" s="1"/>
  <c r="AD28" i="5" s="1"/>
  <c r="H84" i="5" l="1"/>
  <c r="I84" i="5"/>
  <c r="K53" i="5"/>
  <c r="M12" i="5"/>
  <c r="M13" i="5"/>
  <c r="M14" i="5"/>
  <c r="M15" i="5"/>
  <c r="J63" i="5"/>
  <c r="M38" i="5"/>
  <c r="M39" i="5"/>
  <c r="H28" i="5"/>
  <c r="G53" i="5"/>
  <c r="AD53" i="5" s="1"/>
  <c r="K63" i="5"/>
  <c r="K106" i="5" s="1"/>
  <c r="M55" i="5"/>
  <c r="M58" i="5"/>
  <c r="M79" i="5"/>
  <c r="M82" i="5"/>
  <c r="G105" i="5"/>
  <c r="J105" i="5"/>
  <c r="H59" i="5"/>
  <c r="N105" i="5"/>
  <c r="P105" i="5"/>
  <c r="R105" i="5"/>
  <c r="T105" i="5"/>
  <c r="V105" i="5"/>
  <c r="X105" i="5"/>
  <c r="Z105" i="5"/>
  <c r="AB105" i="5"/>
  <c r="I11" i="5"/>
  <c r="I28" i="5" s="1"/>
  <c r="M16" i="5"/>
  <c r="M17" i="5"/>
  <c r="M18" i="5"/>
  <c r="M20" i="5"/>
  <c r="M21" i="5"/>
  <c r="M22" i="5"/>
  <c r="M24" i="5"/>
  <c r="M25" i="5"/>
  <c r="P63" i="5"/>
  <c r="P106" i="5" s="1"/>
  <c r="P107" i="5" s="1"/>
  <c r="T63" i="5"/>
  <c r="X63" i="5"/>
  <c r="X106" i="5" s="1"/>
  <c r="X107" i="5" s="1"/>
  <c r="M30" i="5"/>
  <c r="M31" i="5"/>
  <c r="M32" i="5"/>
  <c r="M34" i="5"/>
  <c r="M44" i="5"/>
  <c r="H43" i="5"/>
  <c r="M46" i="5"/>
  <c r="M47" i="5"/>
  <c r="O63" i="5"/>
  <c r="O106" i="5" s="1"/>
  <c r="O107" i="5" s="1"/>
  <c r="Q63" i="5"/>
  <c r="Q106" i="5" s="1"/>
  <c r="Q107" i="5" s="1"/>
  <c r="S63" i="5"/>
  <c r="S106" i="5" s="1"/>
  <c r="S107" i="5" s="1"/>
  <c r="U63" i="5"/>
  <c r="U106" i="5" s="1"/>
  <c r="U107" i="5" s="1"/>
  <c r="W63" i="5"/>
  <c r="W106" i="5" s="1"/>
  <c r="W107" i="5" s="1"/>
  <c r="M61" i="5"/>
  <c r="H62" i="5"/>
  <c r="N63" i="5"/>
  <c r="R63" i="5"/>
  <c r="V63" i="5"/>
  <c r="M88" i="5"/>
  <c r="H105" i="5"/>
  <c r="M96" i="5"/>
  <c r="M98" i="5"/>
  <c r="M102" i="5"/>
  <c r="L105" i="5"/>
  <c r="M36" i="5"/>
  <c r="M45" i="5"/>
  <c r="M56" i="5"/>
  <c r="M62" i="5"/>
  <c r="M66" i="5"/>
  <c r="M75" i="5"/>
  <c r="M81" i="5"/>
  <c r="M90" i="5"/>
  <c r="M19" i="5"/>
  <c r="M23" i="5"/>
  <c r="M33" i="5"/>
  <c r="H35" i="5"/>
  <c r="M41" i="5"/>
  <c r="M42" i="5"/>
  <c r="H40" i="5"/>
  <c r="I59" i="5"/>
  <c r="M57" i="5"/>
  <c r="M69" i="5"/>
  <c r="M72" i="5"/>
  <c r="M78" i="5"/>
  <c r="M86" i="5"/>
  <c r="M94" i="5"/>
  <c r="M100" i="5"/>
  <c r="M104" i="5" l="1"/>
  <c r="M84" i="5"/>
  <c r="H53" i="5"/>
  <c r="H63" i="5" s="1"/>
  <c r="H106" i="5" s="1"/>
  <c r="V106" i="5"/>
  <c r="V107" i="5" s="1"/>
  <c r="N106" i="5"/>
  <c r="N107" i="5" s="1"/>
  <c r="J106" i="5"/>
  <c r="I105" i="5"/>
  <c r="R106" i="5"/>
  <c r="R107" i="5" s="1"/>
  <c r="M11" i="5"/>
  <c r="M28" i="5" s="1"/>
  <c r="M43" i="5"/>
  <c r="G63" i="5"/>
  <c r="Y63" i="5" s="1"/>
  <c r="L63" i="5"/>
  <c r="L106" i="5" s="1"/>
  <c r="M59" i="5"/>
  <c r="T106" i="5"/>
  <c r="T107" i="5" s="1"/>
  <c r="I63" i="5"/>
  <c r="M40" i="5"/>
  <c r="M35" i="5"/>
  <c r="M53" i="5" s="1"/>
  <c r="I106" i="5" l="1"/>
  <c r="G106" i="5"/>
  <c r="W112" i="5" s="1"/>
  <c r="M63" i="5"/>
  <c r="Q112" i="5"/>
  <c r="Y112" i="5" s="1"/>
  <c r="M105" i="5"/>
  <c r="M106" i="5" l="1"/>
  <c r="AP150" i="1"/>
  <c r="AM150" i="1"/>
  <c r="AL150" i="1"/>
  <c r="AK150" i="1"/>
  <c r="AH150" i="1"/>
  <c r="AJ149" i="1"/>
  <c r="AI149" i="1"/>
  <c r="AJ148" i="1"/>
  <c r="AO148" i="1" s="1"/>
  <c r="AI148" i="1"/>
  <c r="AJ147" i="1"/>
  <c r="AO147" i="1" s="1"/>
  <c r="AI147" i="1"/>
  <c r="AJ146" i="1"/>
  <c r="AI146" i="1"/>
  <c r="AJ145" i="1"/>
  <c r="AO145" i="1" s="1"/>
  <c r="AI145" i="1"/>
  <c r="AJ144" i="1"/>
  <c r="AI144" i="1"/>
  <c r="AJ143" i="1"/>
  <c r="AO143" i="1" s="1"/>
  <c r="AI143" i="1"/>
  <c r="AI150" i="1" s="1"/>
  <c r="AP133" i="1"/>
  <c r="AM133" i="1"/>
  <c r="AL133" i="1"/>
  <c r="AK133" i="1"/>
  <c r="AH133" i="1"/>
  <c r="AJ132" i="1"/>
  <c r="AI132" i="1"/>
  <c r="AJ131" i="1"/>
  <c r="AO131" i="1" s="1"/>
  <c r="AI131" i="1"/>
  <c r="AJ130" i="1"/>
  <c r="AI130" i="1"/>
  <c r="AJ129" i="1"/>
  <c r="AO129" i="1" s="1"/>
  <c r="AI129" i="1"/>
  <c r="AJ128" i="1"/>
  <c r="AI128" i="1"/>
  <c r="AJ127" i="1"/>
  <c r="AO127" i="1" s="1"/>
  <c r="AI127" i="1"/>
  <c r="AJ126" i="1"/>
  <c r="AI126" i="1"/>
  <c r="AJ125" i="1"/>
  <c r="AO125" i="1" s="1"/>
  <c r="AI125" i="1"/>
  <c r="AI133" i="1" s="1"/>
  <c r="AM113" i="1"/>
  <c r="AL113" i="1"/>
  <c r="AK113" i="1"/>
  <c r="AH113" i="1"/>
  <c r="AJ112" i="1"/>
  <c r="AI112" i="1"/>
  <c r="AI111" i="1"/>
  <c r="AN111" i="1" s="1"/>
  <c r="AJ110" i="1"/>
  <c r="AO110" i="1" s="1"/>
  <c r="AI110" i="1"/>
  <c r="AJ109" i="1"/>
  <c r="AI109" i="1"/>
  <c r="AJ108" i="1"/>
  <c r="AO108" i="1" s="1"/>
  <c r="AI108" i="1"/>
  <c r="AJ107" i="1"/>
  <c r="AI107" i="1"/>
  <c r="AJ106" i="1"/>
  <c r="AO106" i="1" s="1"/>
  <c r="AI106" i="1"/>
  <c r="AP96" i="1"/>
  <c r="AM96" i="1"/>
  <c r="AL96" i="1"/>
  <c r="AK96" i="1"/>
  <c r="AH96" i="1"/>
  <c r="AJ95" i="1"/>
  <c r="AI95" i="1"/>
  <c r="AJ94" i="1"/>
  <c r="AO94" i="1" s="1"/>
  <c r="AI94" i="1"/>
  <c r="AJ93" i="1"/>
  <c r="AI93" i="1"/>
  <c r="AJ92" i="1"/>
  <c r="AO92" i="1" s="1"/>
  <c r="AI92" i="1"/>
  <c r="AJ91" i="1"/>
  <c r="AI91" i="1"/>
  <c r="AJ90" i="1"/>
  <c r="AO90" i="1" s="1"/>
  <c r="AI90" i="1"/>
  <c r="AJ89" i="1"/>
  <c r="AI89" i="1"/>
  <c r="AJ88" i="1"/>
  <c r="AO88" i="1" s="1"/>
  <c r="AI88" i="1"/>
  <c r="AI96" i="1" s="1"/>
  <c r="AI69" i="1"/>
  <c r="AJ69" i="1"/>
  <c r="AP75" i="1"/>
  <c r="AM75" i="1"/>
  <c r="AL75" i="1"/>
  <c r="AK75" i="1"/>
  <c r="AH75" i="1"/>
  <c r="AJ74" i="1"/>
  <c r="AI74" i="1"/>
  <c r="AJ73" i="1"/>
  <c r="AO73" i="1" s="1"/>
  <c r="AI73" i="1"/>
  <c r="AJ72" i="1"/>
  <c r="AI72" i="1"/>
  <c r="AJ71" i="1"/>
  <c r="AO71" i="1" s="1"/>
  <c r="AI71" i="1"/>
  <c r="AJ70" i="1"/>
  <c r="AI70" i="1"/>
  <c r="AJ68" i="1"/>
  <c r="AI68" i="1"/>
  <c r="AJ67" i="1"/>
  <c r="AI67" i="1"/>
  <c r="AI75" i="1" s="1"/>
  <c r="AP57" i="1"/>
  <c r="AM57" i="1"/>
  <c r="AL57" i="1"/>
  <c r="AK57" i="1"/>
  <c r="AH57" i="1"/>
  <c r="AJ56" i="1"/>
  <c r="AO56" i="1" s="1"/>
  <c r="AI56" i="1"/>
  <c r="AJ55" i="1"/>
  <c r="AI55" i="1"/>
  <c r="AJ54" i="1"/>
  <c r="AO54" i="1" s="1"/>
  <c r="AI54" i="1"/>
  <c r="AJ53" i="1"/>
  <c r="AI53" i="1"/>
  <c r="AJ52" i="1"/>
  <c r="AO52" i="1" s="1"/>
  <c r="AI52" i="1"/>
  <c r="AJ51" i="1"/>
  <c r="AI51" i="1"/>
  <c r="AJ49" i="1"/>
  <c r="AJ57" i="1" s="1"/>
  <c r="AI49" i="1"/>
  <c r="AM36" i="1"/>
  <c r="AL36" i="1"/>
  <c r="AK36" i="1"/>
  <c r="AH36" i="1"/>
  <c r="AJ35" i="1"/>
  <c r="AI35" i="1"/>
  <c r="AJ34" i="1"/>
  <c r="AO34" i="1" s="1"/>
  <c r="AI34" i="1"/>
  <c r="AJ33" i="1"/>
  <c r="AI33" i="1"/>
  <c r="AJ32" i="1"/>
  <c r="AO32" i="1" s="1"/>
  <c r="AI32" i="1"/>
  <c r="AJ31" i="1"/>
  <c r="AI31" i="1"/>
  <c r="AJ30" i="1"/>
  <c r="AO30" i="1" s="1"/>
  <c r="AI30" i="1"/>
  <c r="AJ29" i="1"/>
  <c r="AI29" i="1"/>
  <c r="AJ28" i="1"/>
  <c r="AO28" i="1" s="1"/>
  <c r="AI28" i="1"/>
  <c r="AI36" i="1" s="1"/>
  <c r="AM18" i="1"/>
  <c r="AL18" i="1"/>
  <c r="AK18" i="1"/>
  <c r="AH18" i="1"/>
  <c r="AH19" i="1" s="1"/>
  <c r="AJ17" i="1"/>
  <c r="AO17" i="1" s="1"/>
  <c r="AI17" i="1"/>
  <c r="AJ16" i="1"/>
  <c r="AI16" i="1"/>
  <c r="AJ15" i="1"/>
  <c r="AO15" i="1" s="1"/>
  <c r="AI15" i="1"/>
  <c r="AJ14" i="1"/>
  <c r="AI14" i="1"/>
  <c r="AJ13" i="1"/>
  <c r="AO13" i="1" s="1"/>
  <c r="AI13" i="1"/>
  <c r="AJ11" i="1"/>
  <c r="AJ18" i="1" s="1"/>
  <c r="AI11" i="1"/>
  <c r="AI18" i="1" s="1"/>
  <c r="AQ14" i="1" l="1"/>
  <c r="AQ16" i="1"/>
  <c r="AQ31" i="1"/>
  <c r="AQ33" i="1"/>
  <c r="AQ35" i="1"/>
  <c r="AQ89" i="1"/>
  <c r="AQ91" i="1"/>
  <c r="AQ93" i="1"/>
  <c r="AQ95" i="1"/>
  <c r="AI113" i="1"/>
  <c r="AN107" i="1"/>
  <c r="AQ112" i="1"/>
  <c r="AQ128" i="1"/>
  <c r="AQ130" i="1"/>
  <c r="AQ132" i="1"/>
  <c r="AN149" i="1"/>
  <c r="AN16" i="1"/>
  <c r="AQ17" i="1"/>
  <c r="AN49" i="1"/>
  <c r="AN95" i="1"/>
  <c r="AN112" i="1"/>
  <c r="AN51" i="1"/>
  <c r="AQ52" i="1"/>
  <c r="AN53" i="1"/>
  <c r="AQ54" i="1"/>
  <c r="AN55" i="1"/>
  <c r="AQ56" i="1"/>
  <c r="AQ68" i="1"/>
  <c r="AQ70" i="1"/>
  <c r="AQ72" i="1"/>
  <c r="AQ74" i="1"/>
  <c r="AN69" i="1"/>
  <c r="AN93" i="1"/>
  <c r="AQ107" i="1"/>
  <c r="AQ109" i="1"/>
  <c r="AN126" i="1"/>
  <c r="AQ127" i="1"/>
  <c r="AN130" i="1"/>
  <c r="AQ131" i="1"/>
  <c r="AN132" i="1"/>
  <c r="AQ144" i="1"/>
  <c r="AQ146" i="1"/>
  <c r="AQ149" i="1"/>
  <c r="AQ51" i="1"/>
  <c r="AQ53" i="1"/>
  <c r="AQ55" i="1"/>
  <c r="AN68" i="1"/>
  <c r="AN70" i="1"/>
  <c r="AQ71" i="1"/>
  <c r="AN72" i="1"/>
  <c r="AQ73" i="1"/>
  <c r="AN74" i="1"/>
  <c r="AQ108" i="1"/>
  <c r="AN109" i="1"/>
  <c r="AQ110" i="1"/>
  <c r="AN128" i="1"/>
  <c r="AQ129" i="1"/>
  <c r="AQ13" i="1"/>
  <c r="AN14" i="1"/>
  <c r="AQ15" i="1"/>
  <c r="AN29" i="1"/>
  <c r="AQ30" i="1"/>
  <c r="AN31" i="1"/>
  <c r="AQ32" i="1"/>
  <c r="AN33" i="1"/>
  <c r="AQ34" i="1"/>
  <c r="AN35" i="1"/>
  <c r="AN89" i="1"/>
  <c r="AQ90" i="1"/>
  <c r="AN91" i="1"/>
  <c r="AQ92" i="1"/>
  <c r="AQ94" i="1"/>
  <c r="AQ126" i="1"/>
  <c r="AN144" i="1"/>
  <c r="AQ145" i="1"/>
  <c r="AN146" i="1"/>
  <c r="AQ147" i="1"/>
  <c r="AQ148" i="1"/>
  <c r="AN143" i="1"/>
  <c r="AQ143" i="1"/>
  <c r="AO144" i="1"/>
  <c r="AN145" i="1"/>
  <c r="AO146" i="1"/>
  <c r="AN147" i="1"/>
  <c r="AN148" i="1"/>
  <c r="AO149" i="1"/>
  <c r="AJ150" i="1"/>
  <c r="AN125" i="1"/>
  <c r="AQ125" i="1"/>
  <c r="AO126" i="1"/>
  <c r="AN127" i="1"/>
  <c r="AO128" i="1"/>
  <c r="AN129" i="1"/>
  <c r="AO130" i="1"/>
  <c r="AN131" i="1"/>
  <c r="AO132" i="1"/>
  <c r="AJ133" i="1"/>
  <c r="AN106" i="1"/>
  <c r="AQ106" i="1"/>
  <c r="AO107" i="1"/>
  <c r="AN108" i="1"/>
  <c r="AO109" i="1"/>
  <c r="AN110" i="1"/>
  <c r="AO112" i="1"/>
  <c r="AJ113" i="1"/>
  <c r="AN88" i="1"/>
  <c r="AQ88" i="1"/>
  <c r="AO89" i="1"/>
  <c r="AN90" i="1"/>
  <c r="AO91" i="1"/>
  <c r="AN92" i="1"/>
  <c r="AO93" i="1"/>
  <c r="AN94" i="1"/>
  <c r="AO95" i="1"/>
  <c r="AJ96" i="1"/>
  <c r="AJ75" i="1"/>
  <c r="AQ69" i="1"/>
  <c r="AN67" i="1"/>
  <c r="AQ67" i="1"/>
  <c r="AO68" i="1"/>
  <c r="AO70" i="1"/>
  <c r="AN71" i="1"/>
  <c r="AO72" i="1"/>
  <c r="AN73" i="1"/>
  <c r="AO67" i="1"/>
  <c r="AI57" i="1"/>
  <c r="AO49" i="1"/>
  <c r="AO51" i="1"/>
  <c r="AN52" i="1"/>
  <c r="AO53" i="1"/>
  <c r="AN54" i="1"/>
  <c r="AO55" i="1"/>
  <c r="AN56" i="1"/>
  <c r="AQ49" i="1"/>
  <c r="AQ29" i="1"/>
  <c r="AN28" i="1"/>
  <c r="AQ28" i="1"/>
  <c r="AN30" i="1"/>
  <c r="AO31" i="1"/>
  <c r="AN32" i="1"/>
  <c r="AO33" i="1"/>
  <c r="AN34" i="1"/>
  <c r="AO35" i="1"/>
  <c r="AJ36" i="1"/>
  <c r="AN11" i="1"/>
  <c r="AQ11" i="1"/>
  <c r="AN13" i="1"/>
  <c r="AO14" i="1"/>
  <c r="AN15" i="1"/>
  <c r="AO16" i="1"/>
  <c r="AN17" i="1"/>
  <c r="AO11" i="1"/>
  <c r="AO18" i="1" s="1"/>
  <c r="F99" i="4"/>
  <c r="E99" i="4"/>
  <c r="J99" i="4" s="1"/>
  <c r="F72" i="4"/>
  <c r="E72" i="4"/>
  <c r="J72" i="4" s="1"/>
  <c r="E100" i="4"/>
  <c r="D100" i="4"/>
  <c r="F18" i="4"/>
  <c r="E18" i="4"/>
  <c r="AH212" i="4"/>
  <c r="AG212" i="4"/>
  <c r="AF212" i="4"/>
  <c r="AE212" i="4"/>
  <c r="AH211" i="4"/>
  <c r="AG211" i="4"/>
  <c r="AF211" i="4"/>
  <c r="AE211" i="4"/>
  <c r="AH210" i="4"/>
  <c r="AG210" i="4"/>
  <c r="AF210" i="4"/>
  <c r="AE210" i="4"/>
  <c r="AH209" i="4"/>
  <c r="AG209" i="4"/>
  <c r="AF209" i="4"/>
  <c r="AE209" i="4"/>
  <c r="AH208" i="4"/>
  <c r="AG208" i="4"/>
  <c r="AF208" i="4"/>
  <c r="AE208" i="4"/>
  <c r="AH207" i="4"/>
  <c r="AG207" i="4"/>
  <c r="AF207" i="4"/>
  <c r="AE207" i="4"/>
  <c r="AH206" i="4"/>
  <c r="AG206" i="4"/>
  <c r="AF206" i="4"/>
  <c r="AE206" i="4"/>
  <c r="AH205" i="4"/>
  <c r="AG205" i="4"/>
  <c r="AF205" i="4"/>
  <c r="AE205" i="4"/>
  <c r="AH204" i="4"/>
  <c r="AG204" i="4"/>
  <c r="AF204" i="4"/>
  <c r="AE204" i="4"/>
  <c r="AH203" i="4"/>
  <c r="AG203" i="4"/>
  <c r="AF203" i="4"/>
  <c r="AE203" i="4"/>
  <c r="AH202" i="4"/>
  <c r="AG202" i="4"/>
  <c r="AF202" i="4"/>
  <c r="AE202" i="4"/>
  <c r="AH201" i="4"/>
  <c r="AG201" i="4"/>
  <c r="AF201" i="4"/>
  <c r="AE201" i="4"/>
  <c r="AH200" i="4"/>
  <c r="AG200" i="4"/>
  <c r="AF200" i="4"/>
  <c r="AE200" i="4"/>
  <c r="AH199" i="4"/>
  <c r="AG199" i="4"/>
  <c r="AF199" i="4"/>
  <c r="AE199" i="4"/>
  <c r="AH198" i="4"/>
  <c r="AG198" i="4"/>
  <c r="AF198" i="4"/>
  <c r="AE198" i="4"/>
  <c r="AH197" i="4"/>
  <c r="AG197" i="4"/>
  <c r="AF197" i="4"/>
  <c r="AE197" i="4"/>
  <c r="AH196" i="4"/>
  <c r="AG196" i="4"/>
  <c r="AF196" i="4"/>
  <c r="AE196" i="4"/>
  <c r="AH195" i="4"/>
  <c r="AG195" i="4"/>
  <c r="AF195" i="4"/>
  <c r="AE195" i="4"/>
  <c r="AH194" i="4"/>
  <c r="AG194" i="4"/>
  <c r="AF194" i="4"/>
  <c r="AE194" i="4"/>
  <c r="AH193" i="4"/>
  <c r="AG193" i="4"/>
  <c r="AF193" i="4"/>
  <c r="AE193" i="4"/>
  <c r="AH192" i="4"/>
  <c r="AG192" i="4"/>
  <c r="AF192" i="4"/>
  <c r="AE192" i="4"/>
  <c r="AH191" i="4"/>
  <c r="AG191" i="4"/>
  <c r="AF191" i="4"/>
  <c r="AE191" i="4"/>
  <c r="AH190" i="4"/>
  <c r="AG190" i="4"/>
  <c r="AF190" i="4"/>
  <c r="AE190" i="4"/>
  <c r="AH189" i="4"/>
  <c r="AG189" i="4"/>
  <c r="AF189" i="4"/>
  <c r="AE189" i="4"/>
  <c r="AH188" i="4"/>
  <c r="AH213" i="4" s="1"/>
  <c r="AG188" i="4"/>
  <c r="AG213" i="4" s="1"/>
  <c r="AF188" i="4"/>
  <c r="AF213" i="4" s="1"/>
  <c r="AE188" i="4"/>
  <c r="D188" i="4"/>
  <c r="E188" i="4" s="1"/>
  <c r="D187" i="4"/>
  <c r="E187" i="4" s="1"/>
  <c r="D185" i="4"/>
  <c r="E185" i="4" s="1"/>
  <c r="D184" i="4"/>
  <c r="E184" i="4" s="1"/>
  <c r="M183" i="4"/>
  <c r="M182" i="4"/>
  <c r="M181" i="4"/>
  <c r="D181" i="4"/>
  <c r="E181" i="4" s="1"/>
  <c r="M180" i="4"/>
  <c r="D180" i="4"/>
  <c r="E180" i="4" s="1"/>
  <c r="M179" i="4"/>
  <c r="L176" i="4"/>
  <c r="I176" i="4"/>
  <c r="H176" i="4"/>
  <c r="G176" i="4"/>
  <c r="D176" i="4"/>
  <c r="D177" i="4" s="1"/>
  <c r="F175" i="4"/>
  <c r="E175" i="4"/>
  <c r="F174" i="4"/>
  <c r="K174" i="4" s="1"/>
  <c r="E174" i="4"/>
  <c r="F173" i="4"/>
  <c r="E173" i="4"/>
  <c r="F172" i="4"/>
  <c r="K172" i="4" s="1"/>
  <c r="E172" i="4"/>
  <c r="F171" i="4"/>
  <c r="E171" i="4"/>
  <c r="F170" i="4"/>
  <c r="K170" i="4" s="1"/>
  <c r="E170" i="4"/>
  <c r="F169" i="4"/>
  <c r="E169" i="4"/>
  <c r="F168" i="4"/>
  <c r="K168" i="4" s="1"/>
  <c r="E168" i="4"/>
  <c r="E176" i="4" s="1"/>
  <c r="L158" i="4"/>
  <c r="I158" i="4"/>
  <c r="H158" i="4"/>
  <c r="G158" i="4"/>
  <c r="D158" i="4"/>
  <c r="D159" i="4" s="1"/>
  <c r="F157" i="4"/>
  <c r="K157" i="4" s="1"/>
  <c r="E157" i="4"/>
  <c r="F156" i="4"/>
  <c r="E156" i="4"/>
  <c r="F155" i="4"/>
  <c r="K155" i="4" s="1"/>
  <c r="E155" i="4"/>
  <c r="F154" i="4"/>
  <c r="E154" i="4"/>
  <c r="F153" i="4"/>
  <c r="K153" i="4" s="1"/>
  <c r="E153" i="4"/>
  <c r="F152" i="4"/>
  <c r="E152" i="4"/>
  <c r="F151" i="4"/>
  <c r="K151" i="4" s="1"/>
  <c r="E151" i="4"/>
  <c r="F150" i="4"/>
  <c r="F158" i="4" s="1"/>
  <c r="E150" i="4"/>
  <c r="I138" i="4"/>
  <c r="H138" i="4"/>
  <c r="G138" i="4"/>
  <c r="D138" i="4"/>
  <c r="D139" i="4" s="1"/>
  <c r="F137" i="4"/>
  <c r="E137" i="4"/>
  <c r="E136" i="4"/>
  <c r="J136" i="4" s="1"/>
  <c r="F135" i="4"/>
  <c r="K135" i="4" s="1"/>
  <c r="E135" i="4"/>
  <c r="F134" i="4"/>
  <c r="E134" i="4"/>
  <c r="F133" i="4"/>
  <c r="K133" i="4" s="1"/>
  <c r="E133" i="4"/>
  <c r="F132" i="4"/>
  <c r="E132" i="4"/>
  <c r="F131" i="4"/>
  <c r="K131" i="4" s="1"/>
  <c r="E131" i="4"/>
  <c r="L121" i="4"/>
  <c r="I121" i="4"/>
  <c r="H121" i="4"/>
  <c r="G121" i="4"/>
  <c r="D121" i="4"/>
  <c r="D122" i="4" s="1"/>
  <c r="F120" i="4"/>
  <c r="K120" i="4" s="1"/>
  <c r="E120" i="4"/>
  <c r="F119" i="4"/>
  <c r="E119" i="4"/>
  <c r="F118" i="4"/>
  <c r="K118" i="4" s="1"/>
  <c r="E118" i="4"/>
  <c r="F117" i="4"/>
  <c r="E117" i="4"/>
  <c r="F116" i="4"/>
  <c r="K116" i="4" s="1"/>
  <c r="E116" i="4"/>
  <c r="F115" i="4"/>
  <c r="E115" i="4"/>
  <c r="F114" i="4"/>
  <c r="K114" i="4" s="1"/>
  <c r="E114" i="4"/>
  <c r="F113" i="4"/>
  <c r="F121" i="4" s="1"/>
  <c r="E113" i="4"/>
  <c r="L92" i="4"/>
  <c r="I92" i="4"/>
  <c r="H92" i="4"/>
  <c r="G92" i="4"/>
  <c r="D92" i="4"/>
  <c r="F91" i="4"/>
  <c r="E91" i="4"/>
  <c r="F90" i="4"/>
  <c r="K90" i="4" s="1"/>
  <c r="E90" i="4"/>
  <c r="F89" i="4"/>
  <c r="E89" i="4"/>
  <c r="F88" i="4"/>
  <c r="K88" i="4" s="1"/>
  <c r="E88" i="4"/>
  <c r="F87" i="4"/>
  <c r="E87" i="4"/>
  <c r="F85" i="4"/>
  <c r="E85" i="4"/>
  <c r="F84" i="4"/>
  <c r="E84" i="4"/>
  <c r="L66" i="4"/>
  <c r="I66" i="4"/>
  <c r="H66" i="4"/>
  <c r="G66" i="4"/>
  <c r="D66" i="4"/>
  <c r="F65" i="4"/>
  <c r="K65" i="4" s="1"/>
  <c r="E65" i="4"/>
  <c r="F64" i="4"/>
  <c r="K64" i="4" s="1"/>
  <c r="E64" i="4"/>
  <c r="F63" i="4"/>
  <c r="K63" i="4" s="1"/>
  <c r="E63" i="4"/>
  <c r="F62" i="4"/>
  <c r="K62" i="4" s="1"/>
  <c r="E62" i="4"/>
  <c r="F61" i="4"/>
  <c r="K61" i="4" s="1"/>
  <c r="E61" i="4"/>
  <c r="F60" i="4"/>
  <c r="K60" i="4" s="1"/>
  <c r="E60" i="4"/>
  <c r="F58" i="4"/>
  <c r="F66" i="4" s="1"/>
  <c r="E58" i="4"/>
  <c r="I40" i="4"/>
  <c r="H40" i="4"/>
  <c r="G40" i="4"/>
  <c r="D40" i="4"/>
  <c r="F39" i="4"/>
  <c r="K39" i="4" s="1"/>
  <c r="E39" i="4"/>
  <c r="F38" i="4"/>
  <c r="K38" i="4" s="1"/>
  <c r="E38" i="4"/>
  <c r="F37" i="4"/>
  <c r="K37" i="4" s="1"/>
  <c r="E37" i="4"/>
  <c r="F36" i="4"/>
  <c r="K36" i="4" s="1"/>
  <c r="E36" i="4"/>
  <c r="F35" i="4"/>
  <c r="K35" i="4" s="1"/>
  <c r="E35" i="4"/>
  <c r="F34" i="4"/>
  <c r="K34" i="4" s="1"/>
  <c r="E34" i="4"/>
  <c r="F48" i="4"/>
  <c r="K48" i="4" s="1"/>
  <c r="E48" i="4"/>
  <c r="F32" i="4"/>
  <c r="F40" i="4" s="1"/>
  <c r="E32" i="4"/>
  <c r="I17" i="4"/>
  <c r="H17" i="4"/>
  <c r="G17" i="4"/>
  <c r="D17" i="4"/>
  <c r="D23" i="4" s="1"/>
  <c r="F16" i="4"/>
  <c r="E16" i="4"/>
  <c r="F15" i="4"/>
  <c r="K15" i="4" s="1"/>
  <c r="E15" i="4"/>
  <c r="F14" i="4"/>
  <c r="E14" i="4"/>
  <c r="F13" i="4"/>
  <c r="K13" i="4" s="1"/>
  <c r="E13" i="4"/>
  <c r="F12" i="4"/>
  <c r="K12" i="4" s="1"/>
  <c r="E12" i="4"/>
  <c r="F10" i="4"/>
  <c r="F17" i="4" s="1"/>
  <c r="E10" i="4"/>
  <c r="E17" i="4" s="1"/>
  <c r="F92" i="4" l="1"/>
  <c r="E138" i="4"/>
  <c r="M32" i="4"/>
  <c r="J60" i="4"/>
  <c r="M61" i="4"/>
  <c r="J62" i="4"/>
  <c r="M63" i="4"/>
  <c r="J64" i="4"/>
  <c r="M65" i="4"/>
  <c r="J113" i="4"/>
  <c r="J115" i="4"/>
  <c r="M116" i="4"/>
  <c r="J117" i="4"/>
  <c r="M118" i="4"/>
  <c r="J119" i="4"/>
  <c r="M120" i="4"/>
  <c r="M132" i="4"/>
  <c r="M134" i="4"/>
  <c r="M137" i="4"/>
  <c r="M152" i="4"/>
  <c r="M154" i="4"/>
  <c r="M156" i="4"/>
  <c r="J169" i="4"/>
  <c r="M170" i="4"/>
  <c r="J171" i="4"/>
  <c r="M172" i="4"/>
  <c r="J173" i="4"/>
  <c r="M174" i="4"/>
  <c r="J175" i="4"/>
  <c r="J18" i="4"/>
  <c r="AO113" i="1"/>
  <c r="AO36" i="1"/>
  <c r="AN57" i="1"/>
  <c r="AO75" i="1"/>
  <c r="AQ96" i="1"/>
  <c r="AQ133" i="1"/>
  <c r="AQ150" i="1"/>
  <c r="AO96" i="1"/>
  <c r="AN96" i="1"/>
  <c r="AO57" i="1"/>
  <c r="AO133" i="1"/>
  <c r="AN133" i="1"/>
  <c r="AO150" i="1"/>
  <c r="AN150" i="1"/>
  <c r="AN113" i="1"/>
  <c r="AN75" i="1"/>
  <c r="AN36" i="1"/>
  <c r="AN18" i="1"/>
  <c r="E121" i="4"/>
  <c r="M115" i="4"/>
  <c r="M117" i="4"/>
  <c r="M119" i="4"/>
  <c r="J132" i="4"/>
  <c r="M133" i="4"/>
  <c r="J134" i="4"/>
  <c r="M135" i="4"/>
  <c r="J137" i="4"/>
  <c r="J150" i="4"/>
  <c r="E158" i="4"/>
  <c r="J152" i="4"/>
  <c r="M153" i="4"/>
  <c r="J154" i="4"/>
  <c r="M155" i="4"/>
  <c r="J156" i="4"/>
  <c r="M157" i="4"/>
  <c r="M169" i="4"/>
  <c r="M171" i="4"/>
  <c r="M173" i="4"/>
  <c r="M175" i="4"/>
  <c r="M18" i="4"/>
  <c r="M72" i="4"/>
  <c r="M99" i="4"/>
  <c r="M85" i="4"/>
  <c r="M91" i="4"/>
  <c r="M89" i="4"/>
  <c r="M87" i="4"/>
  <c r="K99" i="4"/>
  <c r="J90" i="4"/>
  <c r="E92" i="4"/>
  <c r="J85" i="4"/>
  <c r="K85" i="4"/>
  <c r="J88" i="4"/>
  <c r="J89" i="4"/>
  <c r="K89" i="4"/>
  <c r="J91" i="4"/>
  <c r="M90" i="4"/>
  <c r="K72" i="4"/>
  <c r="AE213" i="4"/>
  <c r="J48" i="4"/>
  <c r="M34" i="4"/>
  <c r="J35" i="4"/>
  <c r="M36" i="4"/>
  <c r="J37" i="4"/>
  <c r="M38" i="4"/>
  <c r="J39" i="4"/>
  <c r="D186" i="4"/>
  <c r="K18" i="4"/>
  <c r="M14" i="4"/>
  <c r="M16" i="4"/>
  <c r="M12" i="4"/>
  <c r="J13" i="4"/>
  <c r="J14" i="4"/>
  <c r="J15" i="4"/>
  <c r="J16" i="4"/>
  <c r="D179" i="4"/>
  <c r="J10" i="4"/>
  <c r="K10" i="4"/>
  <c r="M13" i="4"/>
  <c r="K14" i="4"/>
  <c r="M15" i="4"/>
  <c r="K16" i="4"/>
  <c r="K32" i="4"/>
  <c r="K40" i="4" s="1"/>
  <c r="M48" i="4"/>
  <c r="M35" i="4"/>
  <c r="M37" i="4"/>
  <c r="M39" i="4"/>
  <c r="E40" i="4"/>
  <c r="E66" i="4"/>
  <c r="J58" i="4"/>
  <c r="M58" i="4"/>
  <c r="M60" i="4"/>
  <c r="M62" i="4"/>
  <c r="M64" i="4"/>
  <c r="M84" i="4"/>
  <c r="J87" i="4"/>
  <c r="K87" i="4"/>
  <c r="M88" i="4"/>
  <c r="E179" i="4"/>
  <c r="F179" i="4" s="1"/>
  <c r="E183" i="4"/>
  <c r="F183" i="4" s="1"/>
  <c r="M10" i="4"/>
  <c r="J12" i="4"/>
  <c r="J32" i="4"/>
  <c r="J34" i="4"/>
  <c r="J36" i="4"/>
  <c r="J38" i="4"/>
  <c r="K58" i="4"/>
  <c r="K66" i="4" s="1"/>
  <c r="J61" i="4"/>
  <c r="J63" i="4"/>
  <c r="J65" i="4"/>
  <c r="J84" i="4"/>
  <c r="K113" i="4"/>
  <c r="J114" i="4"/>
  <c r="M114" i="4"/>
  <c r="K115" i="4"/>
  <c r="J116" i="4"/>
  <c r="K117" i="4"/>
  <c r="J118" i="4"/>
  <c r="K119" i="4"/>
  <c r="J120" i="4"/>
  <c r="J131" i="4"/>
  <c r="M131" i="4"/>
  <c r="K132" i="4"/>
  <c r="J133" i="4"/>
  <c r="K134" i="4"/>
  <c r="J135" i="4"/>
  <c r="K137" i="4"/>
  <c r="F138" i="4"/>
  <c r="K150" i="4"/>
  <c r="J151" i="4"/>
  <c r="M151" i="4"/>
  <c r="K152" i="4"/>
  <c r="J153" i="4"/>
  <c r="K154" i="4"/>
  <c r="J155" i="4"/>
  <c r="K156" i="4"/>
  <c r="J157" i="4"/>
  <c r="J168" i="4"/>
  <c r="M168" i="4"/>
  <c r="K169" i="4"/>
  <c r="J170" i="4"/>
  <c r="K171" i="4"/>
  <c r="J172" i="4"/>
  <c r="K173" i="4"/>
  <c r="J174" i="4"/>
  <c r="K175" i="4"/>
  <c r="F176" i="4"/>
  <c r="D183" i="4"/>
  <c r="M184" i="4"/>
  <c r="O182" i="4" s="1"/>
  <c r="E186" i="4"/>
  <c r="F186" i="4" s="1"/>
  <c r="K84" i="4"/>
  <c r="M113" i="4"/>
  <c r="M150" i="4"/>
  <c r="AH179" i="1"/>
  <c r="AH182" i="1"/>
  <c r="AH163" i="1"/>
  <c r="AH164" i="1"/>
  <c r="AH165" i="1"/>
  <c r="AH166" i="1"/>
  <c r="AH167" i="1"/>
  <c r="AH168" i="1"/>
  <c r="AH169" i="1"/>
  <c r="AH170" i="1"/>
  <c r="AH171" i="1"/>
  <c r="AH172" i="1"/>
  <c r="AH173" i="1"/>
  <c r="AH174" i="1"/>
  <c r="AH175" i="1"/>
  <c r="AH176" i="1"/>
  <c r="AH177" i="1"/>
  <c r="AH178" i="1"/>
  <c r="AH180" i="1"/>
  <c r="AH181" i="1"/>
  <c r="AH183" i="1"/>
  <c r="AH184" i="1"/>
  <c r="AH185" i="1"/>
  <c r="AH186" i="1"/>
  <c r="AH162" i="1"/>
  <c r="AG162" i="1"/>
  <c r="AF162" i="1"/>
  <c r="AE162" i="1"/>
  <c r="AG186" i="1"/>
  <c r="AF186" i="1"/>
  <c r="AE186" i="1"/>
  <c r="AG185" i="1"/>
  <c r="AF185" i="1"/>
  <c r="AE185" i="1"/>
  <c r="AG184" i="1"/>
  <c r="AF184" i="1"/>
  <c r="AE184" i="1"/>
  <c r="AG183" i="1"/>
  <c r="AF183" i="1"/>
  <c r="AE183" i="1"/>
  <c r="AG182" i="1"/>
  <c r="AF182" i="1"/>
  <c r="AE182" i="1"/>
  <c r="AG181" i="1"/>
  <c r="AF181" i="1"/>
  <c r="AE181" i="1"/>
  <c r="AG180" i="1"/>
  <c r="AF180" i="1"/>
  <c r="AE180" i="1"/>
  <c r="AG179" i="1"/>
  <c r="AF179" i="1"/>
  <c r="AE179" i="1"/>
  <c r="AG178" i="1"/>
  <c r="AF178" i="1"/>
  <c r="AE178" i="1"/>
  <c r="AG177" i="1"/>
  <c r="AF177" i="1"/>
  <c r="AE177" i="1"/>
  <c r="AG176" i="1"/>
  <c r="AF176" i="1"/>
  <c r="AE176" i="1"/>
  <c r="AG175" i="1"/>
  <c r="AF175" i="1"/>
  <c r="AE175" i="1"/>
  <c r="AG174" i="1"/>
  <c r="AF174" i="1"/>
  <c r="AE174" i="1"/>
  <c r="AG173" i="1"/>
  <c r="AF173" i="1"/>
  <c r="AE173" i="1"/>
  <c r="AG172" i="1"/>
  <c r="AF172" i="1"/>
  <c r="AE172" i="1"/>
  <c r="AG171" i="1"/>
  <c r="AF171" i="1"/>
  <c r="AE171" i="1"/>
  <c r="AG170" i="1"/>
  <c r="AF170" i="1"/>
  <c r="AE170" i="1"/>
  <c r="AG169" i="1"/>
  <c r="AF169" i="1"/>
  <c r="AE169" i="1"/>
  <c r="AG168" i="1"/>
  <c r="AF168" i="1"/>
  <c r="AE168" i="1"/>
  <c r="AG167" i="1"/>
  <c r="AF167" i="1"/>
  <c r="AE167" i="1"/>
  <c r="AG166" i="1"/>
  <c r="AF166" i="1"/>
  <c r="AE166" i="1"/>
  <c r="AG165" i="1"/>
  <c r="AF165" i="1"/>
  <c r="AE165" i="1"/>
  <c r="AG164" i="1"/>
  <c r="AF164" i="1"/>
  <c r="AE164" i="1"/>
  <c r="AG163" i="1"/>
  <c r="AF163" i="1"/>
  <c r="AE163" i="1"/>
  <c r="AE187" i="1" l="1"/>
  <c r="M121" i="4"/>
  <c r="J176" i="4"/>
  <c r="J158" i="4"/>
  <c r="K121" i="4"/>
  <c r="AG187" i="1"/>
  <c r="AF187" i="1"/>
  <c r="AH187" i="1"/>
  <c r="K176" i="4"/>
  <c r="M158" i="4"/>
  <c r="K92" i="4"/>
  <c r="M176" i="4"/>
  <c r="K138" i="4"/>
  <c r="J121" i="4"/>
  <c r="J92" i="4"/>
  <c r="F185" i="4"/>
  <c r="F184" i="4"/>
  <c r="F181" i="4"/>
  <c r="O181" i="4"/>
  <c r="F187" i="4"/>
  <c r="O179" i="4"/>
  <c r="K17" i="4"/>
  <c r="K158" i="4"/>
  <c r="J138" i="4"/>
  <c r="F188" i="4"/>
  <c r="O183" i="4"/>
  <c r="O180" i="4"/>
  <c r="J40" i="4"/>
  <c r="F180" i="4"/>
  <c r="J66" i="4"/>
  <c r="J17" i="4"/>
  <c r="L75" i="1"/>
  <c r="I100" i="3"/>
  <c r="H100" i="3"/>
  <c r="K51" i="3"/>
  <c r="L51" i="3"/>
  <c r="J51" i="3"/>
  <c r="G51" i="3"/>
  <c r="I56" i="3"/>
  <c r="H56" i="3"/>
  <c r="M56" i="3" s="1"/>
  <c r="I47" i="3"/>
  <c r="H47" i="3"/>
  <c r="I46" i="3"/>
  <c r="H46" i="3"/>
  <c r="I45" i="3"/>
  <c r="H45" i="3"/>
  <c r="I39" i="3"/>
  <c r="H39" i="3"/>
  <c r="F16" i="1"/>
  <c r="K16" i="1" s="1"/>
  <c r="F17" i="1"/>
  <c r="K17" i="1" s="1"/>
  <c r="AC107" i="3"/>
  <c r="AB107" i="3"/>
  <c r="AA107" i="3"/>
  <c r="Z107" i="3"/>
  <c r="Y107" i="3"/>
  <c r="AC104" i="3"/>
  <c r="AB104" i="3"/>
  <c r="AA104" i="3"/>
  <c r="Z104" i="3"/>
  <c r="Y104" i="3"/>
  <c r="X104" i="3"/>
  <c r="W104" i="3"/>
  <c r="V104" i="3"/>
  <c r="U104" i="3"/>
  <c r="T104" i="3"/>
  <c r="S104" i="3"/>
  <c r="R104" i="3"/>
  <c r="Q104" i="3"/>
  <c r="P104" i="3"/>
  <c r="O104" i="3"/>
  <c r="N104" i="3"/>
  <c r="L104" i="3"/>
  <c r="J104" i="3"/>
  <c r="G104" i="3"/>
  <c r="I102" i="3"/>
  <c r="H102" i="3"/>
  <c r="I98" i="3"/>
  <c r="H98" i="3"/>
  <c r="I96" i="3"/>
  <c r="H96" i="3"/>
  <c r="I94" i="3"/>
  <c r="H94" i="3"/>
  <c r="I92" i="3"/>
  <c r="H92" i="3"/>
  <c r="I90" i="3"/>
  <c r="H90" i="3"/>
  <c r="I88" i="3"/>
  <c r="H88" i="3"/>
  <c r="K87" i="3"/>
  <c r="K104" i="3" s="1"/>
  <c r="I86" i="3"/>
  <c r="H86" i="3"/>
  <c r="AC84" i="3"/>
  <c r="AB84" i="3"/>
  <c r="AA84" i="3"/>
  <c r="Z84" i="3"/>
  <c r="Y84" i="3"/>
  <c r="X84" i="3"/>
  <c r="W84" i="3"/>
  <c r="V84" i="3"/>
  <c r="U84" i="3"/>
  <c r="T84" i="3"/>
  <c r="S84" i="3"/>
  <c r="R84" i="3"/>
  <c r="Q84" i="3"/>
  <c r="P84" i="3"/>
  <c r="O84" i="3"/>
  <c r="N84" i="3"/>
  <c r="L84" i="3"/>
  <c r="K84" i="3"/>
  <c r="J84" i="3"/>
  <c r="G84" i="3"/>
  <c r="I83" i="3"/>
  <c r="H83" i="3"/>
  <c r="I82" i="3"/>
  <c r="H82" i="3"/>
  <c r="I81" i="3"/>
  <c r="H81" i="3"/>
  <c r="I80" i="3"/>
  <c r="H80" i="3"/>
  <c r="I79" i="3"/>
  <c r="H79" i="3"/>
  <c r="I78" i="3"/>
  <c r="H78" i="3"/>
  <c r="I77" i="3"/>
  <c r="H77" i="3"/>
  <c r="I76" i="3"/>
  <c r="H76" i="3"/>
  <c r="I74" i="3"/>
  <c r="H74" i="3"/>
  <c r="I72" i="3"/>
  <c r="H72" i="3"/>
  <c r="X68" i="3"/>
  <c r="W68" i="3"/>
  <c r="V68" i="3"/>
  <c r="U68" i="3"/>
  <c r="T68" i="3"/>
  <c r="S68" i="3"/>
  <c r="R68" i="3"/>
  <c r="Q68" i="3"/>
  <c r="P68" i="3"/>
  <c r="O68" i="3"/>
  <c r="N68" i="3"/>
  <c r="L68" i="3"/>
  <c r="K68" i="3"/>
  <c r="J68" i="3"/>
  <c r="G68" i="3"/>
  <c r="I67" i="3"/>
  <c r="H67" i="3"/>
  <c r="I66" i="3"/>
  <c r="I68" i="3" s="1"/>
  <c r="H66" i="3"/>
  <c r="X64" i="3"/>
  <c r="W64" i="3"/>
  <c r="V64" i="3"/>
  <c r="U64" i="3"/>
  <c r="T64" i="3"/>
  <c r="S64" i="3"/>
  <c r="R64" i="3"/>
  <c r="Q64" i="3"/>
  <c r="P64" i="3"/>
  <c r="O64" i="3"/>
  <c r="N64" i="3"/>
  <c r="L64" i="3"/>
  <c r="K64" i="3"/>
  <c r="J64" i="3"/>
  <c r="G64" i="3"/>
  <c r="I63" i="3"/>
  <c r="H63" i="3"/>
  <c r="I62" i="3"/>
  <c r="H62" i="3"/>
  <c r="I61" i="3"/>
  <c r="H61" i="3"/>
  <c r="I60" i="3"/>
  <c r="H60" i="3"/>
  <c r="AC58" i="3"/>
  <c r="AB58" i="3"/>
  <c r="AA58" i="3"/>
  <c r="Z58" i="3"/>
  <c r="Y58" i="3"/>
  <c r="X58" i="3"/>
  <c r="W58" i="3"/>
  <c r="V58" i="3"/>
  <c r="U58" i="3"/>
  <c r="T58" i="3"/>
  <c r="S58" i="3"/>
  <c r="R58" i="3"/>
  <c r="Q58" i="3"/>
  <c r="P58" i="3"/>
  <c r="O58" i="3"/>
  <c r="N58" i="3"/>
  <c r="I57" i="3"/>
  <c r="H57" i="3"/>
  <c r="I55" i="3"/>
  <c r="H55" i="3"/>
  <c r="I54" i="3"/>
  <c r="H54" i="3"/>
  <c r="I53" i="3"/>
  <c r="H53" i="3"/>
  <c r="I52" i="3"/>
  <c r="H52" i="3"/>
  <c r="H50" i="3"/>
  <c r="M50" i="3" s="1"/>
  <c r="I49" i="3"/>
  <c r="I48" i="3" s="1"/>
  <c r="H49" i="3"/>
  <c r="L48" i="3"/>
  <c r="K48" i="3"/>
  <c r="J48" i="3"/>
  <c r="G48" i="3"/>
  <c r="I44" i="3"/>
  <c r="H44" i="3"/>
  <c r="I43" i="3"/>
  <c r="H43" i="3"/>
  <c r="H42" i="3"/>
  <c r="M42" i="3" s="1"/>
  <c r="I41" i="3"/>
  <c r="H41" i="3"/>
  <c r="L40" i="3"/>
  <c r="L58" i="3" s="1"/>
  <c r="K40" i="3"/>
  <c r="J40" i="3"/>
  <c r="G40" i="3"/>
  <c r="I37" i="3"/>
  <c r="H37" i="3"/>
  <c r="I36" i="3"/>
  <c r="H36" i="3"/>
  <c r="I35" i="3"/>
  <c r="H35" i="3"/>
  <c r="AC33" i="3"/>
  <c r="AB33" i="3"/>
  <c r="AA33" i="3"/>
  <c r="Z33" i="3"/>
  <c r="Y33" i="3"/>
  <c r="X33" i="3"/>
  <c r="W33" i="3"/>
  <c r="V33" i="3"/>
  <c r="U33" i="3"/>
  <c r="T33" i="3"/>
  <c r="S33" i="3"/>
  <c r="R33" i="3"/>
  <c r="Q33" i="3"/>
  <c r="P33" i="3"/>
  <c r="O33" i="3"/>
  <c r="N33" i="3"/>
  <c r="K33" i="3"/>
  <c r="I32" i="3"/>
  <c r="H32" i="3"/>
  <c r="I31" i="3"/>
  <c r="H31" i="3"/>
  <c r="I30" i="3"/>
  <c r="H30" i="3"/>
  <c r="I29" i="3"/>
  <c r="H29" i="3"/>
  <c r="I28" i="3"/>
  <c r="H28" i="3"/>
  <c r="I38" i="3"/>
  <c r="H38" i="3"/>
  <c r="I27" i="3"/>
  <c r="H27" i="3"/>
  <c r="I26" i="3"/>
  <c r="H26" i="3"/>
  <c r="I25" i="3"/>
  <c r="H25" i="3"/>
  <c r="I24" i="3"/>
  <c r="H24" i="3"/>
  <c r="I23" i="3"/>
  <c r="H23" i="3"/>
  <c r="I22" i="3"/>
  <c r="H22" i="3"/>
  <c r="M21" i="3"/>
  <c r="I20" i="3"/>
  <c r="H20" i="3"/>
  <c r="I19" i="3"/>
  <c r="H19" i="3"/>
  <c r="I18" i="3"/>
  <c r="H18" i="3"/>
  <c r="I17" i="3"/>
  <c r="H17" i="3"/>
  <c r="L16" i="3"/>
  <c r="J16" i="3"/>
  <c r="J33" i="3" s="1"/>
  <c r="G16" i="3"/>
  <c r="I15" i="3"/>
  <c r="H15" i="3"/>
  <c r="I14" i="3"/>
  <c r="H14" i="3"/>
  <c r="I13" i="3"/>
  <c r="H13" i="3"/>
  <c r="I12" i="3"/>
  <c r="H12" i="3"/>
  <c r="L11" i="3"/>
  <c r="G11" i="3"/>
  <c r="M25" i="3" l="1"/>
  <c r="O184" i="4"/>
  <c r="G33" i="3"/>
  <c r="G58" i="3"/>
  <c r="J58" i="3"/>
  <c r="J69" i="3" s="1"/>
  <c r="I51" i="3"/>
  <c r="H51" i="3"/>
  <c r="M76" i="3"/>
  <c r="M80" i="3"/>
  <c r="M100" i="3"/>
  <c r="H64" i="3"/>
  <c r="M90" i="3"/>
  <c r="M45" i="3"/>
  <c r="M46" i="3"/>
  <c r="M52" i="3"/>
  <c r="M57" i="3"/>
  <c r="M53" i="3"/>
  <c r="M55" i="3"/>
  <c r="M54" i="3"/>
  <c r="Q105" i="3"/>
  <c r="AC105" i="3"/>
  <c r="M79" i="3"/>
  <c r="M83" i="3"/>
  <c r="M102" i="3"/>
  <c r="L105" i="3"/>
  <c r="U105" i="3"/>
  <c r="Y105" i="3"/>
  <c r="M12" i="3"/>
  <c r="H68" i="3"/>
  <c r="O105" i="3"/>
  <c r="S105" i="3"/>
  <c r="W105" i="3"/>
  <c r="AA105" i="3"/>
  <c r="M49" i="3"/>
  <c r="M48" i="3" s="1"/>
  <c r="M47" i="3"/>
  <c r="M22" i="3"/>
  <c r="N69" i="3"/>
  <c r="R69" i="3"/>
  <c r="V69" i="3"/>
  <c r="K105" i="3"/>
  <c r="G105" i="3"/>
  <c r="M74" i="3"/>
  <c r="M92" i="3"/>
  <c r="M96" i="3"/>
  <c r="J105" i="3"/>
  <c r="O69" i="3"/>
  <c r="O106" i="3" s="1"/>
  <c r="O107" i="3" s="1"/>
  <c r="M43" i="3"/>
  <c r="U69" i="3"/>
  <c r="M78" i="3"/>
  <c r="M82" i="3"/>
  <c r="M94" i="3"/>
  <c r="Q69" i="3"/>
  <c r="M29" i="3"/>
  <c r="S69" i="3"/>
  <c r="W69" i="3"/>
  <c r="M62" i="3"/>
  <c r="M88" i="3"/>
  <c r="M98" i="3"/>
  <c r="N105" i="3"/>
  <c r="R105" i="3"/>
  <c r="V105" i="3"/>
  <c r="Z105" i="3"/>
  <c r="I64" i="3"/>
  <c r="M81" i="3"/>
  <c r="P69" i="3"/>
  <c r="T69" i="3"/>
  <c r="X69" i="3"/>
  <c r="M60" i="3"/>
  <c r="I84" i="3"/>
  <c r="M77" i="3"/>
  <c r="H104" i="3"/>
  <c r="M19" i="3"/>
  <c r="M27" i="3"/>
  <c r="M28" i="3"/>
  <c r="M30" i="3"/>
  <c r="M32" i="3"/>
  <c r="M35" i="3"/>
  <c r="K69" i="3"/>
  <c r="M61" i="3"/>
  <c r="M67" i="3"/>
  <c r="H84" i="3"/>
  <c r="I104" i="3"/>
  <c r="P105" i="3"/>
  <c r="T105" i="3"/>
  <c r="X105" i="3"/>
  <c r="AB105" i="3"/>
  <c r="M13" i="3"/>
  <c r="I16" i="3"/>
  <c r="M23" i="3"/>
  <c r="M38" i="3"/>
  <c r="M39" i="3"/>
  <c r="M36" i="3"/>
  <c r="M44" i="3"/>
  <c r="I11" i="3"/>
  <c r="M15" i="3"/>
  <c r="M18" i="3"/>
  <c r="M20" i="3"/>
  <c r="M24" i="3"/>
  <c r="M26" i="3"/>
  <c r="M31" i="3"/>
  <c r="M37" i="3"/>
  <c r="M14" i="3"/>
  <c r="H11" i="3"/>
  <c r="H16" i="3"/>
  <c r="M17" i="3"/>
  <c r="I40" i="3"/>
  <c r="I58" i="3" s="1"/>
  <c r="M41" i="3"/>
  <c r="L33" i="3"/>
  <c r="H40" i="3"/>
  <c r="M63" i="3"/>
  <c r="M72" i="3"/>
  <c r="M66" i="3"/>
  <c r="M86" i="3"/>
  <c r="H48" i="3"/>
  <c r="H58" i="3" l="1"/>
  <c r="M51" i="3"/>
  <c r="N106" i="3"/>
  <c r="N107" i="3" s="1"/>
  <c r="M84" i="3"/>
  <c r="W106" i="3"/>
  <c r="W107" i="3" s="1"/>
  <c r="U106" i="3"/>
  <c r="U107" i="3" s="1"/>
  <c r="J106" i="3"/>
  <c r="G69" i="3"/>
  <c r="G106" i="3" s="1"/>
  <c r="W112" i="3" s="1"/>
  <c r="V106" i="3"/>
  <c r="V107" i="3" s="1"/>
  <c r="L69" i="3"/>
  <c r="L106" i="3" s="1"/>
  <c r="R106" i="3"/>
  <c r="R107" i="3" s="1"/>
  <c r="S106" i="3"/>
  <c r="S107" i="3" s="1"/>
  <c r="Q106" i="3"/>
  <c r="Q107" i="3" s="1"/>
  <c r="P106" i="3"/>
  <c r="P107" i="3" s="1"/>
  <c r="M64" i="3"/>
  <c r="I33" i="3"/>
  <c r="M16" i="3"/>
  <c r="I105" i="3"/>
  <c r="K106" i="3"/>
  <c r="T106" i="3"/>
  <c r="T107" i="3" s="1"/>
  <c r="M104" i="3"/>
  <c r="M68" i="3"/>
  <c r="M11" i="3"/>
  <c r="H105" i="3"/>
  <c r="X106" i="3"/>
  <c r="X107" i="3" s="1"/>
  <c r="H33" i="3"/>
  <c r="M40" i="3"/>
  <c r="M58" i="3" l="1"/>
  <c r="M105" i="3"/>
  <c r="Q112" i="3"/>
  <c r="Y112" i="3" s="1"/>
  <c r="Y69" i="3"/>
  <c r="M33" i="3"/>
  <c r="M69" i="3" s="1"/>
  <c r="I69" i="3"/>
  <c r="I106" i="3" s="1"/>
  <c r="H69" i="3"/>
  <c r="H106" i="3" s="1"/>
  <c r="M106" i="3" l="1"/>
  <c r="F94" i="1"/>
  <c r="K94" i="1" s="1"/>
  <c r="E94" i="1"/>
  <c r="J94" i="1" l="1"/>
  <c r="M94" i="1"/>
  <c r="F127" i="1"/>
  <c r="E127" i="1"/>
  <c r="J127" i="1" l="1"/>
  <c r="M127" i="1"/>
  <c r="K127" i="1"/>
  <c r="M154" i="1"/>
  <c r="M155" i="1"/>
  <c r="M156" i="1"/>
  <c r="M157" i="1"/>
  <c r="M153" i="1"/>
  <c r="D155" i="1"/>
  <c r="D154" i="1"/>
  <c r="E111" i="1"/>
  <c r="J111" i="1" s="1"/>
  <c r="D153" i="1" l="1"/>
  <c r="M158" i="1"/>
  <c r="O153" i="1" s="1"/>
  <c r="E110" i="1"/>
  <c r="O156" i="1" l="1"/>
  <c r="O155" i="1"/>
  <c r="O154" i="1"/>
  <c r="O157" i="1"/>
  <c r="D36" i="1"/>
  <c r="E17" i="1"/>
  <c r="M17" i="1" s="1"/>
  <c r="C34" i="2"/>
  <c r="O158" i="1" l="1"/>
  <c r="J17" i="1"/>
  <c r="D162" i="1" l="1"/>
  <c r="E162" i="1" s="1"/>
  <c r="D161" i="1"/>
  <c r="E161" i="1" s="1"/>
  <c r="D159" i="1"/>
  <c r="E159" i="1" s="1"/>
  <c r="D158" i="1"/>
  <c r="E155" i="1"/>
  <c r="E154" i="1"/>
  <c r="L150" i="1"/>
  <c r="I150" i="1"/>
  <c r="H150" i="1"/>
  <c r="G150" i="1"/>
  <c r="D150" i="1"/>
  <c r="D151" i="1" s="1"/>
  <c r="F149" i="1"/>
  <c r="K149" i="1" s="1"/>
  <c r="E149" i="1"/>
  <c r="F148" i="1"/>
  <c r="K148" i="1" s="1"/>
  <c r="E148" i="1"/>
  <c r="F147" i="1"/>
  <c r="K147" i="1" s="1"/>
  <c r="E147" i="1"/>
  <c r="F146" i="1"/>
  <c r="K146" i="1" s="1"/>
  <c r="E146" i="1"/>
  <c r="F145" i="1"/>
  <c r="K145" i="1" s="1"/>
  <c r="E145" i="1"/>
  <c r="F144" i="1"/>
  <c r="K144" i="1" s="1"/>
  <c r="E144" i="1"/>
  <c r="F143" i="1"/>
  <c r="K143" i="1" s="1"/>
  <c r="E143" i="1"/>
  <c r="L133" i="1"/>
  <c r="I133" i="1"/>
  <c r="H133" i="1"/>
  <c r="G133" i="1"/>
  <c r="D133" i="1"/>
  <c r="D134" i="1" s="1"/>
  <c r="F132" i="1"/>
  <c r="K132" i="1" s="1"/>
  <c r="E132" i="1"/>
  <c r="F131" i="1"/>
  <c r="K131" i="1" s="1"/>
  <c r="E131" i="1"/>
  <c r="F130" i="1"/>
  <c r="E130" i="1"/>
  <c r="F129" i="1"/>
  <c r="K129" i="1" s="1"/>
  <c r="E129" i="1"/>
  <c r="F128" i="1"/>
  <c r="K128" i="1" s="1"/>
  <c r="E128" i="1"/>
  <c r="F126" i="1"/>
  <c r="E126" i="1"/>
  <c r="F125" i="1"/>
  <c r="K125" i="1" s="1"/>
  <c r="E125" i="1"/>
  <c r="I113" i="1"/>
  <c r="H113" i="1"/>
  <c r="G113" i="1"/>
  <c r="D113" i="1"/>
  <c r="D114" i="1" s="1"/>
  <c r="F112" i="1"/>
  <c r="K112" i="1" s="1"/>
  <c r="E112" i="1"/>
  <c r="F110" i="1"/>
  <c r="K110" i="1" s="1"/>
  <c r="F109" i="1"/>
  <c r="K109" i="1" s="1"/>
  <c r="E109" i="1"/>
  <c r="F108" i="1"/>
  <c r="K108" i="1" s="1"/>
  <c r="E108" i="1"/>
  <c r="F107" i="1"/>
  <c r="K107" i="1" s="1"/>
  <c r="E107" i="1"/>
  <c r="F106" i="1"/>
  <c r="K106" i="1" s="1"/>
  <c r="E106" i="1"/>
  <c r="L96" i="1"/>
  <c r="I96" i="1"/>
  <c r="H96" i="1"/>
  <c r="G96" i="1"/>
  <c r="D96" i="1"/>
  <c r="D97" i="1" s="1"/>
  <c r="F93" i="1"/>
  <c r="K93" i="1" s="1"/>
  <c r="E93" i="1"/>
  <c r="F92" i="1"/>
  <c r="K92" i="1" s="1"/>
  <c r="E92" i="1"/>
  <c r="F91" i="1"/>
  <c r="K91" i="1" s="1"/>
  <c r="E91" i="1"/>
  <c r="F90" i="1"/>
  <c r="K90" i="1" s="1"/>
  <c r="E90" i="1"/>
  <c r="F89" i="1"/>
  <c r="K89" i="1" s="1"/>
  <c r="E89" i="1"/>
  <c r="F88" i="1"/>
  <c r="K88" i="1" s="1"/>
  <c r="E88" i="1"/>
  <c r="I75" i="1"/>
  <c r="H75" i="1"/>
  <c r="G75" i="1"/>
  <c r="D75" i="1"/>
  <c r="D76" i="1" s="1"/>
  <c r="F74" i="1"/>
  <c r="E74" i="1"/>
  <c r="F95" i="1"/>
  <c r="K95" i="1" s="1"/>
  <c r="E95" i="1"/>
  <c r="F73" i="1"/>
  <c r="K73" i="1" s="1"/>
  <c r="E73" i="1"/>
  <c r="F72" i="1"/>
  <c r="K72" i="1" s="1"/>
  <c r="E72" i="1"/>
  <c r="F71" i="1"/>
  <c r="K71" i="1" s="1"/>
  <c r="E71" i="1"/>
  <c r="F70" i="1"/>
  <c r="K70" i="1" s="1"/>
  <c r="E70" i="1"/>
  <c r="F69" i="1"/>
  <c r="K69" i="1" s="1"/>
  <c r="E69" i="1"/>
  <c r="F68" i="1"/>
  <c r="K68" i="1" s="1"/>
  <c r="E68" i="1"/>
  <c r="F67" i="1"/>
  <c r="K67" i="1" s="1"/>
  <c r="K75" i="1" s="1"/>
  <c r="E67" i="1"/>
  <c r="L57" i="1"/>
  <c r="I57" i="1"/>
  <c r="H57" i="1"/>
  <c r="G57" i="1"/>
  <c r="D57" i="1"/>
  <c r="D58" i="1" s="1"/>
  <c r="F56" i="1"/>
  <c r="K56" i="1" s="1"/>
  <c r="E56" i="1"/>
  <c r="F55" i="1"/>
  <c r="K55" i="1" s="1"/>
  <c r="E55" i="1"/>
  <c r="F54" i="1"/>
  <c r="K54" i="1" s="1"/>
  <c r="E54" i="1"/>
  <c r="F53" i="1"/>
  <c r="K53" i="1" s="1"/>
  <c r="E53" i="1"/>
  <c r="F52" i="1"/>
  <c r="K52" i="1" s="1"/>
  <c r="E52" i="1"/>
  <c r="F51" i="1"/>
  <c r="K51" i="1" s="1"/>
  <c r="E51" i="1"/>
  <c r="F50" i="1"/>
  <c r="K50" i="1" s="1"/>
  <c r="E50" i="1"/>
  <c r="F49" i="1"/>
  <c r="K49" i="1" s="1"/>
  <c r="E49" i="1"/>
  <c r="I36" i="1"/>
  <c r="H36" i="1"/>
  <c r="G36" i="1"/>
  <c r="D37" i="1"/>
  <c r="F35" i="1"/>
  <c r="E35" i="1"/>
  <c r="F34" i="1"/>
  <c r="K34" i="1" s="1"/>
  <c r="E34" i="1"/>
  <c r="F33" i="1"/>
  <c r="E33" i="1"/>
  <c r="F32" i="1"/>
  <c r="K32" i="1" s="1"/>
  <c r="E32" i="1"/>
  <c r="F31" i="1"/>
  <c r="K31" i="1" s="1"/>
  <c r="E31" i="1"/>
  <c r="F30" i="1"/>
  <c r="K30" i="1" s="1"/>
  <c r="E30" i="1"/>
  <c r="F29" i="1"/>
  <c r="E29" i="1"/>
  <c r="F28" i="1"/>
  <c r="E28" i="1"/>
  <c r="I18" i="1"/>
  <c r="H18" i="1"/>
  <c r="G18" i="1"/>
  <c r="D18" i="1"/>
  <c r="D19" i="1" s="1"/>
  <c r="E16" i="1"/>
  <c r="F15" i="1"/>
  <c r="K15" i="1" s="1"/>
  <c r="E15" i="1"/>
  <c r="F14" i="1"/>
  <c r="K14" i="1" s="1"/>
  <c r="E14" i="1"/>
  <c r="F13" i="1"/>
  <c r="K13" i="1" s="1"/>
  <c r="E13" i="1"/>
  <c r="F12" i="1"/>
  <c r="K12" i="1" s="1"/>
  <c r="E12" i="1"/>
  <c r="F11" i="1"/>
  <c r="K11" i="1" s="1"/>
  <c r="E11" i="1"/>
  <c r="K130" i="1" l="1"/>
  <c r="M130" i="1"/>
  <c r="J128" i="1"/>
  <c r="M95" i="1"/>
  <c r="J129" i="1"/>
  <c r="K126" i="1"/>
  <c r="J126" i="1"/>
  <c r="J28" i="1"/>
  <c r="J143" i="1"/>
  <c r="J145" i="1"/>
  <c r="J106" i="1"/>
  <c r="J146" i="1"/>
  <c r="J132" i="1"/>
  <c r="J112" i="1"/>
  <c r="J108" i="1"/>
  <c r="J91" i="1"/>
  <c r="J89" i="1"/>
  <c r="J71" i="1"/>
  <c r="M52" i="1"/>
  <c r="M56" i="1"/>
  <c r="J55" i="1"/>
  <c r="J72" i="1"/>
  <c r="M35" i="1"/>
  <c r="J30" i="1"/>
  <c r="J34" i="1"/>
  <c r="J32" i="1"/>
  <c r="M67" i="1"/>
  <c r="M14" i="1"/>
  <c r="K28" i="1"/>
  <c r="M31" i="1"/>
  <c r="M51" i="1"/>
  <c r="J53" i="1"/>
  <c r="J68" i="1"/>
  <c r="M74" i="1"/>
  <c r="J109" i="1"/>
  <c r="J131" i="1"/>
  <c r="J147" i="1"/>
  <c r="J149" i="1"/>
  <c r="J31" i="1"/>
  <c r="J54" i="1"/>
  <c r="M71" i="1"/>
  <c r="J74" i="1"/>
  <c r="J93" i="1"/>
  <c r="M145" i="1"/>
  <c r="J14" i="1"/>
  <c r="K35" i="1"/>
  <c r="J52" i="1"/>
  <c r="J56" i="1"/>
  <c r="M125" i="1"/>
  <c r="M143" i="1"/>
  <c r="M147" i="1"/>
  <c r="M34" i="1"/>
  <c r="M68" i="1"/>
  <c r="M72" i="1"/>
  <c r="E96" i="1"/>
  <c r="M89" i="1"/>
  <c r="M93" i="1"/>
  <c r="M106" i="1"/>
  <c r="M109" i="1"/>
  <c r="M128" i="1"/>
  <c r="M132" i="1"/>
  <c r="E133" i="1"/>
  <c r="M28" i="1"/>
  <c r="M32" i="1"/>
  <c r="J35" i="1"/>
  <c r="J51" i="1"/>
  <c r="J70" i="1"/>
  <c r="J95" i="1"/>
  <c r="J90" i="1"/>
  <c r="M91" i="1"/>
  <c r="J107" i="1"/>
  <c r="M108" i="1"/>
  <c r="J110" i="1"/>
  <c r="M112" i="1"/>
  <c r="E113" i="1"/>
  <c r="J125" i="1"/>
  <c r="J130" i="1"/>
  <c r="J16" i="1"/>
  <c r="M13" i="1"/>
  <c r="J13" i="1"/>
  <c r="M12" i="1"/>
  <c r="J12" i="1"/>
  <c r="E150" i="1"/>
  <c r="M149" i="1"/>
  <c r="F18" i="1"/>
  <c r="M11" i="1"/>
  <c r="K33" i="1"/>
  <c r="M33" i="1"/>
  <c r="M73" i="1"/>
  <c r="E36" i="1"/>
  <c r="J33" i="1"/>
  <c r="M49" i="1"/>
  <c r="M50" i="1"/>
  <c r="E75" i="1"/>
  <c r="J67" i="1"/>
  <c r="F96" i="1"/>
  <c r="M88" i="1"/>
  <c r="J88" i="1"/>
  <c r="M129" i="1"/>
  <c r="M15" i="1"/>
  <c r="M16" i="1"/>
  <c r="K29" i="1"/>
  <c r="M29" i="1"/>
  <c r="M30" i="1"/>
  <c r="F36" i="1"/>
  <c r="J49" i="1"/>
  <c r="F57" i="1"/>
  <c r="M69" i="1"/>
  <c r="M70" i="1"/>
  <c r="F75" i="1"/>
  <c r="K113" i="1"/>
  <c r="E18" i="1"/>
  <c r="J15" i="1"/>
  <c r="J29" i="1"/>
  <c r="J50" i="1"/>
  <c r="M53" i="1"/>
  <c r="M54" i="1"/>
  <c r="M55" i="1"/>
  <c r="J69" i="1"/>
  <c r="E57" i="1"/>
  <c r="M92" i="1"/>
  <c r="J92" i="1"/>
  <c r="M144" i="1"/>
  <c r="J144" i="1"/>
  <c r="M148" i="1"/>
  <c r="J148" i="1"/>
  <c r="E153" i="1"/>
  <c r="E158" i="1"/>
  <c r="D157" i="1"/>
  <c r="E160" i="1"/>
  <c r="J11" i="1"/>
  <c r="J73" i="1"/>
  <c r="M90" i="1"/>
  <c r="M107" i="1"/>
  <c r="M110" i="1"/>
  <c r="F113" i="1"/>
  <c r="M126" i="1"/>
  <c r="M131" i="1"/>
  <c r="F133" i="1"/>
  <c r="M146" i="1"/>
  <c r="F150" i="1"/>
  <c r="D160" i="1"/>
  <c r="J75" i="1" l="1"/>
  <c r="K133" i="1"/>
  <c r="K36" i="1"/>
  <c r="F154" i="1"/>
  <c r="F160" i="1"/>
  <c r="J133" i="1"/>
  <c r="K150" i="1"/>
  <c r="F162" i="1"/>
  <c r="J113" i="1"/>
  <c r="J36" i="1"/>
  <c r="M133" i="1"/>
  <c r="J150" i="1"/>
  <c r="J18" i="1"/>
  <c r="M150" i="1"/>
  <c r="F161" i="1"/>
  <c r="E157" i="1"/>
  <c r="M96" i="1"/>
  <c r="K18" i="1"/>
  <c r="F153" i="1"/>
  <c r="F155" i="1"/>
  <c r="K96" i="1"/>
  <c r="J57" i="1"/>
  <c r="J96" i="1"/>
  <c r="K57" i="1"/>
  <c r="F158" i="1" l="1"/>
  <c r="F157" i="1"/>
  <c r="F159" i="1"/>
  <c r="C35" i="2" l="1"/>
  <c r="W35" i="2" s="1"/>
  <c r="C36" i="2"/>
  <c r="W36" i="2" s="1"/>
  <c r="W37" i="2"/>
  <c r="T38" i="2"/>
  <c r="Q38" i="2"/>
  <c r="N38" i="2"/>
  <c r="J38" i="2"/>
  <c r="G38" i="2"/>
  <c r="C38" i="2" l="1"/>
  <c r="W34" i="2"/>
  <c r="W38" i="2" s="1"/>
</calcChain>
</file>

<file path=xl/sharedStrings.xml><?xml version="1.0" encoding="utf-8"?>
<sst xmlns="http://schemas.openxmlformats.org/spreadsheetml/2006/main" count="3420" uniqueCount="456">
  <si>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</si>
  <si>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</si>
  <si>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</si>
  <si>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</si>
  <si>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</si>
  <si>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</si>
  <si>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</si>
  <si>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</si>
  <si>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</si>
  <si>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</si>
  <si>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</si>
  <si>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</si>
  <si>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</si>
  <si>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</si>
  <si>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С</t>
  </si>
  <si>
    <t>О</t>
  </si>
  <si>
    <t>Іноземна мова</t>
  </si>
  <si>
    <t>З</t>
  </si>
  <si>
    <t>Фізичне виховання</t>
  </si>
  <si>
    <t>І</t>
  </si>
  <si>
    <t>Вища математика</t>
  </si>
  <si>
    <t>Основи економічної теорії</t>
  </si>
  <si>
    <t>Інформатика</t>
  </si>
  <si>
    <t>Всього</t>
  </si>
  <si>
    <t>контроль</t>
  </si>
  <si>
    <t>2 семестр 18 тижнів</t>
  </si>
  <si>
    <t>самостійна робота</t>
  </si>
  <si>
    <t>лекції</t>
  </si>
  <si>
    <t>лабораторні</t>
  </si>
  <si>
    <t>практичні</t>
  </si>
  <si>
    <t>ДЗ</t>
  </si>
  <si>
    <t>Філософія</t>
  </si>
  <si>
    <t>В</t>
  </si>
  <si>
    <t>Українська мова за професійним спрямуванням</t>
  </si>
  <si>
    <t xml:space="preserve">Іноземна мова </t>
  </si>
  <si>
    <t>Економіко-математичні методи та моделі</t>
  </si>
  <si>
    <t>Політологія</t>
  </si>
  <si>
    <t>Статистика</t>
  </si>
  <si>
    <t>Економіка праці та соціально-трудові відносини</t>
  </si>
  <si>
    <t>Гроші та кредит</t>
  </si>
  <si>
    <t>Іноземна мова (за професійним спрямуванням) / Психологія управління</t>
  </si>
  <si>
    <t>Фінанси</t>
  </si>
  <si>
    <t>Менеджмент</t>
  </si>
  <si>
    <t>Безпека життєдіяльності та основи охорони праці</t>
  </si>
  <si>
    <t>Державна атестація</t>
  </si>
  <si>
    <t>обовязкові</t>
  </si>
  <si>
    <t>вибіркові</t>
  </si>
  <si>
    <t>Міністерство освіти і науки України</t>
  </si>
  <si>
    <t>ЗАТВЕРДЖЕНО: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</si>
  <si>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</si>
  <si>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</si>
  <si>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</si>
  <si>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t>(Ковальов В.Д.)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</si>
  <si>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</si>
  <si>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</si>
  <si>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</si>
  <si>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</si>
  <si>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</si>
  <si>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</si>
  <si>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</si>
  <si>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</si>
  <si>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</si>
  <si>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</si>
  <si>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</si>
  <si>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</si>
  <si>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</si>
  <si>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</si>
  <si>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К</t>
  </si>
  <si>
    <t>А</t>
  </si>
  <si>
    <t>Теоретичне навчання</t>
  </si>
  <si>
    <t>Практика</t>
  </si>
  <si>
    <t>Виконання дипломн. проекту</t>
  </si>
  <si>
    <t>Канікули</t>
  </si>
  <si>
    <t>Усього</t>
  </si>
  <si>
    <t>Назва
 практики</t>
  </si>
  <si>
    <t>Семестр</t>
  </si>
  <si>
    <t>Тижні</t>
  </si>
  <si>
    <t>Ректор ________________________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</si>
  <si>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</si>
  <si>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</si>
  <si>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 xml:space="preserve"> </t>
  </si>
  <si>
    <t>Дипломне проектування</t>
  </si>
  <si>
    <t>Срок навчання - 3 роки 10 місяців</t>
  </si>
  <si>
    <t xml:space="preserve">       II. ЗВЕДЕНІ ДАНІ ПРО БЮДЖЕТ ЧАСУ, тижні  </t>
  </si>
  <si>
    <t xml:space="preserve">ІІІ. ПРАКТИКА </t>
  </si>
  <si>
    <t xml:space="preserve">V. План навчального процесу                               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</si>
  <si>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</si>
  <si>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</si>
  <si>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</si>
  <si>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</si>
  <si>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</si>
  <si>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</si>
  <si>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</si>
  <si>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</si>
  <si>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</si>
  <si>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</si>
  <si>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</si>
  <si>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</si>
  <si>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</si>
  <si>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</si>
  <si>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</si>
  <si>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</si>
  <si>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</si>
  <si>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1. ОБОВ'ЯЗКОВІ НАВЧАЛЬНІ ДИСЦИПЛІНИ</t>
  </si>
  <si>
    <t>1.1.  Цикл загальної підготовки</t>
  </si>
  <si>
    <t>1.1.1</t>
  </si>
  <si>
    <t>1.1.1.1</t>
  </si>
  <si>
    <t>1.1.1.2</t>
  </si>
  <si>
    <t>1.1.1.3</t>
  </si>
  <si>
    <t>3</t>
  </si>
  <si>
    <t>1.1.1.4</t>
  </si>
  <si>
    <t>1.1.2</t>
  </si>
  <si>
    <t>1.1.2.1</t>
  </si>
  <si>
    <t>1.1.2.2</t>
  </si>
  <si>
    <t>1.1.2.3</t>
  </si>
  <si>
    <t>1.1.2.4</t>
  </si>
  <si>
    <t>1.1.2.5</t>
  </si>
  <si>
    <t>с*</t>
  </si>
  <si>
    <t>1.1.3</t>
  </si>
  <si>
    <t>1.1.5</t>
  </si>
  <si>
    <t xml:space="preserve">Українська мова  (за професійним спрямуванням) </t>
  </si>
  <si>
    <t>1.1.6</t>
  </si>
  <si>
    <t>1.1.7</t>
  </si>
  <si>
    <t>1.1.8</t>
  </si>
  <si>
    <t>Разом:</t>
  </si>
  <si>
    <t>1.2 Цикл професійної підготовки</t>
  </si>
  <si>
    <t>1.2.1</t>
  </si>
  <si>
    <t>2. ДИСЦИПЛІНИ ВІЛЬНОГО ВИБОРУ</t>
  </si>
  <si>
    <t>2.1.  Цикл загальної підготовки</t>
  </si>
  <si>
    <t>2.1.1</t>
  </si>
  <si>
    <t>2.1.2</t>
  </si>
  <si>
    <t>Трудове право</t>
  </si>
  <si>
    <t>Разом п.2.1</t>
  </si>
  <si>
    <t>Економіка підприємства</t>
  </si>
  <si>
    <t>2.1.3</t>
  </si>
  <si>
    <t>2.1.4</t>
  </si>
  <si>
    <t>2.1.5</t>
  </si>
  <si>
    <t>2.1.6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</si>
  <si>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</si>
  <si>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</si>
  <si>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</si>
  <si>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</si>
  <si>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</si>
  <si>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</si>
  <si>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</si>
  <si>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</si>
  <si>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3.1</t>
  </si>
  <si>
    <t>3.2</t>
  </si>
  <si>
    <t>3.3</t>
  </si>
  <si>
    <t>Переддипломна практика</t>
  </si>
  <si>
    <t>4.1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</si>
  <si>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</si>
  <si>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</si>
  <si>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</si>
  <si>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</si>
  <si>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</si>
  <si>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Декан факультету ФЕМ</t>
  </si>
  <si>
    <t>Є.В. Мироненко</t>
  </si>
  <si>
    <t>5ф*6ф* 7ф*</t>
  </si>
  <si>
    <t>1.1.10</t>
  </si>
  <si>
    <t>1.1.11</t>
  </si>
  <si>
    <t>1.1.12</t>
  </si>
  <si>
    <t>1.1.13</t>
  </si>
  <si>
    <t>1.1.16</t>
  </si>
  <si>
    <t>1.2.2</t>
  </si>
  <si>
    <t>1.2.3</t>
  </si>
  <si>
    <t>1.2.5</t>
  </si>
  <si>
    <t>1.2.6</t>
  </si>
  <si>
    <t>1.2.7</t>
  </si>
  <si>
    <t>1.2.8</t>
  </si>
  <si>
    <t>1.2.9</t>
  </si>
  <si>
    <t>1.2.10</t>
  </si>
  <si>
    <t>1.2.11</t>
  </si>
  <si>
    <t>8д</t>
  </si>
  <si>
    <t>6д</t>
  </si>
  <si>
    <t>4д</t>
  </si>
  <si>
    <t>2д</t>
  </si>
  <si>
    <t>1д</t>
  </si>
  <si>
    <t>Договірне право</t>
  </si>
  <si>
    <t>5д</t>
  </si>
  <si>
    <t>Іноземна мова за професійним спрямуванням (розділ 1)</t>
  </si>
  <si>
    <t>Іноземна мова за професійним спрямуванням (розділ 2)</t>
  </si>
  <si>
    <t>Іноземна мова за професійним спрямуванням (розділ 3)</t>
  </si>
  <si>
    <t>Іноземна мова за професійним спрямуванням (розділ 4)</t>
  </si>
  <si>
    <t>Психологія управління</t>
  </si>
  <si>
    <t>7д</t>
  </si>
  <si>
    <t>Разом п. 2.2</t>
  </si>
  <si>
    <t>Разом п.1.2</t>
  </si>
  <si>
    <t>1.3. Практична підготовка</t>
  </si>
  <si>
    <t>Разом п. 1.3</t>
  </si>
  <si>
    <t>1.4 Державна атестація</t>
  </si>
  <si>
    <t>Разом п 1.4</t>
  </si>
  <si>
    <t>Разом обов'язкові компоненти освітньої програми</t>
  </si>
  <si>
    <t>Разом вибіркові компоненти освітньої програми</t>
  </si>
  <si>
    <t>Загальна кількість</t>
  </si>
  <si>
    <t>обов'язкові</t>
  </si>
  <si>
    <t>Частка кредитів</t>
  </si>
  <si>
    <t>На основі повної загальної середньої освіти</t>
  </si>
  <si>
    <t>Іноземна мова (за професійним спрямуванням) / Соціологія</t>
  </si>
  <si>
    <t>Іноземна мова (за професійним спрямуванням) / Політологія</t>
  </si>
  <si>
    <t>Загальний цикл</t>
  </si>
  <si>
    <t>Професійний цикл</t>
  </si>
  <si>
    <t>Трудове право / Конституційне право</t>
  </si>
  <si>
    <t>4.2</t>
  </si>
  <si>
    <t>Конституційне право</t>
  </si>
  <si>
    <t>Соціологія</t>
  </si>
  <si>
    <t>2.2.  Цикл професійної підготовки</t>
  </si>
  <si>
    <t>Д</t>
  </si>
  <si>
    <t>Переддипломна</t>
  </si>
  <si>
    <t>1 семестр 15 тижнів</t>
  </si>
  <si>
    <t>3 семестр 15 тижнів</t>
  </si>
  <si>
    <t>4 семестр 18 тижнів</t>
  </si>
  <si>
    <t>5 семестр 15 тижнів</t>
  </si>
  <si>
    <t>6 семестр 18 тижнів</t>
  </si>
  <si>
    <t>7 семестр 15 тижнів</t>
  </si>
  <si>
    <t>8 семестр 13 тижнів</t>
  </si>
  <si>
    <t>3д</t>
  </si>
  <si>
    <t>3.4</t>
  </si>
  <si>
    <t>Голова проектної групи</t>
  </si>
  <si>
    <t>Зав. кафедри</t>
  </si>
  <si>
    <t>Професійна етика</t>
  </si>
  <si>
    <t>Історія України та української культури</t>
  </si>
  <si>
    <t>Іноземна мова (за професійним спрямуванням) / Професійна етика</t>
  </si>
  <si>
    <t>Навчальна пратика "Вступ до фаху"</t>
  </si>
  <si>
    <t>Навчальна практика "Вступ до фаху"</t>
  </si>
  <si>
    <t>Бухгалтерський облік</t>
  </si>
  <si>
    <t>Ф</t>
  </si>
  <si>
    <t>М</t>
  </si>
  <si>
    <t>ЕП</t>
  </si>
  <si>
    <t>ОА</t>
  </si>
  <si>
    <t>Г</t>
  </si>
  <si>
    <t>Маркетинг</t>
  </si>
  <si>
    <t>Операційний менеджмент</t>
  </si>
  <si>
    <t>Курсова робота "Менеджмент"</t>
  </si>
  <si>
    <t>Курсова робота "Операційний менеджмент"</t>
  </si>
  <si>
    <t>Управління комерційною діяльністю / Менеджмент промислового виробництва</t>
  </si>
  <si>
    <t>МЕНЕДЖМЕНТ</t>
  </si>
  <si>
    <t>Самоменеджмент</t>
  </si>
  <si>
    <t xml:space="preserve">Методи прийняття управлінських рішень </t>
  </si>
  <si>
    <t>Логістика</t>
  </si>
  <si>
    <t>Стратегічний менеджмент</t>
  </si>
  <si>
    <t>Корпративна соціальна відповідальність / Управління інноваціями</t>
  </si>
  <si>
    <r>
      <t xml:space="preserve">спеціальність: </t>
    </r>
    <r>
      <rPr>
        <b/>
        <sz val="20"/>
        <rFont val="Times New Roman"/>
        <family val="1"/>
        <charset val="204"/>
      </rPr>
      <t>073 Менеджмент</t>
    </r>
  </si>
  <si>
    <r>
      <t xml:space="preserve">з галузі знань:  </t>
    </r>
    <r>
      <rPr>
        <b/>
        <sz val="20"/>
        <rFont val="Times New Roman"/>
        <family val="1"/>
        <charset val="204"/>
      </rPr>
      <t>07 Менеджмент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</si>
  <si>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Менеджмент</t>
    </r>
  </si>
  <si>
    <t>Вступ до навчального процесу</t>
  </si>
  <si>
    <t>Мікро- та макроекономіка</t>
  </si>
  <si>
    <t>Тренінг з організації командної роботи</t>
  </si>
  <si>
    <t>Організація підприємницької діяльності</t>
  </si>
  <si>
    <t>Менеджмент персоналу / Кадровий аудит</t>
  </si>
  <si>
    <t>Курсова робота "Маркетинг"</t>
  </si>
  <si>
    <t>Виробнича практика 1 (ознайомча)</t>
  </si>
  <si>
    <t>Виробнича практика 2 (організаційна)</t>
  </si>
  <si>
    <t>Управління попитом / Маркетингова політика комунікацій</t>
  </si>
  <si>
    <t>Адміністративний менеджмент</t>
  </si>
  <si>
    <t>Працевлаштування та ділова кар'єра / Лідерство та організаційна поведінка</t>
  </si>
  <si>
    <t>Моделювання в менеджменті / Ризик-менеджмент</t>
  </si>
  <si>
    <t>Виробнича (ознайомча)</t>
  </si>
  <si>
    <t>Виробнича (організаційна)</t>
  </si>
  <si>
    <t>Кваліфікація:  бакалавр з менеджменту</t>
  </si>
  <si>
    <t>2а</t>
  </si>
  <si>
    <t>2б</t>
  </si>
  <si>
    <t>4а</t>
  </si>
  <si>
    <t>4б</t>
  </si>
  <si>
    <t>6а</t>
  </si>
  <si>
    <t>6б</t>
  </si>
  <si>
    <t>1</t>
  </si>
  <si>
    <t>1.1.4</t>
  </si>
  <si>
    <t>1.2.12</t>
  </si>
  <si>
    <t>Державна атестація (захист дипломної роботи)</t>
  </si>
  <si>
    <t>Виробнича практика (ознайомча)</t>
  </si>
  <si>
    <t>Виробнича практика (організаційна)</t>
  </si>
  <si>
    <t>Основи адміністративного права</t>
  </si>
  <si>
    <t>1.2.12.1</t>
  </si>
  <si>
    <t>1.2.12.2</t>
  </si>
  <si>
    <t>1.2.13</t>
  </si>
  <si>
    <t>1.2.14</t>
  </si>
  <si>
    <t>1.2.16</t>
  </si>
  <si>
    <t>Методи прийняття управлінських рішень</t>
  </si>
  <si>
    <t>Менеджмент персоналу</t>
  </si>
  <si>
    <t>Кадровий аудит</t>
  </si>
  <si>
    <t>Управління попитом</t>
  </si>
  <si>
    <t>Маркетингова політика комунікацій</t>
  </si>
  <si>
    <t>Контролінг</t>
  </si>
  <si>
    <t>Міжнародний менеджмент</t>
  </si>
  <si>
    <t>Зовнішньоекономічна діяльність підприємства</t>
  </si>
  <si>
    <t>Управління комерційною діяльністю</t>
  </si>
  <si>
    <t>Менеджмент промислового підприємства</t>
  </si>
  <si>
    <t>Корпоративна соціальна відповідальність</t>
  </si>
  <si>
    <t>Управління інноваціями</t>
  </si>
  <si>
    <t>2.2.9</t>
  </si>
  <si>
    <t>Тренінг з методів прийняття управлінських рішень</t>
  </si>
  <si>
    <t>Тренінг з обгрунтування та вибору стратегій</t>
  </si>
  <si>
    <t>Працевлаштування та ділова кар'єра</t>
  </si>
  <si>
    <t>Лідерство та організаційна поведінка</t>
  </si>
  <si>
    <t>Моделювання в менеджменті</t>
  </si>
  <si>
    <t>Ризик-менеджмент</t>
  </si>
  <si>
    <t>Договірне право / Основи адміністративного права</t>
  </si>
  <si>
    <t>І.П. Фоміченко</t>
  </si>
  <si>
    <t>Контролінг / Економічний аналіз</t>
  </si>
  <si>
    <t>Економічний аналіз</t>
  </si>
  <si>
    <t>Кількість аудиторних годин за триместрами</t>
  </si>
  <si>
    <t>кількість тижнів у триместрі</t>
  </si>
  <si>
    <t>№ з/п</t>
  </si>
  <si>
    <t>Комунікаційний менеджмент</t>
  </si>
  <si>
    <t xml:space="preserve"> Зовнішньоекономічна діяльність підприємства</t>
  </si>
  <si>
    <t>Міжнародний менеджмент / Самоменеджмент</t>
  </si>
  <si>
    <t>1.2.6.1</t>
  </si>
  <si>
    <t>1.2.6.2</t>
  </si>
  <si>
    <t>Теорія організації</t>
  </si>
  <si>
    <t>1.2.13.1</t>
  </si>
  <si>
    <t>1.2.13.2</t>
  </si>
  <si>
    <t>Тренінг з методів прийняття управлінських рішень / Тренінг з  вибору стратегій</t>
  </si>
  <si>
    <t>Д.К. Турченко</t>
  </si>
  <si>
    <t>мп</t>
  </si>
  <si>
    <t>філ</t>
  </si>
  <si>
    <t>вм</t>
  </si>
  <si>
    <t>м</t>
  </si>
  <si>
    <t>ііг</t>
  </si>
  <si>
    <t>еп</t>
  </si>
  <si>
    <t>оа</t>
  </si>
  <si>
    <t>ф</t>
  </si>
  <si>
    <t>хіоп</t>
  </si>
  <si>
    <t>фв</t>
  </si>
  <si>
    <t>1 к</t>
  </si>
  <si>
    <t>2 к</t>
  </si>
  <si>
    <t>3 к</t>
  </si>
  <si>
    <t>4 к</t>
  </si>
  <si>
    <t>кіт</t>
  </si>
  <si>
    <t>авп</t>
  </si>
  <si>
    <t>іспр</t>
  </si>
  <si>
    <t>еса</t>
  </si>
  <si>
    <t>техм</t>
  </si>
  <si>
    <t>амм</t>
  </si>
  <si>
    <t>птм</t>
  </si>
  <si>
    <t>кмсіт</t>
  </si>
  <si>
    <t>фіз</t>
  </si>
  <si>
    <t>зв</t>
  </si>
  <si>
    <t>лв</t>
  </si>
  <si>
    <t>тм</t>
  </si>
  <si>
    <t>мпф</t>
  </si>
  <si>
    <t>омт</t>
  </si>
  <si>
    <t>опм</t>
  </si>
  <si>
    <t>вступ</t>
  </si>
  <si>
    <t>інформатика</t>
  </si>
  <si>
    <t>ЕММ</t>
  </si>
  <si>
    <t>філософія</t>
  </si>
  <si>
    <t>укр мова</t>
  </si>
  <si>
    <t>ін мова</t>
  </si>
  <si>
    <t>статистика</t>
  </si>
  <si>
    <t>теорія орг (кафедральна)</t>
  </si>
  <si>
    <t>проект</t>
  </si>
  <si>
    <t xml:space="preserve"> +1 кредит</t>
  </si>
  <si>
    <t>Вступ до освітнього процесу</t>
  </si>
  <si>
    <t>можна перенести Теор. Організації</t>
  </si>
  <si>
    <t>якщо переносити Теор орг, то сюди стає інша дисц</t>
  </si>
  <si>
    <t>или же поставить дисциплину на софт-скиллс</t>
  </si>
  <si>
    <t>так поставили ЕП</t>
  </si>
  <si>
    <t>так у ЕП</t>
  </si>
  <si>
    <t>Іноземна мова (за професійним спрямуванням) / Ділове листування іноземною мовою</t>
  </si>
  <si>
    <t>семестровка на 19/20 уч. год</t>
  </si>
  <si>
    <t>семестровка на 20/21 уч. год</t>
  </si>
  <si>
    <t>ПРН</t>
  </si>
  <si>
    <t>3,5,7,8</t>
  </si>
  <si>
    <t>6, 11</t>
  </si>
  <si>
    <t>2,11,123</t>
  </si>
  <si>
    <t>16, 17</t>
  </si>
  <si>
    <t>Статистика/ Електрона комерція</t>
  </si>
  <si>
    <t>Економічна інформатика</t>
  </si>
  <si>
    <t>Психологія</t>
  </si>
  <si>
    <t>2,11,13,14</t>
  </si>
  <si>
    <t>Мотиваційний  менеджмент</t>
  </si>
  <si>
    <t>Економіка праці та соціально-трудові відносини / Кадровий аудит</t>
  </si>
  <si>
    <t>ЕП/М</t>
  </si>
  <si>
    <t>Міжнародний менеджмент / Зовнішньоекономічна діяльність підприємства</t>
  </si>
  <si>
    <t>Теорія проектного аналізу / Управління інноваціями</t>
  </si>
  <si>
    <t>Правознавство та конституційне право</t>
  </si>
  <si>
    <t>Національна економіка / Маркетингова політика комунікацій</t>
  </si>
  <si>
    <t>Державне та регіональне управління / Логістика</t>
  </si>
  <si>
    <t>Політична економія</t>
  </si>
  <si>
    <t>зміна назви</t>
  </si>
  <si>
    <t>+</t>
  </si>
  <si>
    <t>Електронна комерція</t>
  </si>
  <si>
    <t xml:space="preserve">Економічний аналіз </t>
  </si>
  <si>
    <r>
      <rPr>
        <b/>
        <sz val="10"/>
        <color rgb="FFFF0000"/>
        <rFont val="Times New Roman"/>
        <family val="1"/>
        <charset val="204"/>
      </rPr>
      <t>Іноземна мова (за професійним спрямуванням)</t>
    </r>
    <r>
      <rPr>
        <b/>
        <sz val="10"/>
        <rFont val="Times New Roman"/>
        <family val="1"/>
        <charset val="204"/>
      </rPr>
      <t xml:space="preserve"> / Політологія</t>
    </r>
  </si>
  <si>
    <r>
      <rPr>
        <b/>
        <sz val="10"/>
        <color rgb="FFFF0000"/>
        <rFont val="Times New Roman"/>
        <family val="1"/>
        <charset val="204"/>
      </rPr>
      <t xml:space="preserve">Іноземна мова (за професійним спрямуванням) </t>
    </r>
    <r>
      <rPr>
        <b/>
        <sz val="10"/>
        <rFont val="Times New Roman"/>
        <family val="1"/>
        <charset val="204"/>
      </rPr>
      <t>/ Соціологія</t>
    </r>
  </si>
  <si>
    <r>
      <rPr>
        <b/>
        <sz val="10"/>
        <color rgb="FFFF0000"/>
        <rFont val="Times New Roman"/>
        <family val="1"/>
        <charset val="204"/>
      </rPr>
      <t>Контролінг</t>
    </r>
    <r>
      <rPr>
        <b/>
        <sz val="10"/>
        <rFont val="Times New Roman"/>
        <family val="1"/>
        <charset val="204"/>
      </rPr>
      <t xml:space="preserve"> /Гроші та кредит</t>
    </r>
  </si>
  <si>
    <r>
      <rPr>
        <b/>
        <sz val="10"/>
        <color rgb="FFFF0000"/>
        <rFont val="Times New Roman"/>
        <family val="1"/>
        <charset val="204"/>
      </rPr>
      <t xml:space="preserve">Іноземна мова (за професійним спрямуванням) </t>
    </r>
    <r>
      <rPr>
        <b/>
        <sz val="10"/>
        <rFont val="Times New Roman"/>
        <family val="1"/>
        <charset val="204"/>
      </rPr>
      <t xml:space="preserve">/ </t>
    </r>
    <r>
      <rPr>
        <b/>
        <sz val="10"/>
        <color rgb="FFFF0000"/>
        <rFont val="Times New Roman"/>
        <family val="1"/>
        <charset val="204"/>
      </rPr>
      <t>Професійна етика</t>
    </r>
  </si>
  <si>
    <r>
      <t xml:space="preserve">Управління комерційною діяльністю / </t>
    </r>
    <r>
      <rPr>
        <b/>
        <sz val="10"/>
        <color rgb="FFFF0000"/>
        <rFont val="Times New Roman"/>
        <family val="1"/>
        <charset val="204"/>
      </rPr>
      <t>Менеджмент промислового виробництва</t>
    </r>
  </si>
  <si>
    <t>Теорія проектного аналізу</t>
  </si>
  <si>
    <t>Ділове листування іноземною мовою</t>
  </si>
  <si>
    <t xml:space="preserve">Державне та регіональне управління </t>
  </si>
  <si>
    <t>1.3 та 1.4</t>
  </si>
  <si>
    <t>Кваліфікаційна робота бакалавра</t>
  </si>
  <si>
    <t>1.4 Атестація</t>
  </si>
  <si>
    <t>цикл 1.1</t>
  </si>
  <si>
    <t>цикл 1.2</t>
  </si>
  <si>
    <t>цикл 1.3
+1.4</t>
  </si>
  <si>
    <t>цикл 2.1</t>
  </si>
  <si>
    <t>цикл 2.2</t>
  </si>
  <si>
    <t xml:space="preserve">V. План освітнього процесу                               </t>
  </si>
  <si>
    <t>Кількість аудиторних годин за семестрами</t>
  </si>
  <si>
    <t>кількість тижнів у семестрі</t>
  </si>
  <si>
    <t>I</t>
  </si>
  <si>
    <t>ОА/М</t>
  </si>
  <si>
    <t>Економіка праці та соціально-трудові відносини/ Кадровий аудит</t>
  </si>
  <si>
    <t>Гроші та кредит/ Контролінг</t>
  </si>
  <si>
    <t>Ф/М</t>
  </si>
  <si>
    <r>
      <rPr>
        <sz val="10"/>
        <color rgb="FFFF0000"/>
        <rFont val="Times New Roman"/>
        <family val="1"/>
        <charset val="204"/>
      </rPr>
      <t>Іноземна мова (за професійним спрямуванням)</t>
    </r>
    <r>
      <rPr>
        <sz val="10"/>
        <rFont val="Times New Roman"/>
        <family val="1"/>
        <charset val="204"/>
      </rPr>
      <t xml:space="preserve"> / Політологія</t>
    </r>
  </si>
  <si>
    <t>Організація підприємницької діяльності/Організація виробництва</t>
  </si>
  <si>
    <r>
      <rPr>
        <sz val="10"/>
        <color rgb="FFFF0000"/>
        <rFont val="Times New Roman"/>
        <family val="1"/>
        <charset val="204"/>
      </rPr>
      <t xml:space="preserve">Іноземна мова (за професійним спрямуванням) </t>
    </r>
    <r>
      <rPr>
        <sz val="10"/>
        <rFont val="Times New Roman"/>
        <family val="1"/>
        <charset val="204"/>
      </rPr>
      <t>/ Соціологія</t>
    </r>
  </si>
  <si>
    <t>2,11,12,3</t>
  </si>
  <si>
    <r>
      <rPr>
        <sz val="10"/>
        <color rgb="FFFF0000"/>
        <rFont val="Times New Roman"/>
        <family val="1"/>
        <charset val="204"/>
      </rPr>
      <t xml:space="preserve">Іноземна мова (за професійним спрямуванням) </t>
    </r>
    <r>
      <rPr>
        <sz val="10"/>
        <rFont val="Times New Roman"/>
        <family val="1"/>
        <charset val="204"/>
      </rPr>
      <t xml:space="preserve">/ </t>
    </r>
    <r>
      <rPr>
        <sz val="10"/>
        <color rgb="FFFF0000"/>
        <rFont val="Times New Roman"/>
        <family val="1"/>
        <charset val="204"/>
      </rPr>
      <t>Професійна етика</t>
    </r>
  </si>
  <si>
    <t>Г/М</t>
  </si>
  <si>
    <r>
      <t xml:space="preserve">Управління комерційною діяльністю / </t>
    </r>
    <r>
      <rPr>
        <sz val="10"/>
        <color rgb="FFFF0000"/>
        <rFont val="Times New Roman"/>
        <family val="1"/>
        <charset val="204"/>
      </rPr>
      <t>Менеджмент промислового виробництва</t>
    </r>
  </si>
  <si>
    <t>Державне та регіональне управління / Державна та національна безпека</t>
  </si>
  <si>
    <t>Логістика/ Ризик-менеджмент</t>
  </si>
  <si>
    <t>.</t>
  </si>
  <si>
    <t xml:space="preserve">Організація підприємницької діяльності </t>
  </si>
  <si>
    <t>Організація виробництва</t>
  </si>
  <si>
    <t>курс роб Менеджмент - может поменять местами с тренингом, а 0,5 кред - на опер менеджм</t>
  </si>
  <si>
    <t xml:space="preserve"> Державна та національна безпека</t>
  </si>
  <si>
    <t>треба збільшувати аудиторку</t>
  </si>
  <si>
    <t>1.1.9</t>
  </si>
  <si>
    <t>1.2.9.1</t>
  </si>
  <si>
    <t>1.2.9.2</t>
  </si>
  <si>
    <t>1.2.10.1</t>
  </si>
  <si>
    <t>1.2.10.2</t>
  </si>
  <si>
    <t>1.2.15</t>
  </si>
  <si>
    <t>1.2.17</t>
  </si>
  <si>
    <t>1.3.1</t>
  </si>
  <si>
    <t>1.3.2</t>
  </si>
  <si>
    <t>1.3.3</t>
  </si>
  <si>
    <t>1.3.4</t>
  </si>
  <si>
    <t>1.4.1</t>
  </si>
  <si>
    <t>1.1</t>
  </si>
  <si>
    <t>1, 2б д*</t>
  </si>
  <si>
    <t>1.2</t>
  </si>
  <si>
    <t>3, 4б д*</t>
  </si>
  <si>
    <t>1.3</t>
  </si>
  <si>
    <t>Дисципліни з інших ОП ДДМА</t>
  </si>
  <si>
    <t>IV. АТЕСТАЦІЯ</t>
  </si>
  <si>
    <t>№</t>
  </si>
  <si>
    <t>Атестація</t>
  </si>
  <si>
    <t xml:space="preserve">Екзаменаційна сесія </t>
  </si>
  <si>
    <t>І . ГРАФІК ОСВІТНЬОГО ПРОЦЕСУ</t>
  </si>
  <si>
    <t>Менеджмент промислового виробництва</t>
  </si>
  <si>
    <t xml:space="preserve">2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</si>
  <si>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</si>
  <si>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</si>
  <si>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5</t>
  </si>
  <si>
    <t xml:space="preserve">протокол №  </t>
  </si>
  <si>
    <t xml:space="preserve">Позначення: Т – теоретичне навчання; С – екзаменаційна сесія;  П – практика; К – канікули; Д– дипломне проектування; А –  атестація </t>
  </si>
  <si>
    <t>Форма  атестації (екзамен, дипломний проект (робота))</t>
  </si>
  <si>
    <t>Гарант освітньої програми</t>
  </si>
  <si>
    <t>"        "                       2022  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</si>
</sst>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.0_-;\-* #,##0.0_-;\ _-;_-@_-"/>
    <numFmt numFmtId="169" formatCode="#,##0_ ;\-#,##0\ "/>
    <numFmt numFmtId="170" formatCode="#,##0_-;\-* #,##0_-;\ &quot;&quot;_-;_-@_-"/>
    <numFmt numFmtId="171" formatCode="#,##0;\-* #,##0_-;\ &quot;&quot;_-;_-@_-"/>
    <numFmt numFmtId="172" formatCode="#,##0.0;\-* #,##0.0_-;\ &quot;&quot;_-;_-@_-"/>
    <numFmt numFmtId="173" formatCode="#,##0.0_-;\-* #,##0.0_-;\ &quot;&quot;_-;_-@_-"/>
  </numFmts>
  <fonts count="6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4"/>
      <name val="Arial Cyr"/>
      <charset val="204"/>
    </font>
    <font>
      <sz val="14"/>
      <name val="Arial Cyr"/>
      <family val="2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6"/>
      <name val="Times New Roman Cyr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6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Arial Cyr"/>
      <family val="2"/>
      <charset val="204"/>
    </font>
    <font>
      <sz val="12"/>
      <color theme="1"/>
      <name val="Times New Roman"/>
      <family val="1"/>
      <charset val="204"/>
    </font>
    <font>
      <sz val="12"/>
      <name val="Calibri"/>
      <family val="2"/>
      <charset val="204"/>
    </font>
    <font>
      <sz val="1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sz val="10"/>
      <name val="Times New Roman"/>
      <family val="1"/>
    </font>
    <font>
      <sz val="10"/>
      <name val="Arial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b/>
      <sz val="12"/>
      <color rgb="FF00B0F0"/>
      <name val="Times New Roman"/>
      <family val="1"/>
      <charset val="204"/>
    </font>
    <font>
      <sz val="12"/>
      <color rgb="FF00B0F0"/>
      <name val="Times New Roman"/>
      <family val="1"/>
      <charset val="204"/>
    </font>
    <font>
      <sz val="10"/>
      <color rgb="FF00B0F0"/>
      <name val="Times New Roman"/>
      <family val="1"/>
      <charset val="204"/>
    </font>
    <font>
      <b/>
      <i/>
      <sz val="12"/>
      <color rgb="FF00B0F0"/>
      <name val="Times New Roman"/>
      <family val="1"/>
      <charset val="204"/>
    </font>
    <font>
      <b/>
      <sz val="10"/>
      <color rgb="FF00B0F0"/>
      <name val="Times New Roman"/>
      <family val="1"/>
      <charset val="204"/>
    </font>
    <font>
      <sz val="12"/>
      <color rgb="FF00B0F0"/>
      <name val="Arial"/>
      <family val="2"/>
    </font>
    <font>
      <sz val="12"/>
      <color rgb="FF00B0F0"/>
      <name val="Times New Roman"/>
      <family val="1"/>
    </font>
    <font>
      <sz val="10"/>
      <color rgb="FF00B0F0"/>
      <name val="Times New Roman"/>
      <family val="1"/>
    </font>
    <font>
      <sz val="10"/>
      <color rgb="FF00B0F0"/>
      <name val="Arial"/>
      <family val="2"/>
    </font>
    <font>
      <sz val="8"/>
      <color rgb="FF00B0F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sz val="12"/>
      <color rgb="FF0070C0"/>
      <name val="Arial"/>
      <family val="2"/>
    </font>
    <font>
      <sz val="12"/>
      <color rgb="FF0070C0"/>
      <name val="Times New Roman"/>
      <family val="1"/>
    </font>
    <font>
      <sz val="10"/>
      <color rgb="FF0070C0"/>
      <name val="Times New Roman"/>
      <family val="1"/>
    </font>
    <font>
      <sz val="10"/>
      <color rgb="FF0070C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0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3" fillId="0" borderId="0"/>
    <xf numFmtId="0" fontId="13" fillId="0" borderId="0"/>
  </cellStyleXfs>
  <cellXfs count="143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wrapText="1"/>
    </xf>
    <xf numFmtId="0" fontId="2" fillId="0" borderId="0" xfId="0" applyFont="1"/>
    <xf numFmtId="0" fontId="2" fillId="0" borderId="1" xfId="0" applyFont="1" applyFill="1" applyBorder="1" applyAlignment="1">
      <alignment horizontal="left" wrapText="1"/>
    </xf>
    <xf numFmtId="166" fontId="2" fillId="0" borderId="1" xfId="1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165" fontId="3" fillId="0" borderId="0" xfId="0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left" wrapText="1"/>
    </xf>
    <xf numFmtId="168" fontId="3" fillId="0" borderId="0" xfId="0" applyNumberFormat="1" applyFont="1" applyFill="1" applyBorder="1" applyAlignment="1" applyProtection="1">
      <alignment horizontal="center" vertical="center"/>
    </xf>
    <xf numFmtId="169" fontId="3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/>
    <xf numFmtId="167" fontId="2" fillId="0" borderId="0" xfId="0" applyNumberFormat="1" applyFont="1"/>
    <xf numFmtId="0" fontId="3" fillId="0" borderId="0" xfId="0" applyFont="1" applyAlignment="1">
      <alignment horizontal="center" vertical="center"/>
    </xf>
    <xf numFmtId="0" fontId="7" fillId="0" borderId="0" xfId="0" applyFont="1"/>
    <xf numFmtId="0" fontId="4" fillId="0" borderId="0" xfId="0" applyFont="1"/>
    <xf numFmtId="0" fontId="4" fillId="0" borderId="0" xfId="0" applyFont="1" applyAlignment="1">
      <alignment horizontal="left" vertical="center" wrapText="1"/>
    </xf>
    <xf numFmtId="0" fontId="7" fillId="0" borderId="0" xfId="0" applyFont="1" applyBorder="1"/>
    <xf numFmtId="0" fontId="10" fillId="0" borderId="0" xfId="2" applyFont="1"/>
    <xf numFmtId="0" fontId="14" fillId="0" borderId="0" xfId="2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wrapText="1"/>
    </xf>
    <xf numFmtId="0" fontId="10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8" fillId="0" borderId="0" xfId="0" applyFont="1" applyAlignment="1"/>
    <xf numFmtId="0" fontId="6" fillId="0" borderId="0" xfId="0" applyFont="1" applyAlignment="1">
      <alignment vertical="center" wrapText="1"/>
    </xf>
    <xf numFmtId="0" fontId="19" fillId="0" borderId="0" xfId="0" applyFont="1" applyBorder="1" applyAlignment="1"/>
    <xf numFmtId="0" fontId="17" fillId="0" borderId="0" xfId="0" applyFont="1" applyBorder="1" applyAlignment="1">
      <alignment horizontal="center"/>
    </xf>
    <xf numFmtId="0" fontId="4" fillId="0" borderId="0" xfId="0" applyFont="1" applyBorder="1" applyAlignment="1"/>
    <xf numFmtId="0" fontId="20" fillId="0" borderId="0" xfId="0" applyFont="1" applyBorder="1" applyAlignment="1">
      <alignment horizontal="left" wrapText="1"/>
    </xf>
    <xf numFmtId="0" fontId="20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4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4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0" xfId="2" applyFont="1"/>
    <xf numFmtId="0" fontId="8" fillId="0" borderId="0" xfId="2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7" fillId="0" borderId="3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61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41" xfId="0" applyFont="1" applyFill="1" applyBorder="1" applyAlignment="1">
      <alignment horizontal="center" vertical="center" wrapText="1"/>
    </xf>
    <xf numFmtId="0" fontId="7" fillId="0" borderId="40" xfId="0" applyFont="1" applyFill="1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 wrapText="1"/>
    </xf>
    <xf numFmtId="0" fontId="4" fillId="0" borderId="62" xfId="0" applyFont="1" applyBorder="1" applyAlignment="1">
      <alignment horizontal="center"/>
    </xf>
    <xf numFmtId="0" fontId="4" fillId="0" borderId="63" xfId="0" applyFont="1" applyBorder="1" applyAlignment="1">
      <alignment horizontal="center"/>
    </xf>
    <xf numFmtId="0" fontId="4" fillId="0" borderId="64" xfId="0" applyFont="1" applyBorder="1" applyAlignment="1">
      <alignment horizontal="center"/>
    </xf>
    <xf numFmtId="170" fontId="7" fillId="0" borderId="0" xfId="3" applyNumberFormat="1" applyFont="1" applyFill="1" applyBorder="1" applyAlignment="1" applyProtection="1">
      <alignment vertical="center"/>
    </xf>
    <xf numFmtId="0" fontId="7" fillId="2" borderId="66" xfId="3" applyNumberFormat="1" applyFont="1" applyFill="1" applyBorder="1" applyAlignment="1" applyProtection="1">
      <alignment horizontal="center" vertical="center"/>
    </xf>
    <xf numFmtId="0" fontId="7" fillId="2" borderId="0" xfId="3" applyNumberFormat="1" applyFont="1" applyFill="1" applyBorder="1" applyAlignment="1" applyProtection="1">
      <alignment horizontal="center" vertical="center"/>
    </xf>
    <xf numFmtId="49" fontId="11" fillId="2" borderId="62" xfId="3" applyNumberFormat="1" applyFont="1" applyFill="1" applyBorder="1" applyAlignment="1">
      <alignment vertical="center" wrapText="1"/>
    </xf>
    <xf numFmtId="0" fontId="11" fillId="2" borderId="16" xfId="3" applyFont="1" applyFill="1" applyBorder="1" applyAlignment="1">
      <alignment horizontal="center" vertical="center" wrapText="1"/>
    </xf>
    <xf numFmtId="49" fontId="11" fillId="2" borderId="17" xfId="3" applyNumberFormat="1" applyFont="1" applyFill="1" applyBorder="1" applyAlignment="1">
      <alignment horizontal="center" vertical="center" wrapText="1"/>
    </xf>
    <xf numFmtId="49" fontId="11" fillId="2" borderId="32" xfId="3" applyNumberFormat="1" applyFont="1" applyFill="1" applyBorder="1" applyAlignment="1">
      <alignment horizontal="center" vertical="center" wrapText="1"/>
    </xf>
    <xf numFmtId="170" fontId="11" fillId="2" borderId="19" xfId="3" applyNumberFormat="1" applyFont="1" applyFill="1" applyBorder="1" applyAlignment="1" applyProtection="1">
      <alignment horizontal="center" vertical="center" wrapText="1"/>
    </xf>
    <xf numFmtId="167" fontId="11" fillId="2" borderId="33" xfId="3" applyNumberFormat="1" applyFont="1" applyFill="1" applyBorder="1" applyAlignment="1" applyProtection="1">
      <alignment horizontal="center" vertical="center"/>
    </xf>
    <xf numFmtId="1" fontId="11" fillId="2" borderId="30" xfId="3" applyNumberFormat="1" applyFont="1" applyFill="1" applyBorder="1" applyAlignment="1" applyProtection="1">
      <alignment horizontal="center" vertical="center"/>
    </xf>
    <xf numFmtId="1" fontId="11" fillId="2" borderId="16" xfId="3" applyNumberFormat="1" applyFont="1" applyFill="1" applyBorder="1" applyAlignment="1" applyProtection="1">
      <alignment horizontal="center" vertical="center"/>
    </xf>
    <xf numFmtId="1" fontId="11" fillId="2" borderId="17" xfId="3" applyNumberFormat="1" applyFont="1" applyFill="1" applyBorder="1" applyAlignment="1" applyProtection="1">
      <alignment horizontal="center" vertical="center"/>
    </xf>
    <xf numFmtId="0" fontId="27" fillId="2" borderId="16" xfId="3" applyFont="1" applyFill="1" applyBorder="1" applyAlignment="1">
      <alignment horizontal="center" vertical="center" wrapText="1"/>
    </xf>
    <xf numFmtId="0" fontId="27" fillId="2" borderId="19" xfId="3" applyFont="1" applyFill="1" applyBorder="1" applyAlignment="1">
      <alignment horizontal="center" vertical="center" wrapText="1"/>
    </xf>
    <xf numFmtId="170" fontId="27" fillId="0" borderId="0" xfId="3" applyNumberFormat="1" applyFont="1" applyFill="1" applyBorder="1" applyAlignment="1" applyProtection="1">
      <alignment vertical="center"/>
    </xf>
    <xf numFmtId="49" fontId="27" fillId="2" borderId="37" xfId="0" applyNumberFormat="1" applyFont="1" applyFill="1" applyBorder="1" applyAlignment="1" applyProtection="1">
      <alignment horizontal="center" vertical="center"/>
    </xf>
    <xf numFmtId="49" fontId="7" fillId="2" borderId="63" xfId="3" applyNumberFormat="1" applyFont="1" applyFill="1" applyBorder="1" applyAlignment="1">
      <alignment vertical="center" wrapText="1"/>
    </xf>
    <xf numFmtId="0" fontId="11" fillId="2" borderId="49" xfId="3" applyFont="1" applyFill="1" applyBorder="1" applyAlignment="1">
      <alignment horizontal="center" vertical="center" wrapText="1"/>
    </xf>
    <xf numFmtId="0" fontId="11" fillId="2" borderId="1" xfId="3" applyNumberFormat="1" applyFont="1" applyFill="1" applyBorder="1" applyAlignment="1">
      <alignment horizontal="center" vertical="center" wrapText="1"/>
    </xf>
    <xf numFmtId="0" fontId="11" fillId="2" borderId="3" xfId="3" applyNumberFormat="1" applyFont="1" applyFill="1" applyBorder="1" applyAlignment="1">
      <alignment horizontal="center" vertical="center" wrapText="1"/>
    </xf>
    <xf numFmtId="170" fontId="11" fillId="2" borderId="28" xfId="3" applyNumberFormat="1" applyFont="1" applyFill="1" applyBorder="1" applyAlignment="1" applyProtection="1">
      <alignment horizontal="center" vertical="center" wrapText="1"/>
    </xf>
    <xf numFmtId="167" fontId="7" fillId="2" borderId="39" xfId="3" applyNumberFormat="1" applyFont="1" applyFill="1" applyBorder="1" applyAlignment="1" applyProtection="1">
      <alignment horizontal="center" vertical="center"/>
    </xf>
    <xf numFmtId="0" fontId="7" fillId="2" borderId="37" xfId="3" applyFont="1" applyFill="1" applyBorder="1" applyAlignment="1">
      <alignment horizontal="center" vertical="center" wrapText="1"/>
    </xf>
    <xf numFmtId="0" fontId="7" fillId="2" borderId="49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27" fillId="2" borderId="49" xfId="3" applyFont="1" applyFill="1" applyBorder="1" applyAlignment="1">
      <alignment horizontal="center" vertical="center" wrapText="1"/>
    </xf>
    <xf numFmtId="0" fontId="27" fillId="2" borderId="28" xfId="3" applyFont="1" applyFill="1" applyBorder="1" applyAlignment="1">
      <alignment horizontal="center" vertical="center" wrapText="1"/>
    </xf>
    <xf numFmtId="49" fontId="11" fillId="2" borderId="1" xfId="3" applyNumberFormat="1" applyFont="1" applyFill="1" applyBorder="1" applyAlignment="1">
      <alignment horizontal="center" vertical="center" wrapText="1"/>
    </xf>
    <xf numFmtId="49" fontId="11" fillId="2" borderId="3" xfId="3" applyNumberFormat="1" applyFont="1" applyFill="1" applyBorder="1" applyAlignment="1">
      <alignment horizontal="center" vertical="center" wrapText="1"/>
    </xf>
    <xf numFmtId="170" fontId="27" fillId="2" borderId="49" xfId="3" applyNumberFormat="1" applyFont="1" applyFill="1" applyBorder="1" applyAlignment="1" applyProtection="1">
      <alignment vertical="center"/>
    </xf>
    <xf numFmtId="170" fontId="27" fillId="2" borderId="28" xfId="3" applyNumberFormat="1" applyFont="1" applyFill="1" applyBorder="1" applyAlignment="1" applyProtection="1">
      <alignment vertical="center"/>
    </xf>
    <xf numFmtId="0" fontId="11" fillId="2" borderId="49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170" fontId="11" fillId="2" borderId="28" xfId="0" applyNumberFormat="1" applyFont="1" applyFill="1" applyBorder="1" applyAlignment="1" applyProtection="1">
      <alignment horizontal="center" vertical="center" wrapText="1"/>
    </xf>
    <xf numFmtId="167" fontId="7" fillId="2" borderId="39" xfId="0" applyNumberFormat="1" applyFont="1" applyFill="1" applyBorder="1" applyAlignment="1" applyProtection="1">
      <alignment horizontal="center" vertical="center"/>
    </xf>
    <xf numFmtId="0" fontId="27" fillId="2" borderId="1" xfId="0" applyFont="1" applyFill="1" applyBorder="1" applyAlignment="1">
      <alignment horizontal="center" vertical="center" wrapText="1"/>
    </xf>
    <xf numFmtId="0" fontId="27" fillId="2" borderId="49" xfId="0" applyFont="1" applyFill="1" applyBorder="1" applyAlignment="1">
      <alignment horizontal="center" vertical="center" wrapText="1"/>
    </xf>
    <xf numFmtId="0" fontId="27" fillId="2" borderId="28" xfId="0" applyFont="1" applyFill="1" applyBorder="1" applyAlignment="1">
      <alignment horizontal="center" vertical="center" wrapText="1"/>
    </xf>
    <xf numFmtId="49" fontId="28" fillId="2" borderId="63" xfId="0" applyNumberFormat="1" applyFont="1" applyFill="1" applyBorder="1" applyAlignment="1">
      <alignment vertical="center" wrapText="1"/>
    </xf>
    <xf numFmtId="167" fontId="11" fillId="2" borderId="72" xfId="3" applyNumberFormat="1" applyFont="1" applyFill="1" applyBorder="1" applyAlignment="1" applyProtection="1">
      <alignment horizontal="center" vertical="center"/>
    </xf>
    <xf numFmtId="1" fontId="11" fillId="2" borderId="73" xfId="3" applyNumberFormat="1" applyFont="1" applyFill="1" applyBorder="1" applyAlignment="1" applyProtection="1">
      <alignment horizontal="center" vertical="center"/>
    </xf>
    <xf numFmtId="1" fontId="11" fillId="2" borderId="49" xfId="3" applyNumberFormat="1" applyFont="1" applyFill="1" applyBorder="1" applyAlignment="1" applyProtection="1">
      <alignment horizontal="center" vertical="center"/>
    </xf>
    <xf numFmtId="1" fontId="11" fillId="2" borderId="1" xfId="3" applyNumberFormat="1" applyFont="1" applyFill="1" applyBorder="1" applyAlignment="1" applyProtection="1">
      <alignment horizontal="center" vertical="center"/>
    </xf>
    <xf numFmtId="49" fontId="27" fillId="2" borderId="46" xfId="0" applyNumberFormat="1" applyFont="1" applyFill="1" applyBorder="1" applyAlignment="1" applyProtection="1">
      <alignment horizontal="center" vertical="center"/>
    </xf>
    <xf numFmtId="49" fontId="27" fillId="2" borderId="63" xfId="3" applyNumberFormat="1" applyFont="1" applyFill="1" applyBorder="1" applyAlignment="1">
      <alignment horizontal="left" vertical="center" wrapText="1"/>
    </xf>
    <xf numFmtId="0" fontId="11" fillId="2" borderId="74" xfId="0" applyNumberFormat="1" applyFont="1" applyFill="1" applyBorder="1" applyAlignment="1">
      <alignment horizontal="center" vertical="center" wrapText="1"/>
    </xf>
    <xf numFmtId="49" fontId="3" fillId="2" borderId="74" xfId="0" applyNumberFormat="1" applyFont="1" applyFill="1" applyBorder="1" applyAlignment="1">
      <alignment horizontal="center" vertical="center" wrapText="1"/>
    </xf>
    <xf numFmtId="165" fontId="11" fillId="2" borderId="75" xfId="0" applyNumberFormat="1" applyFont="1" applyFill="1" applyBorder="1" applyAlignment="1" applyProtection="1">
      <alignment horizontal="center" vertical="center" wrapText="1"/>
    </xf>
    <xf numFmtId="167" fontId="7" fillId="2" borderId="76" xfId="0" applyNumberFormat="1" applyFont="1" applyFill="1" applyBorder="1" applyAlignment="1" applyProtection="1">
      <alignment horizontal="center" vertical="center"/>
    </xf>
    <xf numFmtId="0" fontId="7" fillId="2" borderId="77" xfId="0" applyFont="1" applyFill="1" applyBorder="1" applyAlignment="1">
      <alignment horizontal="center" vertical="center" wrapText="1"/>
    </xf>
    <xf numFmtId="0" fontId="7" fillId="2" borderId="49" xfId="3" applyNumberFormat="1" applyFont="1" applyFill="1" applyBorder="1" applyAlignment="1" applyProtection="1">
      <alignment vertical="center"/>
    </xf>
    <xf numFmtId="0" fontId="7" fillId="2" borderId="28" xfId="3" applyNumberFormat="1" applyFont="1" applyFill="1" applyBorder="1" applyAlignment="1" applyProtection="1">
      <alignment vertical="center"/>
    </xf>
    <xf numFmtId="170" fontId="29" fillId="0" borderId="0" xfId="3" applyNumberFormat="1" applyFont="1" applyFill="1" applyBorder="1" applyAlignment="1" applyProtection="1">
      <alignment vertical="center"/>
    </xf>
    <xf numFmtId="49" fontId="11" fillId="2" borderId="74" xfId="0" applyNumberFormat="1" applyFont="1" applyFill="1" applyBorder="1" applyAlignment="1">
      <alignment horizontal="center" vertical="center" wrapText="1"/>
    </xf>
    <xf numFmtId="165" fontId="7" fillId="2" borderId="49" xfId="0" applyNumberFormat="1" applyFont="1" applyFill="1" applyBorder="1" applyAlignment="1">
      <alignment horizontal="center" vertical="center" wrapText="1"/>
    </xf>
    <xf numFmtId="0" fontId="7" fillId="2" borderId="49" xfId="0" applyNumberFormat="1" applyFont="1" applyFill="1" applyBorder="1" applyAlignment="1" applyProtection="1">
      <alignment horizontal="center" vertical="center"/>
    </xf>
    <xf numFmtId="0" fontId="7" fillId="2" borderId="28" xfId="0" applyNumberFormat="1" applyFont="1" applyFill="1" applyBorder="1" applyAlignment="1" applyProtection="1">
      <alignment horizontal="center" vertical="center"/>
    </xf>
    <xf numFmtId="49" fontId="11" fillId="2" borderId="37" xfId="0" applyNumberFormat="1" applyFont="1" applyFill="1" applyBorder="1" applyAlignment="1" applyProtection="1">
      <alignment horizontal="center" vertical="center"/>
    </xf>
    <xf numFmtId="49" fontId="11" fillId="2" borderId="63" xfId="3" applyNumberFormat="1" applyFont="1" applyFill="1" applyBorder="1" applyAlignment="1">
      <alignment horizontal="left" vertical="center" wrapText="1"/>
    </xf>
    <xf numFmtId="170" fontId="11" fillId="2" borderId="28" xfId="3" applyNumberFormat="1" applyFont="1" applyFill="1" applyBorder="1" applyAlignment="1" applyProtection="1">
      <alignment horizontal="center" vertical="center"/>
    </xf>
    <xf numFmtId="172" fontId="11" fillId="2" borderId="39" xfId="3" applyNumberFormat="1" applyFont="1" applyFill="1" applyBorder="1" applyAlignment="1" applyProtection="1">
      <alignment horizontal="center" vertical="center"/>
    </xf>
    <xf numFmtId="0" fontId="11" fillId="2" borderId="37" xfId="3" applyFont="1" applyFill="1" applyBorder="1" applyAlignment="1">
      <alignment horizontal="center" vertical="center" wrapText="1"/>
    </xf>
    <xf numFmtId="0" fontId="11" fillId="2" borderId="3" xfId="3" applyFont="1" applyFill="1" applyBorder="1" applyAlignment="1">
      <alignment horizontal="center" vertical="center" wrapText="1"/>
    </xf>
    <xf numFmtId="170" fontId="27" fillId="2" borderId="28" xfId="3" applyNumberFormat="1" applyFont="1" applyFill="1" applyBorder="1" applyAlignment="1" applyProtection="1">
      <alignment horizontal="center" vertical="center"/>
    </xf>
    <xf numFmtId="171" fontId="30" fillId="2" borderId="28" xfId="3" applyNumberFormat="1" applyFont="1" applyFill="1" applyBorder="1" applyAlignment="1" applyProtection="1">
      <alignment horizontal="center" vertical="center"/>
    </xf>
    <xf numFmtId="49" fontId="11" fillId="2" borderId="63" xfId="3" applyNumberFormat="1" applyFont="1" applyFill="1" applyBorder="1" applyAlignment="1">
      <alignment vertical="center" wrapText="1"/>
    </xf>
    <xf numFmtId="170" fontId="11" fillId="2" borderId="49" xfId="3" applyNumberFormat="1" applyFont="1" applyFill="1" applyBorder="1" applyAlignment="1" applyProtection="1">
      <alignment horizontal="center" vertical="center"/>
    </xf>
    <xf numFmtId="0" fontId="11" fillId="2" borderId="28" xfId="3" applyFont="1" applyFill="1" applyBorder="1" applyAlignment="1">
      <alignment horizontal="center" vertical="center" wrapText="1"/>
    </xf>
    <xf numFmtId="49" fontId="11" fillId="2" borderId="46" xfId="0" applyNumberFormat="1" applyFont="1" applyFill="1" applyBorder="1" applyAlignment="1" applyProtection="1">
      <alignment horizontal="center" vertical="center"/>
    </xf>
    <xf numFmtId="172" fontId="11" fillId="2" borderId="48" xfId="3" applyNumberFormat="1" applyFont="1" applyFill="1" applyBorder="1" applyAlignment="1" applyProtection="1">
      <alignment horizontal="center" vertical="center"/>
    </xf>
    <xf numFmtId="171" fontId="11" fillId="2" borderId="49" xfId="3" applyNumberFormat="1" applyFont="1" applyFill="1" applyBorder="1" applyAlignment="1" applyProtection="1">
      <alignment horizontal="center" vertical="center"/>
    </xf>
    <xf numFmtId="172" fontId="7" fillId="2" borderId="48" xfId="3" applyNumberFormat="1" applyFont="1" applyFill="1" applyBorder="1" applyAlignment="1" applyProtection="1">
      <alignment horizontal="center" vertical="center"/>
    </xf>
    <xf numFmtId="49" fontId="11" fillId="2" borderId="64" xfId="3" applyNumberFormat="1" applyFont="1" applyFill="1" applyBorder="1" applyAlignment="1">
      <alignment vertical="center" wrapText="1"/>
    </xf>
    <xf numFmtId="170" fontId="11" fillId="2" borderId="23" xfId="3" applyNumberFormat="1" applyFont="1" applyFill="1" applyBorder="1" applyAlignment="1" applyProtection="1">
      <alignment horizontal="center" vertical="center"/>
    </xf>
    <xf numFmtId="0" fontId="11" fillId="2" borderId="24" xfId="3" applyFont="1" applyFill="1" applyBorder="1" applyAlignment="1">
      <alignment horizontal="center" vertical="center" wrapText="1"/>
    </xf>
    <xf numFmtId="0" fontId="11" fillId="2" borderId="41" xfId="3" applyFont="1" applyFill="1" applyBorder="1" applyAlignment="1">
      <alignment horizontal="center" vertical="center" wrapText="1"/>
    </xf>
    <xf numFmtId="172" fontId="11" fillId="2" borderId="78" xfId="3" applyNumberFormat="1" applyFont="1" applyFill="1" applyBorder="1" applyAlignment="1" applyProtection="1">
      <alignment horizontal="center" vertical="center"/>
    </xf>
    <xf numFmtId="0" fontId="11" fillId="2" borderId="79" xfId="3" applyFont="1" applyFill="1" applyBorder="1" applyAlignment="1">
      <alignment horizontal="center" vertical="center" wrapText="1"/>
    </xf>
    <xf numFmtId="0" fontId="11" fillId="2" borderId="23" xfId="3" applyFont="1" applyFill="1" applyBorder="1" applyAlignment="1">
      <alignment horizontal="center" vertical="center" wrapText="1"/>
    </xf>
    <xf numFmtId="0" fontId="27" fillId="2" borderId="42" xfId="3" applyFont="1" applyFill="1" applyBorder="1" applyAlignment="1">
      <alignment horizontal="center" vertical="center" wrapText="1"/>
    </xf>
    <xf numFmtId="0" fontId="27" fillId="2" borderId="43" xfId="3" applyFont="1" applyFill="1" applyBorder="1" applyAlignment="1">
      <alignment horizontal="center" vertical="center" wrapText="1"/>
    </xf>
    <xf numFmtId="167" fontId="11" fillId="2" borderId="60" xfId="3" applyNumberFormat="1" applyFont="1" applyFill="1" applyBorder="1" applyAlignment="1">
      <alignment horizontal="center" vertical="center" wrapText="1"/>
    </xf>
    <xf numFmtId="1" fontId="11" fillId="2" borderId="60" xfId="3" applyNumberFormat="1" applyFont="1" applyFill="1" applyBorder="1" applyAlignment="1">
      <alignment horizontal="center" vertical="center" wrapText="1"/>
    </xf>
    <xf numFmtId="49" fontId="7" fillId="2" borderId="39" xfId="3" applyNumberFormat="1" applyFont="1" applyFill="1" applyBorder="1" applyAlignment="1">
      <alignment vertical="center" wrapText="1"/>
    </xf>
    <xf numFmtId="0" fontId="7" fillId="2" borderId="1" xfId="3" applyNumberFormat="1" applyFont="1" applyFill="1" applyBorder="1" applyAlignment="1">
      <alignment horizontal="center" vertical="center"/>
    </xf>
    <xf numFmtId="0" fontId="7" fillId="2" borderId="3" xfId="3" applyNumberFormat="1" applyFont="1" applyFill="1" applyBorder="1" applyAlignment="1">
      <alignment horizontal="center" vertical="center"/>
    </xf>
    <xf numFmtId="172" fontId="7" fillId="2" borderId="63" xfId="3" applyNumberFormat="1" applyFont="1" applyFill="1" applyBorder="1" applyAlignment="1" applyProtection="1">
      <alignment horizontal="center" vertical="center"/>
    </xf>
    <xf numFmtId="0" fontId="7" fillId="2" borderId="49" xfId="3" applyNumberFormat="1" applyFont="1" applyFill="1" applyBorder="1" applyAlignment="1">
      <alignment horizontal="center" vertical="center" wrapText="1"/>
    </xf>
    <xf numFmtId="49" fontId="7" fillId="2" borderId="28" xfId="3" applyNumberFormat="1" applyFont="1" applyFill="1" applyBorder="1" applyAlignment="1">
      <alignment vertical="center" wrapText="1"/>
    </xf>
    <xf numFmtId="0" fontId="7" fillId="2" borderId="27" xfId="3" applyNumberFormat="1" applyFont="1" applyFill="1" applyBorder="1" applyAlignment="1">
      <alignment horizontal="center" vertical="center" wrapText="1"/>
    </xf>
    <xf numFmtId="0" fontId="7" fillId="2" borderId="28" xfId="3" applyNumberFormat="1" applyFont="1" applyFill="1" applyBorder="1" applyAlignment="1">
      <alignment horizontal="center" vertical="center" wrapText="1"/>
    </xf>
    <xf numFmtId="167" fontId="11" fillId="2" borderId="65" xfId="3" applyNumberFormat="1" applyFont="1" applyFill="1" applyBorder="1" applyAlignment="1">
      <alignment horizontal="center" vertical="center" wrapText="1"/>
    </xf>
    <xf numFmtId="1" fontId="11" fillId="2" borderId="65" xfId="3" applyNumberFormat="1" applyFont="1" applyFill="1" applyBorder="1" applyAlignment="1">
      <alignment horizontal="center" vertical="center" wrapText="1"/>
    </xf>
    <xf numFmtId="0" fontId="7" fillId="2" borderId="16" xfId="3" applyNumberFormat="1" applyFont="1" applyFill="1" applyBorder="1" applyAlignment="1" applyProtection="1">
      <alignment horizontal="center" vertical="center"/>
    </xf>
    <xf numFmtId="0" fontId="7" fillId="2" borderId="49" xfId="3" applyNumberFormat="1" applyFont="1" applyFill="1" applyBorder="1" applyAlignment="1" applyProtection="1">
      <alignment horizontal="center" vertical="center"/>
    </xf>
    <xf numFmtId="0" fontId="7" fillId="0" borderId="23" xfId="3" applyNumberFormat="1" applyFont="1" applyFill="1" applyBorder="1" applyAlignment="1" applyProtection="1">
      <alignment horizontal="center" vertical="center"/>
    </xf>
    <xf numFmtId="0" fontId="7" fillId="0" borderId="41" xfId="3" applyNumberFormat="1" applyFont="1" applyFill="1" applyBorder="1" applyAlignment="1" applyProtection="1">
      <alignment horizontal="center" vertical="center"/>
    </xf>
    <xf numFmtId="172" fontId="7" fillId="0" borderId="64" xfId="3" applyNumberFormat="1" applyFont="1" applyFill="1" applyBorder="1" applyAlignment="1" applyProtection="1">
      <alignment horizontal="center" vertical="center"/>
    </xf>
    <xf numFmtId="0" fontId="7" fillId="0" borderId="24" xfId="3" applyNumberFormat="1" applyFont="1" applyFill="1" applyBorder="1" applyAlignment="1" applyProtection="1">
      <alignment horizontal="center" vertical="center"/>
    </xf>
    <xf numFmtId="167" fontId="11" fillId="2" borderId="70" xfId="3" applyNumberFormat="1" applyFont="1" applyFill="1" applyBorder="1" applyAlignment="1">
      <alignment horizontal="center" vertical="center" wrapText="1"/>
    </xf>
    <xf numFmtId="1" fontId="11" fillId="2" borderId="70" xfId="3" applyNumberFormat="1" applyFont="1" applyFill="1" applyBorder="1" applyAlignment="1">
      <alignment horizontal="center" vertical="center" wrapText="1"/>
    </xf>
    <xf numFmtId="0" fontId="7" fillId="0" borderId="1" xfId="3" applyNumberFormat="1" applyFont="1" applyFill="1" applyBorder="1" applyAlignment="1" applyProtection="1">
      <alignment horizontal="center" vertical="center"/>
    </xf>
    <xf numFmtId="172" fontId="7" fillId="0" borderId="84" xfId="3" applyNumberFormat="1" applyFont="1" applyFill="1" applyBorder="1" applyAlignment="1" applyProtection="1">
      <alignment horizontal="center" vertical="center"/>
    </xf>
    <xf numFmtId="0" fontId="7" fillId="0" borderId="11" xfId="3" applyNumberFormat="1" applyFont="1" applyFill="1" applyBorder="1" applyAlignment="1" applyProtection="1">
      <alignment horizontal="center" vertical="center"/>
    </xf>
    <xf numFmtId="0" fontId="7" fillId="0" borderId="35" xfId="3" applyNumberFormat="1" applyFont="1" applyFill="1" applyBorder="1" applyAlignment="1" applyProtection="1">
      <alignment horizontal="center" vertical="center"/>
    </xf>
    <xf numFmtId="0" fontId="7" fillId="0" borderId="34" xfId="3" applyNumberFormat="1" applyFont="1" applyFill="1" applyBorder="1" applyAlignment="1" applyProtection="1">
      <alignment horizontal="center" vertical="center"/>
    </xf>
    <xf numFmtId="1" fontId="7" fillId="0" borderId="27" xfId="3" applyNumberFormat="1" applyFont="1" applyFill="1" applyBorder="1" applyAlignment="1">
      <alignment horizontal="center" vertical="center"/>
    </xf>
    <xf numFmtId="49" fontId="7" fillId="0" borderId="1" xfId="3" applyNumberFormat="1" applyFont="1" applyFill="1" applyBorder="1" applyAlignment="1">
      <alignment horizontal="center" vertical="center"/>
    </xf>
    <xf numFmtId="49" fontId="7" fillId="0" borderId="3" xfId="3" applyNumberFormat="1" applyFont="1" applyFill="1" applyBorder="1" applyAlignment="1">
      <alignment horizontal="center" vertical="center"/>
    </xf>
    <xf numFmtId="0" fontId="7" fillId="0" borderId="3" xfId="3" applyNumberFormat="1" applyFont="1" applyFill="1" applyBorder="1" applyAlignment="1">
      <alignment horizontal="center" vertical="center"/>
    </xf>
    <xf numFmtId="0" fontId="7" fillId="0" borderId="28" xfId="3" applyNumberFormat="1" applyFont="1" applyFill="1" applyBorder="1" applyAlignment="1" applyProtection="1">
      <alignment horizontal="center" vertical="center"/>
    </xf>
    <xf numFmtId="49" fontId="7" fillId="0" borderId="39" xfId="3" applyNumberFormat="1" applyFont="1" applyFill="1" applyBorder="1" applyAlignment="1">
      <alignment vertical="center" wrapText="1"/>
    </xf>
    <xf numFmtId="172" fontId="7" fillId="0" borderId="63" xfId="3" applyNumberFormat="1" applyFont="1" applyFill="1" applyBorder="1" applyAlignment="1" applyProtection="1">
      <alignment horizontal="center" vertical="center"/>
    </xf>
    <xf numFmtId="1" fontId="7" fillId="0" borderId="1" xfId="3" applyNumberFormat="1" applyFont="1" applyFill="1" applyBorder="1" applyAlignment="1">
      <alignment horizontal="center" vertical="center"/>
    </xf>
    <xf numFmtId="0" fontId="7" fillId="0" borderId="1" xfId="3" applyNumberFormat="1" applyFont="1" applyFill="1" applyBorder="1" applyAlignment="1">
      <alignment horizontal="center" vertical="center"/>
    </xf>
    <xf numFmtId="1" fontId="7" fillId="0" borderId="28" xfId="3" applyNumberFormat="1" applyFont="1" applyFill="1" applyBorder="1" applyAlignment="1">
      <alignment horizontal="center" vertical="center" wrapText="1"/>
    </xf>
    <xf numFmtId="0" fontId="7" fillId="0" borderId="49" xfId="3" applyNumberFormat="1" applyFont="1" applyFill="1" applyBorder="1" applyAlignment="1">
      <alignment horizontal="center" vertical="center" wrapText="1"/>
    </xf>
    <xf numFmtId="0" fontId="7" fillId="0" borderId="28" xfId="3" applyNumberFormat="1" applyFont="1" applyFill="1" applyBorder="1" applyAlignment="1">
      <alignment horizontal="center" vertical="center" wrapText="1"/>
    </xf>
    <xf numFmtId="0" fontId="7" fillId="0" borderId="27" xfId="3" applyNumberFormat="1" applyFont="1" applyFill="1" applyBorder="1" applyAlignment="1">
      <alignment horizontal="center" vertical="center" wrapText="1"/>
    </xf>
    <xf numFmtId="0" fontId="7" fillId="0" borderId="3" xfId="3" applyNumberFormat="1" applyFont="1" applyFill="1" applyBorder="1" applyAlignment="1">
      <alignment horizontal="center" vertical="center" wrapText="1"/>
    </xf>
    <xf numFmtId="0" fontId="7" fillId="0" borderId="28" xfId="3" applyFont="1" applyFill="1" applyBorder="1" applyAlignment="1">
      <alignment horizontal="center" vertical="center" wrapText="1"/>
    </xf>
    <xf numFmtId="0" fontId="7" fillId="0" borderId="27" xfId="3" applyNumberFormat="1" applyFont="1" applyFill="1" applyBorder="1" applyAlignment="1" applyProtection="1">
      <alignment horizontal="center" vertical="center"/>
    </xf>
    <xf numFmtId="0" fontId="7" fillId="0" borderId="17" xfId="3" applyNumberFormat="1" applyFont="1" applyFill="1" applyBorder="1" applyAlignment="1" applyProtection="1">
      <alignment horizontal="center" vertical="center"/>
    </xf>
    <xf numFmtId="0" fontId="7" fillId="0" borderId="49" xfId="3" applyNumberFormat="1" applyFont="1" applyFill="1" applyBorder="1" applyAlignment="1" applyProtection="1">
      <alignment horizontal="center" vertical="center"/>
    </xf>
    <xf numFmtId="0" fontId="7" fillId="2" borderId="27" xfId="3" applyFont="1" applyFill="1" applyBorder="1" applyAlignment="1">
      <alignment horizontal="center" vertical="center" wrapText="1"/>
    </xf>
    <xf numFmtId="167" fontId="11" fillId="2" borderId="60" xfId="3" applyNumberFormat="1" applyFont="1" applyFill="1" applyBorder="1" applyAlignment="1" applyProtection="1">
      <alignment horizontal="center" vertical="center"/>
    </xf>
    <xf numFmtId="1" fontId="11" fillId="2" borderId="60" xfId="3" applyNumberFormat="1" applyFont="1" applyFill="1" applyBorder="1" applyAlignment="1" applyProtection="1">
      <alignment horizontal="center" vertical="center"/>
    </xf>
    <xf numFmtId="0" fontId="7" fillId="2" borderId="17" xfId="3" applyNumberFormat="1" applyFont="1" applyFill="1" applyBorder="1" applyAlignment="1" applyProtection="1">
      <alignment horizontal="center" vertical="center"/>
    </xf>
    <xf numFmtId="0" fontId="7" fillId="2" borderId="28" xfId="3" applyFont="1" applyFill="1" applyBorder="1" applyAlignment="1">
      <alignment horizontal="center" vertical="center" wrapText="1"/>
    </xf>
    <xf numFmtId="49" fontId="7" fillId="2" borderId="72" xfId="3" applyNumberFormat="1" applyFont="1" applyFill="1" applyBorder="1" applyAlignment="1">
      <alignment vertical="center" wrapText="1"/>
    </xf>
    <xf numFmtId="170" fontId="7" fillId="2" borderId="28" xfId="3" applyNumberFormat="1" applyFont="1" applyFill="1" applyBorder="1" applyAlignment="1" applyProtection="1">
      <alignment vertical="center"/>
    </xf>
    <xf numFmtId="1" fontId="11" fillId="2" borderId="28" xfId="3" applyNumberFormat="1" applyFont="1" applyFill="1" applyBorder="1" applyAlignment="1" applyProtection="1">
      <alignment horizontal="center" vertical="center"/>
    </xf>
    <xf numFmtId="172" fontId="7" fillId="2" borderId="62" xfId="3" applyNumberFormat="1" applyFont="1" applyFill="1" applyBorder="1" applyAlignment="1" applyProtection="1">
      <alignment horizontal="center" vertical="center"/>
    </xf>
    <xf numFmtId="0" fontId="7" fillId="2" borderId="35" xfId="3" applyNumberFormat="1" applyFont="1" applyFill="1" applyBorder="1" applyAlignment="1" applyProtection="1">
      <alignment horizontal="center" vertical="center"/>
    </xf>
    <xf numFmtId="0" fontId="7" fillId="2" borderId="34" xfId="3" applyNumberFormat="1" applyFont="1" applyFill="1" applyBorder="1" applyAlignment="1" applyProtection="1">
      <alignment horizontal="center" vertical="center"/>
    </xf>
    <xf numFmtId="49" fontId="27" fillId="2" borderId="63" xfId="0" applyNumberFormat="1" applyFont="1" applyFill="1" applyBorder="1" applyAlignment="1" applyProtection="1">
      <alignment horizontal="center" vertical="center"/>
    </xf>
    <xf numFmtId="0" fontId="7" fillId="2" borderId="28" xfId="3" applyNumberFormat="1" applyFont="1" applyFill="1" applyBorder="1" applyAlignment="1" applyProtection="1">
      <alignment horizontal="center" vertical="center"/>
    </xf>
    <xf numFmtId="171" fontId="31" fillId="2" borderId="28" xfId="0" applyNumberFormat="1" applyFont="1" applyFill="1" applyBorder="1" applyAlignment="1" applyProtection="1">
      <alignment horizontal="center" vertical="center"/>
    </xf>
    <xf numFmtId="1" fontId="11" fillId="2" borderId="88" xfId="3" applyNumberFormat="1" applyFont="1" applyFill="1" applyBorder="1" applyAlignment="1" applyProtection="1">
      <alignment horizontal="center" vertical="center"/>
    </xf>
    <xf numFmtId="167" fontId="11" fillId="2" borderId="87" xfId="3" applyNumberFormat="1" applyFont="1" applyFill="1" applyBorder="1" applyAlignment="1" applyProtection="1">
      <alignment horizontal="center" vertical="center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171" fontId="31" fillId="2" borderId="19" xfId="0" applyNumberFormat="1" applyFont="1" applyFill="1" applyBorder="1" applyAlignment="1" applyProtection="1">
      <alignment horizontal="center" vertical="center"/>
    </xf>
    <xf numFmtId="167" fontId="11" fillId="2" borderId="34" xfId="3" applyNumberFormat="1" applyFont="1" applyFill="1" applyBorder="1" applyAlignment="1" applyProtection="1">
      <alignment horizontal="center" vertical="center"/>
    </xf>
    <xf numFmtId="1" fontId="11" fillId="2" borderId="35" xfId="3" applyNumberFormat="1" applyFont="1" applyFill="1" applyBorder="1" applyAlignment="1" applyProtection="1">
      <alignment horizontal="center" vertical="center"/>
    </xf>
    <xf numFmtId="167" fontId="11" fillId="2" borderId="49" xfId="3" applyNumberFormat="1" applyFont="1" applyFill="1" applyBorder="1" applyAlignment="1" applyProtection="1">
      <alignment horizontal="center" vertical="center"/>
    </xf>
    <xf numFmtId="171" fontId="7" fillId="2" borderId="16" xfId="0" applyNumberFormat="1" applyFont="1" applyFill="1" applyBorder="1" applyAlignment="1" applyProtection="1">
      <alignment horizontal="center" vertical="center"/>
    </xf>
    <xf numFmtId="171" fontId="7" fillId="2" borderId="17" xfId="0" applyNumberFormat="1" applyFont="1" applyFill="1" applyBorder="1" applyAlignment="1" applyProtection="1">
      <alignment horizontal="center" vertical="center"/>
    </xf>
    <xf numFmtId="0" fontId="11" fillId="2" borderId="17" xfId="0" applyFont="1" applyFill="1" applyBorder="1" applyAlignment="1">
      <alignment horizontal="left" vertical="top" wrapText="1"/>
    </xf>
    <xf numFmtId="0" fontId="11" fillId="2" borderId="19" xfId="0" applyFont="1" applyFill="1" applyBorder="1" applyAlignment="1">
      <alignment horizontal="left" vertical="top" wrapText="1"/>
    </xf>
    <xf numFmtId="0" fontId="11" fillId="2" borderId="16" xfId="0" applyFont="1" applyFill="1" applyBorder="1" applyAlignment="1">
      <alignment horizontal="left" vertical="top" wrapText="1"/>
    </xf>
    <xf numFmtId="167" fontId="32" fillId="4" borderId="70" xfId="3" applyNumberFormat="1" applyFont="1" applyFill="1" applyBorder="1" applyAlignment="1" applyProtection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173" fontId="7" fillId="0" borderId="0" xfId="3" applyNumberFormat="1" applyFont="1" applyFill="1" applyBorder="1" applyAlignment="1" applyProtection="1">
      <alignment vertical="center"/>
    </xf>
    <xf numFmtId="170" fontId="7" fillId="2" borderId="0" xfId="3" applyNumberFormat="1" applyFont="1" applyFill="1" applyBorder="1" applyAlignment="1" applyProtection="1">
      <alignment horizontal="right" vertical="center"/>
    </xf>
    <xf numFmtId="170" fontId="7" fillId="2" borderId="0" xfId="3" applyNumberFormat="1" applyFont="1" applyFill="1" applyBorder="1" applyAlignment="1" applyProtection="1">
      <alignment vertical="center"/>
    </xf>
    <xf numFmtId="0" fontId="7" fillId="2" borderId="0" xfId="3" applyFont="1" applyFill="1" applyBorder="1" applyAlignment="1">
      <alignment horizontal="left" wrapText="1"/>
    </xf>
    <xf numFmtId="0" fontId="7" fillId="2" borderId="0" xfId="3" applyFont="1" applyFill="1" applyBorder="1" applyAlignment="1">
      <alignment horizontal="center" wrapText="1"/>
    </xf>
    <xf numFmtId="0" fontId="27" fillId="2" borderId="0" xfId="3" applyNumberFormat="1" applyFont="1" applyFill="1" applyBorder="1" applyAlignment="1" applyProtection="1">
      <alignment horizontal="center" vertical="center"/>
    </xf>
    <xf numFmtId="170" fontId="29" fillId="2" borderId="0" xfId="3" applyNumberFormat="1" applyFont="1" applyFill="1" applyBorder="1" applyAlignment="1" applyProtection="1">
      <alignment vertical="center"/>
    </xf>
    <xf numFmtId="170" fontId="29" fillId="2" borderId="0" xfId="3" applyNumberFormat="1" applyFont="1" applyFill="1" applyBorder="1" applyAlignment="1" applyProtection="1">
      <alignment horizontal="center" vertical="center" wrapText="1"/>
    </xf>
    <xf numFmtId="0" fontId="29" fillId="2" borderId="0" xfId="3" applyNumberFormat="1" applyFont="1" applyFill="1" applyBorder="1" applyAlignment="1" applyProtection="1">
      <alignment horizontal="center" vertical="center" wrapText="1"/>
    </xf>
    <xf numFmtId="0" fontId="7" fillId="2" borderId="60" xfId="3" applyNumberFormat="1" applyFont="1" applyFill="1" applyBorder="1" applyAlignment="1" applyProtection="1">
      <alignment horizontal="center" vertical="center"/>
    </xf>
    <xf numFmtId="0" fontId="11" fillId="2" borderId="1" xfId="3" applyFont="1" applyFill="1" applyBorder="1" applyAlignment="1">
      <alignment horizontal="center" vertical="center" wrapText="1"/>
    </xf>
    <xf numFmtId="0" fontId="7" fillId="2" borderId="1" xfId="3" applyNumberFormat="1" applyFont="1" applyFill="1" applyBorder="1" applyAlignment="1" applyProtection="1">
      <alignment horizontal="center" vertical="center"/>
    </xf>
    <xf numFmtId="0" fontId="0" fillId="0" borderId="0" xfId="0"/>
    <xf numFmtId="170" fontId="11" fillId="0" borderId="0" xfId="3" applyNumberFormat="1" applyFont="1" applyFill="1" applyBorder="1" applyAlignment="1" applyProtection="1">
      <alignment vertical="center"/>
    </xf>
    <xf numFmtId="49" fontId="11" fillId="2" borderId="82" xfId="3" applyNumberFormat="1" applyFont="1" applyFill="1" applyBorder="1" applyAlignment="1">
      <alignment vertical="center" wrapText="1"/>
    </xf>
    <xf numFmtId="170" fontId="11" fillId="2" borderId="42" xfId="3" applyNumberFormat="1" applyFont="1" applyFill="1" applyBorder="1" applyAlignment="1" applyProtection="1">
      <alignment horizontal="center" vertical="center"/>
    </xf>
    <xf numFmtId="0" fontId="11" fillId="2" borderId="2" xfId="3" applyFont="1" applyFill="1" applyBorder="1" applyAlignment="1">
      <alignment horizontal="center" vertical="center" wrapText="1"/>
    </xf>
    <xf numFmtId="0" fontId="11" fillId="2" borderId="43" xfId="3" applyFont="1" applyFill="1" applyBorder="1" applyAlignment="1">
      <alignment horizontal="center" vertical="center" wrapText="1"/>
    </xf>
    <xf numFmtId="0" fontId="11" fillId="2" borderId="46" xfId="3" applyFont="1" applyFill="1" applyBorder="1" applyAlignment="1">
      <alignment horizontal="center" vertical="center" wrapText="1"/>
    </xf>
    <xf numFmtId="0" fontId="11" fillId="0" borderId="60" xfId="3" applyFont="1" applyFill="1" applyBorder="1" applyAlignment="1">
      <alignment horizontal="center" vertical="center" wrapText="1"/>
    </xf>
    <xf numFmtId="167" fontId="28" fillId="0" borderId="60" xfId="3" applyNumberFormat="1" applyFont="1" applyFill="1" applyBorder="1" applyAlignment="1">
      <alignment horizontal="center" vertical="center" wrapText="1"/>
    </xf>
    <xf numFmtId="1" fontId="28" fillId="0" borderId="60" xfId="3" applyNumberFormat="1" applyFont="1" applyFill="1" applyBorder="1" applyAlignment="1">
      <alignment horizontal="center" vertical="center" wrapText="1"/>
    </xf>
    <xf numFmtId="0" fontId="27" fillId="2" borderId="18" xfId="3" applyFont="1" applyFill="1" applyBorder="1" applyAlignment="1">
      <alignment horizontal="center" vertical="center" wrapText="1"/>
    </xf>
    <xf numFmtId="0" fontId="27" fillId="2" borderId="27" xfId="3" applyFont="1" applyFill="1" applyBorder="1" applyAlignment="1">
      <alignment horizontal="center" vertical="center" wrapText="1"/>
    </xf>
    <xf numFmtId="0" fontId="27" fillId="2" borderId="27" xfId="0" applyFont="1" applyFill="1" applyBorder="1" applyAlignment="1">
      <alignment horizontal="center" vertical="center" wrapText="1"/>
    </xf>
    <xf numFmtId="0" fontId="27" fillId="2" borderId="44" xfId="3" applyFont="1" applyFill="1" applyBorder="1" applyAlignment="1">
      <alignment horizontal="center" vertical="center" wrapText="1"/>
    </xf>
    <xf numFmtId="49" fontId="11" fillId="0" borderId="17" xfId="0" applyNumberFormat="1" applyFont="1" applyFill="1" applyBorder="1" applyAlignment="1">
      <alignment horizontal="center" vertical="center"/>
    </xf>
    <xf numFmtId="1" fontId="11" fillId="0" borderId="17" xfId="0" applyNumberFormat="1" applyFont="1" applyFill="1" applyBorder="1" applyAlignment="1">
      <alignment horizontal="center" vertical="center"/>
    </xf>
    <xf numFmtId="0" fontId="11" fillId="0" borderId="19" xfId="3" applyFont="1" applyFill="1" applyBorder="1" applyAlignment="1">
      <alignment horizontal="center" vertical="center" wrapText="1"/>
    </xf>
    <xf numFmtId="49" fontId="7" fillId="2" borderId="38" xfId="3" applyNumberFormat="1" applyFont="1" applyFill="1" applyBorder="1" applyAlignment="1">
      <alignment vertical="center" wrapText="1"/>
    </xf>
    <xf numFmtId="49" fontId="11" fillId="0" borderId="16" xfId="0" applyNumberFormat="1" applyFont="1" applyFill="1" applyBorder="1" applyAlignment="1">
      <alignment horizontal="center" vertical="center"/>
    </xf>
    <xf numFmtId="0" fontId="11" fillId="0" borderId="19" xfId="0" applyNumberFormat="1" applyFont="1" applyFill="1" applyBorder="1" applyAlignment="1" applyProtection="1">
      <alignment horizontal="center" vertical="center"/>
    </xf>
    <xf numFmtId="1" fontId="7" fillId="0" borderId="49" xfId="3" applyNumberFormat="1" applyFont="1" applyFill="1" applyBorder="1" applyAlignment="1">
      <alignment horizontal="center" vertical="center"/>
    </xf>
    <xf numFmtId="49" fontId="7" fillId="0" borderId="28" xfId="3" applyNumberFormat="1" applyFont="1" applyFill="1" applyBorder="1" applyAlignment="1">
      <alignment horizontal="center" vertical="center"/>
    </xf>
    <xf numFmtId="1" fontId="7" fillId="2" borderId="49" xfId="3" applyNumberFormat="1" applyFont="1" applyFill="1" applyBorder="1" applyAlignment="1">
      <alignment horizontal="center" vertical="center"/>
    </xf>
    <xf numFmtId="49" fontId="7" fillId="2" borderId="28" xfId="3" applyNumberFormat="1" applyFont="1" applyFill="1" applyBorder="1" applyAlignment="1">
      <alignment horizontal="center" vertical="center"/>
    </xf>
    <xf numFmtId="1" fontId="11" fillId="0" borderId="30" xfId="0" applyNumberFormat="1" applyFont="1" applyFill="1" applyBorder="1" applyAlignment="1">
      <alignment horizontal="center" vertical="center"/>
    </xf>
    <xf numFmtId="0" fontId="11" fillId="0" borderId="18" xfId="0" applyNumberFormat="1" applyFont="1" applyFill="1" applyBorder="1" applyAlignment="1">
      <alignment horizontal="center" vertical="center" wrapText="1"/>
    </xf>
    <xf numFmtId="1" fontId="11" fillId="0" borderId="16" xfId="0" applyNumberFormat="1" applyFont="1" applyFill="1" applyBorder="1" applyAlignment="1">
      <alignment horizontal="center" vertical="center" wrapText="1"/>
    </xf>
    <xf numFmtId="0" fontId="11" fillId="0" borderId="18" xfId="3" applyFont="1" applyFill="1" applyBorder="1" applyAlignment="1">
      <alignment horizontal="center" vertical="center" wrapText="1"/>
    </xf>
    <xf numFmtId="0" fontId="11" fillId="0" borderId="16" xfId="3" applyFont="1" applyFill="1" applyBorder="1" applyAlignment="1">
      <alignment horizontal="center" vertical="center" wrapText="1"/>
    </xf>
    <xf numFmtId="166" fontId="11" fillId="0" borderId="62" xfId="0" applyNumberFormat="1" applyFont="1" applyFill="1" applyBorder="1" applyAlignment="1" applyProtection="1">
      <alignment horizontal="center" vertical="center"/>
    </xf>
    <xf numFmtId="49" fontId="11" fillId="0" borderId="31" xfId="0" applyNumberFormat="1" applyFont="1" applyFill="1" applyBorder="1" applyAlignment="1">
      <alignment horizontal="left" vertical="center" wrapText="1"/>
    </xf>
    <xf numFmtId="49" fontId="7" fillId="0" borderId="38" xfId="3" applyNumberFormat="1" applyFont="1" applyFill="1" applyBorder="1" applyAlignment="1">
      <alignment vertical="center" wrapText="1"/>
    </xf>
    <xf numFmtId="49" fontId="11" fillId="2" borderId="39" xfId="3" applyNumberFormat="1" applyFont="1" applyFill="1" applyBorder="1" applyAlignment="1">
      <alignment horizontal="left" vertical="center" wrapText="1"/>
    </xf>
    <xf numFmtId="49" fontId="11" fillId="2" borderId="39" xfId="3" applyNumberFormat="1" applyFont="1" applyFill="1" applyBorder="1" applyAlignment="1">
      <alignment vertical="center" wrapText="1"/>
    </xf>
    <xf numFmtId="49" fontId="11" fillId="0" borderId="62" xfId="0" applyNumberFormat="1" applyFont="1" applyFill="1" applyBorder="1" applyAlignment="1" applyProtection="1">
      <alignment horizontal="center" vertical="center"/>
    </xf>
    <xf numFmtId="49" fontId="27" fillId="0" borderId="63" xfId="0" applyNumberFormat="1" applyFont="1" applyFill="1" applyBorder="1" applyAlignment="1" applyProtection="1">
      <alignment horizontal="center" vertical="center"/>
    </xf>
    <xf numFmtId="49" fontId="11" fillId="2" borderId="63" xfId="0" applyNumberFormat="1" applyFont="1" applyFill="1" applyBorder="1" applyAlignment="1" applyProtection="1">
      <alignment horizontal="center" vertical="center"/>
    </xf>
    <xf numFmtId="49" fontId="11" fillId="2" borderId="82" xfId="0" applyNumberFormat="1" applyFont="1" applyFill="1" applyBorder="1" applyAlignment="1" applyProtection="1">
      <alignment horizontal="center" vertical="center"/>
    </xf>
    <xf numFmtId="167" fontId="11" fillId="2" borderId="90" xfId="3" applyNumberFormat="1" applyFont="1" applyFill="1" applyBorder="1" applyAlignment="1" applyProtection="1">
      <alignment horizontal="center" vertical="center"/>
    </xf>
    <xf numFmtId="167" fontId="11" fillId="2" borderId="11" xfId="3" applyNumberFormat="1" applyFont="1" applyFill="1" applyBorder="1" applyAlignment="1" applyProtection="1">
      <alignment horizontal="center" vertical="center"/>
    </xf>
    <xf numFmtId="167" fontId="11" fillId="2" borderId="27" xfId="3" applyNumberFormat="1" applyFont="1" applyFill="1" applyBorder="1" applyAlignment="1" applyProtection="1">
      <alignment horizontal="center" vertical="center"/>
    </xf>
    <xf numFmtId="1" fontId="11" fillId="2" borderId="19" xfId="3" applyNumberFormat="1" applyFont="1" applyFill="1" applyBorder="1" applyAlignment="1" applyProtection="1">
      <alignment horizontal="center" vertical="center"/>
    </xf>
    <xf numFmtId="167" fontId="11" fillId="2" borderId="62" xfId="0" applyNumberFormat="1" applyFont="1" applyFill="1" applyBorder="1" applyAlignment="1" applyProtection="1">
      <alignment horizontal="center" vertical="center"/>
    </xf>
    <xf numFmtId="167" fontId="11" fillId="2" borderId="63" xfId="0" applyNumberFormat="1" applyFont="1" applyFill="1" applyBorder="1" applyAlignment="1" applyProtection="1">
      <alignment horizontal="center" vertical="center"/>
    </xf>
    <xf numFmtId="167" fontId="11" fillId="2" borderId="64" xfId="0" applyNumberFormat="1" applyFont="1" applyFill="1" applyBorder="1" applyAlignment="1" applyProtection="1">
      <alignment horizontal="center" vertical="center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7" xfId="3" applyFont="1" applyFill="1" applyBorder="1" applyAlignment="1">
      <alignment horizontal="center" vertical="center" wrapText="1"/>
    </xf>
    <xf numFmtId="0" fontId="11" fillId="2" borderId="19" xfId="3" applyFont="1" applyFill="1" applyBorder="1" applyAlignment="1">
      <alignment horizontal="center" vertical="center" wrapText="1"/>
    </xf>
    <xf numFmtId="49" fontId="7" fillId="2" borderId="33" xfId="3" applyNumberFormat="1" applyFont="1" applyFill="1" applyBorder="1" applyAlignment="1">
      <alignment vertical="center" wrapText="1"/>
    </xf>
    <xf numFmtId="49" fontId="7" fillId="0" borderId="78" xfId="3" applyNumberFormat="1" applyFont="1" applyFill="1" applyBorder="1" applyAlignment="1">
      <alignment vertical="center" wrapText="1"/>
    </xf>
    <xf numFmtId="0" fontId="7" fillId="2" borderId="19" xfId="3" applyNumberFormat="1" applyFont="1" applyFill="1" applyBorder="1" applyAlignment="1" applyProtection="1">
      <alignment horizontal="center" vertical="center"/>
    </xf>
    <xf numFmtId="171" fontId="7" fillId="2" borderId="16" xfId="3" applyNumberFormat="1" applyFont="1" applyFill="1" applyBorder="1" applyAlignment="1" applyProtection="1">
      <alignment horizontal="center" vertical="center"/>
    </xf>
    <xf numFmtId="171" fontId="7" fillId="2" borderId="17" xfId="3" applyNumberFormat="1" applyFont="1" applyFill="1" applyBorder="1" applyAlignment="1" applyProtection="1">
      <alignment horizontal="center" vertical="center"/>
    </xf>
    <xf numFmtId="0" fontId="7" fillId="2" borderId="12" xfId="3" applyNumberFormat="1" applyFont="1" applyFill="1" applyBorder="1" applyAlignment="1" applyProtection="1">
      <alignment horizontal="center" vertical="center"/>
    </xf>
    <xf numFmtId="172" fontId="7" fillId="2" borderId="84" xfId="3" applyNumberFormat="1" applyFont="1" applyFill="1" applyBorder="1" applyAlignment="1" applyProtection="1">
      <alignment horizontal="center" vertical="center"/>
    </xf>
    <xf numFmtId="171" fontId="7" fillId="2" borderId="34" xfId="3" applyNumberFormat="1" applyFont="1" applyFill="1" applyBorder="1" applyAlignment="1" applyProtection="1">
      <alignment horizontal="center" vertical="center"/>
    </xf>
    <xf numFmtId="171" fontId="7" fillId="2" borderId="12" xfId="3" applyNumberFormat="1" applyFont="1" applyFill="1" applyBorder="1" applyAlignment="1" applyProtection="1">
      <alignment horizontal="center" vertical="center"/>
    </xf>
    <xf numFmtId="172" fontId="7" fillId="2" borderId="70" xfId="3" applyNumberFormat="1" applyFont="1" applyFill="1" applyBorder="1" applyAlignment="1" applyProtection="1">
      <alignment horizontal="center" vertical="center"/>
    </xf>
    <xf numFmtId="171" fontId="7" fillId="2" borderId="19" xfId="3" applyNumberFormat="1" applyFont="1" applyFill="1" applyBorder="1" applyAlignment="1" applyProtection="1">
      <alignment horizontal="center" vertical="center"/>
    </xf>
    <xf numFmtId="171" fontId="7" fillId="2" borderId="35" xfId="3" applyNumberFormat="1" applyFont="1" applyFill="1" applyBorder="1" applyAlignment="1" applyProtection="1">
      <alignment horizontal="center" vertical="center"/>
    </xf>
    <xf numFmtId="171" fontId="7" fillId="2" borderId="8" xfId="3" applyNumberFormat="1" applyFont="1" applyFill="1" applyBorder="1" applyAlignment="1" applyProtection="1">
      <alignment horizontal="center" vertical="center"/>
    </xf>
    <xf numFmtId="171" fontId="7" fillId="2" borderId="9" xfId="3" applyNumberFormat="1" applyFont="1" applyFill="1" applyBorder="1" applyAlignment="1" applyProtection="1">
      <alignment horizontal="center" vertical="center"/>
    </xf>
    <xf numFmtId="171" fontId="7" fillId="2" borderId="10" xfId="3" applyNumberFormat="1" applyFont="1" applyFill="1" applyBorder="1" applyAlignment="1" applyProtection="1">
      <alignment horizontal="center" vertical="center"/>
    </xf>
    <xf numFmtId="0" fontId="7" fillId="2" borderId="20" xfId="3" applyNumberFormat="1" applyFont="1" applyFill="1" applyBorder="1" applyAlignment="1" applyProtection="1">
      <alignment horizontal="center" vertical="center"/>
    </xf>
    <xf numFmtId="0" fontId="7" fillId="2" borderId="4" xfId="3" applyNumberFormat="1" applyFont="1" applyFill="1" applyBorder="1" applyAlignment="1" applyProtection="1">
      <alignment horizontal="center" vertical="center"/>
    </xf>
    <xf numFmtId="0" fontId="7" fillId="2" borderId="6" xfId="3" applyNumberFormat="1" applyFont="1" applyFill="1" applyBorder="1" applyAlignment="1" applyProtection="1">
      <alignment horizontal="center" vertical="center"/>
    </xf>
    <xf numFmtId="0" fontId="7" fillId="2" borderId="80" xfId="3" applyNumberFormat="1" applyFont="1" applyFill="1" applyBorder="1" applyAlignment="1" applyProtection="1">
      <alignment horizontal="center" vertical="center"/>
    </xf>
    <xf numFmtId="171" fontId="7" fillId="0" borderId="1" xfId="3" applyNumberFormat="1" applyFont="1" applyFill="1" applyBorder="1" applyAlignment="1" applyProtection="1">
      <alignment horizontal="center" vertical="center"/>
    </xf>
    <xf numFmtId="171" fontId="7" fillId="0" borderId="28" xfId="3" applyNumberFormat="1" applyFont="1" applyFill="1" applyBorder="1" applyAlignment="1" applyProtection="1">
      <alignment horizontal="center" vertical="center"/>
    </xf>
    <xf numFmtId="1" fontId="7" fillId="0" borderId="28" xfId="3" applyNumberFormat="1" applyFont="1" applyFill="1" applyBorder="1" applyAlignment="1" applyProtection="1">
      <alignment horizontal="center" vertical="center"/>
    </xf>
    <xf numFmtId="0" fontId="7" fillId="0" borderId="73" xfId="3" applyFont="1" applyFill="1" applyBorder="1" applyAlignment="1">
      <alignment horizontal="center" vertical="center" wrapText="1"/>
    </xf>
    <xf numFmtId="171" fontId="7" fillId="0" borderId="37" xfId="3" applyNumberFormat="1" applyFont="1" applyFill="1" applyBorder="1" applyAlignment="1" applyProtection="1">
      <alignment horizontal="center" vertical="center"/>
    </xf>
    <xf numFmtId="1" fontId="7" fillId="0" borderId="37" xfId="3" applyNumberFormat="1" applyFont="1" applyFill="1" applyBorder="1" applyAlignment="1">
      <alignment horizontal="center" vertical="center"/>
    </xf>
    <xf numFmtId="0" fontId="7" fillId="0" borderId="37" xfId="3" applyNumberFormat="1" applyFont="1" applyFill="1" applyBorder="1" applyAlignment="1" applyProtection="1">
      <alignment horizontal="center" vertical="center"/>
    </xf>
    <xf numFmtId="0" fontId="7" fillId="0" borderId="37" xfId="3" applyFont="1" applyFill="1" applyBorder="1" applyAlignment="1">
      <alignment horizontal="center" vertical="center" wrapText="1"/>
    </xf>
    <xf numFmtId="172" fontId="7" fillId="0" borderId="37" xfId="3" applyNumberFormat="1" applyFont="1" applyFill="1" applyBorder="1" applyAlignment="1" applyProtection="1">
      <alignment horizontal="center" vertical="center"/>
    </xf>
    <xf numFmtId="172" fontId="7" fillId="0" borderId="1" xfId="3" applyNumberFormat="1" applyFont="1" applyFill="1" applyBorder="1" applyAlignment="1" applyProtection="1">
      <alignment horizontal="center" vertical="center"/>
    </xf>
    <xf numFmtId="0" fontId="7" fillId="0" borderId="16" xfId="3" applyNumberFormat="1" applyFont="1" applyFill="1" applyBorder="1" applyAlignment="1" applyProtection="1">
      <alignment horizontal="center" vertical="center"/>
    </xf>
    <xf numFmtId="1" fontId="7" fillId="0" borderId="19" xfId="3" applyNumberFormat="1" applyFont="1" applyFill="1" applyBorder="1" applyAlignment="1">
      <alignment horizontal="center" vertical="center" wrapText="1"/>
    </xf>
    <xf numFmtId="171" fontId="7" fillId="0" borderId="49" xfId="3" applyNumberFormat="1" applyFont="1" applyFill="1" applyBorder="1" applyAlignment="1" applyProtection="1">
      <alignment horizontal="center" vertical="center"/>
    </xf>
    <xf numFmtId="1" fontId="7" fillId="0" borderId="49" xfId="3" applyNumberFormat="1" applyFont="1" applyFill="1" applyBorder="1" applyAlignment="1" applyProtection="1">
      <alignment horizontal="center" vertical="center"/>
    </xf>
    <xf numFmtId="172" fontId="7" fillId="0" borderId="49" xfId="3" applyNumberFormat="1" applyFont="1" applyFill="1" applyBorder="1" applyAlignment="1" applyProtection="1">
      <alignment horizontal="center" vertical="center"/>
    </xf>
    <xf numFmtId="0" fontId="11" fillId="2" borderId="62" xfId="0" applyNumberFormat="1" applyFont="1" applyFill="1" applyBorder="1" applyAlignment="1" applyProtection="1">
      <alignment horizontal="left" vertical="center"/>
    </xf>
    <xf numFmtId="0" fontId="11" fillId="2" borderId="63" xfId="0" applyNumberFormat="1" applyFont="1" applyFill="1" applyBorder="1" applyAlignment="1" applyProtection="1">
      <alignment horizontal="left" vertical="center" wrapText="1"/>
    </xf>
    <xf numFmtId="0" fontId="11" fillId="2" borderId="82" xfId="0" applyNumberFormat="1" applyFont="1" applyFill="1" applyBorder="1" applyAlignment="1" applyProtection="1">
      <alignment horizontal="left" vertical="center"/>
    </xf>
    <xf numFmtId="0" fontId="7" fillId="2" borderId="4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71" fontId="31" fillId="2" borderId="43" xfId="0" applyNumberFormat="1" applyFont="1" applyFill="1" applyBorder="1" applyAlignment="1" applyProtection="1">
      <alignment horizontal="center" vertical="center"/>
    </xf>
    <xf numFmtId="167" fontId="11" fillId="2" borderId="0" xfId="3" applyNumberFormat="1" applyFont="1" applyFill="1" applyBorder="1" applyAlignment="1" applyProtection="1">
      <alignment horizontal="center" vertical="center"/>
    </xf>
    <xf numFmtId="1" fontId="11" fillId="2" borderId="65" xfId="0" applyNumberFormat="1" applyFont="1" applyFill="1" applyBorder="1" applyAlignment="1" applyProtection="1">
      <alignment horizontal="center" vertical="center"/>
    </xf>
    <xf numFmtId="1" fontId="28" fillId="0" borderId="70" xfId="3" applyNumberFormat="1" applyFont="1" applyFill="1" applyBorder="1" applyAlignment="1">
      <alignment horizontal="center" vertical="center" wrapText="1"/>
    </xf>
    <xf numFmtId="165" fontId="7" fillId="2" borderId="28" xfId="0" applyNumberFormat="1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167" fontId="7" fillId="2" borderId="0" xfId="3" applyNumberFormat="1" applyFont="1" applyFill="1" applyBorder="1" applyAlignment="1" applyProtection="1">
      <alignment horizontal="center" vertical="center"/>
    </xf>
    <xf numFmtId="172" fontId="7" fillId="2" borderId="0" xfId="3" applyNumberFormat="1" applyFont="1" applyFill="1" applyBorder="1" applyAlignment="1" applyProtection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167" fontId="2" fillId="5" borderId="0" xfId="0" applyNumberFormat="1" applyFont="1" applyFill="1" applyAlignment="1">
      <alignment horizontal="center" vertical="center"/>
    </xf>
    <xf numFmtId="1" fontId="11" fillId="0" borderId="19" xfId="0" applyNumberFormat="1" applyFont="1" applyFill="1" applyBorder="1" applyAlignment="1">
      <alignment horizontal="center" vertical="center" wrapText="1"/>
    </xf>
    <xf numFmtId="0" fontId="7" fillId="0" borderId="16" xfId="3" applyFont="1" applyFill="1" applyBorder="1" applyAlignment="1">
      <alignment horizontal="center" vertical="center" wrapText="1"/>
    </xf>
    <xf numFmtId="171" fontId="11" fillId="2" borderId="38" xfId="3" applyNumberFormat="1" applyFont="1" applyFill="1" applyBorder="1" applyAlignment="1" applyProtection="1">
      <alignment horizontal="center" vertical="center"/>
    </xf>
    <xf numFmtId="171" fontId="11" fillId="2" borderId="28" xfId="3" applyNumberFormat="1" applyFont="1" applyFill="1" applyBorder="1" applyAlignment="1" applyProtection="1">
      <alignment horizontal="center" vertical="center"/>
    </xf>
    <xf numFmtId="49" fontId="11" fillId="2" borderId="62" xfId="0" applyNumberFormat="1" applyFont="1" applyFill="1" applyBorder="1" applyAlignment="1" applyProtection="1">
      <alignment horizontal="center" vertical="center"/>
    </xf>
    <xf numFmtId="171" fontId="11" fillId="2" borderId="31" xfId="0" applyNumberFormat="1" applyFont="1" applyFill="1" applyBorder="1" applyAlignment="1" applyProtection="1">
      <alignment horizontal="left" vertical="center" wrapText="1"/>
    </xf>
    <xf numFmtId="171" fontId="11" fillId="2" borderId="86" xfId="0" applyNumberFormat="1" applyFont="1" applyFill="1" applyBorder="1" applyAlignment="1" applyProtection="1">
      <alignment horizontal="left" vertical="center" wrapText="1"/>
    </xf>
    <xf numFmtId="171" fontId="7" fillId="2" borderId="23" xfId="0" applyNumberFormat="1" applyFont="1" applyFill="1" applyBorder="1" applyAlignment="1" applyProtection="1">
      <alignment horizontal="center" vertical="center"/>
    </xf>
    <xf numFmtId="171" fontId="7" fillId="2" borderId="24" xfId="0" applyNumberFormat="1" applyFont="1" applyFill="1" applyBorder="1" applyAlignment="1" applyProtection="1">
      <alignment horizontal="center" vertical="center"/>
    </xf>
    <xf numFmtId="49" fontId="11" fillId="2" borderId="64" xfId="0" applyNumberFormat="1" applyFont="1" applyFill="1" applyBorder="1" applyAlignment="1" applyProtection="1">
      <alignment horizontal="center" vertical="center"/>
    </xf>
    <xf numFmtId="171" fontId="7" fillId="2" borderId="32" xfId="0" applyNumberFormat="1" applyFont="1" applyFill="1" applyBorder="1" applyAlignment="1" applyProtection="1">
      <alignment horizontal="center" vertical="center"/>
    </xf>
    <xf numFmtId="171" fontId="7" fillId="2" borderId="61" xfId="0" applyNumberFormat="1" applyFont="1" applyFill="1" applyBorder="1" applyAlignment="1" applyProtection="1">
      <alignment horizontal="center" vertical="center"/>
    </xf>
    <xf numFmtId="167" fontId="11" fillId="2" borderId="95" xfId="0" applyNumberFormat="1" applyFont="1" applyFill="1" applyBorder="1" applyAlignment="1" applyProtection="1">
      <alignment horizontal="center" vertical="center"/>
    </xf>
    <xf numFmtId="167" fontId="11" fillId="2" borderId="30" xfId="0" applyNumberFormat="1" applyFont="1" applyFill="1" applyBorder="1" applyAlignment="1" applyProtection="1">
      <alignment horizontal="center" vertical="center"/>
    </xf>
    <xf numFmtId="167" fontId="11" fillId="2" borderId="79" xfId="0" applyNumberFormat="1" applyFont="1" applyFill="1" applyBorder="1" applyAlignment="1" applyProtection="1">
      <alignment horizontal="center" vertical="center"/>
    </xf>
    <xf numFmtId="1" fontId="11" fillId="2" borderId="95" xfId="0" applyNumberFormat="1" applyFont="1" applyFill="1" applyBorder="1" applyAlignment="1" applyProtection="1">
      <alignment horizontal="center" vertical="center"/>
    </xf>
    <xf numFmtId="171" fontId="11" fillId="2" borderId="30" xfId="0" applyNumberFormat="1" applyFont="1" applyFill="1" applyBorder="1" applyAlignment="1" applyProtection="1">
      <alignment horizontal="center" vertical="center"/>
    </xf>
    <xf numFmtId="171" fontId="11" fillId="2" borderId="79" xfId="0" applyNumberFormat="1" applyFont="1" applyFill="1" applyBorder="1" applyAlignment="1" applyProtection="1">
      <alignment horizontal="center" vertical="center"/>
    </xf>
    <xf numFmtId="0" fontId="11" fillId="2" borderId="23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left" vertical="top" wrapText="1"/>
    </xf>
    <xf numFmtId="0" fontId="11" fillId="2" borderId="23" xfId="0" applyFont="1" applyFill="1" applyBorder="1" applyAlignment="1">
      <alignment horizontal="left" vertical="top" wrapText="1"/>
    </xf>
    <xf numFmtId="0" fontId="11" fillId="2" borderId="41" xfId="0" applyFont="1" applyFill="1" applyBorder="1" applyAlignment="1">
      <alignment horizontal="left" vertical="top" wrapText="1"/>
    </xf>
    <xf numFmtId="0" fontId="11" fillId="2" borderId="32" xfId="0" applyFont="1" applyFill="1" applyBorder="1" applyAlignment="1">
      <alignment horizontal="left" vertical="top" wrapText="1"/>
    </xf>
    <xf numFmtId="0" fontId="11" fillId="2" borderId="61" xfId="0" applyFont="1" applyFill="1" applyBorder="1" applyAlignment="1">
      <alignment horizontal="left" vertical="top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168" fontId="3" fillId="0" borderId="1" xfId="0" applyNumberFormat="1" applyFont="1" applyFill="1" applyBorder="1" applyAlignment="1" applyProtection="1">
      <alignment horizontal="center" vertical="center"/>
    </xf>
    <xf numFmtId="0" fontId="7" fillId="2" borderId="34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171" fontId="31" fillId="2" borderId="35" xfId="0" applyNumberFormat="1" applyFont="1" applyFill="1" applyBorder="1" applyAlignment="1" applyProtection="1">
      <alignment horizontal="center" vertical="center"/>
    </xf>
    <xf numFmtId="167" fontId="11" fillId="2" borderId="84" xfId="0" applyNumberFormat="1" applyFont="1" applyFill="1" applyBorder="1" applyAlignment="1" applyProtection="1">
      <alignment horizontal="center" vertical="center"/>
    </xf>
    <xf numFmtId="167" fontId="2" fillId="0" borderId="27" xfId="0" applyNumberFormat="1" applyFont="1" applyBorder="1" applyAlignment="1">
      <alignment horizontal="center" vertical="center"/>
    </xf>
    <xf numFmtId="2" fontId="0" fillId="0" borderId="0" xfId="0" applyNumberFormat="1"/>
    <xf numFmtId="0" fontId="11" fillId="2" borderId="0" xfId="0" applyFont="1" applyFill="1" applyBorder="1" applyAlignment="1" applyProtection="1">
      <alignment horizontal="right" vertical="center"/>
    </xf>
    <xf numFmtId="165" fontId="3" fillId="0" borderId="1" xfId="0" applyNumberFormat="1" applyFont="1" applyFill="1" applyBorder="1" applyAlignment="1" applyProtection="1">
      <alignment horizontal="center" vertical="center"/>
    </xf>
    <xf numFmtId="167" fontId="37" fillId="0" borderId="1" xfId="0" applyNumberFormat="1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7" fillId="0" borderId="0" xfId="0" applyFont="1"/>
    <xf numFmtId="0" fontId="36" fillId="0" borderId="0" xfId="0" applyFont="1"/>
    <xf numFmtId="0" fontId="7" fillId="2" borderId="83" xfId="3" applyNumberFormat="1" applyFont="1" applyFill="1" applyBorder="1" applyAlignment="1" applyProtection="1">
      <alignment horizontal="center" vertical="center"/>
    </xf>
    <xf numFmtId="0" fontId="7" fillId="2" borderId="7" xfId="3" applyNumberFormat="1" applyFont="1" applyFill="1" applyBorder="1" applyAlignment="1" applyProtection="1">
      <alignment horizontal="center" vertical="center"/>
    </xf>
    <xf numFmtId="0" fontId="7" fillId="2" borderId="96" xfId="3" applyNumberFormat="1" applyFont="1" applyFill="1" applyBorder="1" applyAlignment="1" applyProtection="1">
      <alignment horizontal="center" vertical="center"/>
    </xf>
    <xf numFmtId="0" fontId="27" fillId="2" borderId="31" xfId="3" applyFont="1" applyFill="1" applyBorder="1" applyAlignment="1">
      <alignment horizontal="center" vertical="center" wrapText="1"/>
    </xf>
    <xf numFmtId="0" fontId="27" fillId="2" borderId="38" xfId="3" applyFont="1" applyFill="1" applyBorder="1" applyAlignment="1">
      <alignment horizontal="center" vertical="center" wrapText="1"/>
    </xf>
    <xf numFmtId="0" fontId="27" fillId="2" borderId="38" xfId="0" applyFont="1" applyFill="1" applyBorder="1" applyAlignment="1">
      <alignment horizontal="center" vertical="center" wrapText="1"/>
    </xf>
    <xf numFmtId="0" fontId="7" fillId="2" borderId="38" xfId="3" applyNumberFormat="1" applyFont="1" applyFill="1" applyBorder="1" applyAlignment="1" applyProtection="1">
      <alignment vertical="center"/>
    </xf>
    <xf numFmtId="0" fontId="7" fillId="2" borderId="38" xfId="0" applyNumberFormat="1" applyFont="1" applyFill="1" applyBorder="1" applyAlignment="1" applyProtection="1">
      <alignment horizontal="center" vertical="center"/>
    </xf>
    <xf numFmtId="0" fontId="7" fillId="2" borderId="38" xfId="3" applyFont="1" applyFill="1" applyBorder="1" applyAlignment="1">
      <alignment horizontal="center" vertical="center" wrapText="1"/>
    </xf>
    <xf numFmtId="0" fontId="27" fillId="2" borderId="47" xfId="3" applyFont="1" applyFill="1" applyBorder="1" applyAlignment="1">
      <alignment horizontal="center" vertical="center" wrapText="1"/>
    </xf>
    <xf numFmtId="0" fontId="11" fillId="0" borderId="31" xfId="0" applyNumberFormat="1" applyFont="1" applyFill="1" applyBorder="1" applyAlignment="1">
      <alignment horizontal="center" vertical="center" wrapText="1"/>
    </xf>
    <xf numFmtId="0" fontId="7" fillId="0" borderId="31" xfId="3" applyFont="1" applyFill="1" applyBorder="1" applyAlignment="1">
      <alignment horizontal="center" vertical="center" wrapText="1"/>
    </xf>
    <xf numFmtId="0" fontId="11" fillId="0" borderId="31" xfId="3" applyFont="1" applyFill="1" applyBorder="1" applyAlignment="1">
      <alignment horizontal="center" vertical="center" wrapText="1"/>
    </xf>
    <xf numFmtId="0" fontId="7" fillId="0" borderId="38" xfId="3" applyNumberFormat="1" applyFont="1" applyFill="1" applyBorder="1" applyAlignment="1">
      <alignment horizontal="center" vertical="center" wrapText="1"/>
    </xf>
    <xf numFmtId="0" fontId="7" fillId="2" borderId="38" xfId="3" applyNumberFormat="1" applyFont="1" applyFill="1" applyBorder="1" applyAlignment="1">
      <alignment horizontal="center" vertical="center" wrapText="1"/>
    </xf>
    <xf numFmtId="1" fontId="11" fillId="2" borderId="30" xfId="0" applyNumberFormat="1" applyFont="1" applyFill="1" applyBorder="1" applyAlignment="1">
      <alignment horizontal="center" vertical="center" wrapText="1"/>
    </xf>
    <xf numFmtId="1" fontId="11" fillId="2" borderId="98" xfId="3" applyNumberFormat="1" applyFont="1" applyFill="1" applyBorder="1" applyAlignment="1" applyProtection="1">
      <alignment horizontal="center" vertical="center"/>
    </xf>
    <xf numFmtId="167" fontId="11" fillId="2" borderId="98" xfId="3" applyNumberFormat="1" applyFont="1" applyFill="1" applyBorder="1" applyAlignment="1" applyProtection="1">
      <alignment horizontal="center" vertical="center"/>
    </xf>
    <xf numFmtId="0" fontId="11" fillId="2" borderId="84" xfId="0" applyNumberFormat="1" applyFont="1" applyFill="1" applyBorder="1" applyAlignment="1" applyProtection="1">
      <alignment horizontal="left" vertical="center" wrapText="1"/>
    </xf>
    <xf numFmtId="1" fontId="11" fillId="2" borderId="37" xfId="0" applyNumberFormat="1" applyFont="1" applyFill="1" applyBorder="1" applyAlignment="1">
      <alignment horizontal="center" vertical="center" wrapText="1"/>
    </xf>
    <xf numFmtId="167" fontId="11" fillId="2" borderId="50" xfId="3" applyNumberFormat="1" applyFont="1" applyFill="1" applyBorder="1" applyAlignment="1" applyProtection="1">
      <alignment horizontal="center" vertical="center"/>
    </xf>
    <xf numFmtId="1" fontId="11" fillId="2" borderId="79" xfId="0" applyNumberFormat="1" applyFont="1" applyFill="1" applyBorder="1" applyAlignment="1" applyProtection="1">
      <alignment horizontal="center" vertical="center"/>
    </xf>
    <xf numFmtId="167" fontId="11" fillId="2" borderId="38" xfId="3" applyNumberFormat="1" applyFont="1" applyFill="1" applyBorder="1" applyAlignment="1" applyProtection="1">
      <alignment horizontal="center" vertical="center"/>
    </xf>
    <xf numFmtId="1" fontId="11" fillId="2" borderId="68" xfId="0" applyNumberFormat="1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>
      <alignment horizontal="left" vertical="top" wrapText="1"/>
    </xf>
    <xf numFmtId="0" fontId="11" fillId="2" borderId="31" xfId="0" applyFont="1" applyFill="1" applyBorder="1" applyAlignment="1">
      <alignment horizontal="left" vertical="top" wrapText="1"/>
    </xf>
    <xf numFmtId="171" fontId="11" fillId="2" borderId="41" xfId="3" applyNumberFormat="1" applyFont="1" applyFill="1" applyBorder="1" applyAlignment="1">
      <alignment horizontal="center" vertical="center" wrapText="1"/>
    </xf>
    <xf numFmtId="0" fontId="11" fillId="2" borderId="40" xfId="0" applyFont="1" applyFill="1" applyBorder="1" applyAlignment="1">
      <alignment horizontal="left" vertical="top" wrapText="1"/>
    </xf>
    <xf numFmtId="0" fontId="11" fillId="2" borderId="86" xfId="0" applyFont="1" applyFill="1" applyBorder="1" applyAlignment="1">
      <alignment horizontal="left" vertical="top" wrapText="1"/>
    </xf>
    <xf numFmtId="0" fontId="7" fillId="2" borderId="31" xfId="3" applyNumberFormat="1" applyFont="1" applyFill="1" applyBorder="1" applyAlignment="1" applyProtection="1">
      <alignment horizontal="center" vertical="center"/>
    </xf>
    <xf numFmtId="0" fontId="7" fillId="2" borderId="50" xfId="3" applyNumberFormat="1" applyFont="1" applyFill="1" applyBorder="1" applyAlignment="1" applyProtection="1">
      <alignment horizontal="center" vertical="center"/>
    </xf>
    <xf numFmtId="0" fontId="7" fillId="2" borderId="38" xfId="3" applyNumberFormat="1" applyFont="1" applyFill="1" applyBorder="1" applyAlignment="1" applyProtection="1">
      <alignment horizontal="center" vertical="center"/>
    </xf>
    <xf numFmtId="0" fontId="7" fillId="0" borderId="86" xfId="3" applyNumberFormat="1" applyFont="1" applyFill="1" applyBorder="1" applyAlignment="1" applyProtection="1">
      <alignment horizontal="center" vertical="center"/>
    </xf>
    <xf numFmtId="0" fontId="7" fillId="0" borderId="50" xfId="3" applyNumberFormat="1" applyFont="1" applyFill="1" applyBorder="1" applyAlignment="1" applyProtection="1">
      <alignment horizontal="center" vertical="center"/>
    </xf>
    <xf numFmtId="0" fontId="7" fillId="0" borderId="38" xfId="3" applyNumberFormat="1" applyFont="1" applyFill="1" applyBorder="1" applyAlignment="1" applyProtection="1">
      <alignment horizontal="center" vertical="center"/>
    </xf>
    <xf numFmtId="49" fontId="7" fillId="0" borderId="39" xfId="0" applyNumberFormat="1" applyFont="1" applyBorder="1" applyAlignment="1">
      <alignment vertical="center" wrapText="1"/>
    </xf>
    <xf numFmtId="49" fontId="7" fillId="0" borderId="72" xfId="0" applyNumberFormat="1" applyFont="1" applyBorder="1" applyAlignment="1">
      <alignment vertical="center" wrapText="1"/>
    </xf>
    <xf numFmtId="1" fontId="11" fillId="2" borderId="26" xfId="3" applyNumberFormat="1" applyFont="1" applyFill="1" applyBorder="1" applyAlignment="1">
      <alignment horizontal="center" vertical="center" wrapText="1"/>
    </xf>
    <xf numFmtId="1" fontId="11" fillId="2" borderId="99" xfId="3" applyNumberFormat="1" applyFont="1" applyFill="1" applyBorder="1" applyAlignment="1">
      <alignment horizontal="center" vertical="center" wrapText="1"/>
    </xf>
    <xf numFmtId="0" fontId="11" fillId="2" borderId="99" xfId="0" applyFont="1" applyFill="1" applyBorder="1" applyAlignment="1">
      <alignment horizontal="center" vertical="center" wrapText="1"/>
    </xf>
    <xf numFmtId="0" fontId="7" fillId="2" borderId="80" xfId="0" applyFont="1" applyFill="1" applyBorder="1" applyAlignment="1">
      <alignment horizontal="center" vertical="center" wrapText="1"/>
    </xf>
    <xf numFmtId="0" fontId="7" fillId="2" borderId="60" xfId="0" applyFont="1" applyFill="1" applyBorder="1" applyAlignment="1">
      <alignment horizontal="center" vertical="center" wrapText="1"/>
    </xf>
    <xf numFmtId="0" fontId="7" fillId="2" borderId="81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/>
    </xf>
    <xf numFmtId="171" fontId="11" fillId="2" borderId="1" xfId="3" applyNumberFormat="1" applyFont="1" applyFill="1" applyBorder="1" applyAlignment="1" applyProtection="1">
      <alignment horizontal="center" vertical="center"/>
    </xf>
    <xf numFmtId="49" fontId="11" fillId="2" borderId="30" xfId="0" applyNumberFormat="1" applyFont="1" applyFill="1" applyBorder="1" applyAlignment="1" applyProtection="1">
      <alignment horizontal="center" vertical="center"/>
    </xf>
    <xf numFmtId="0" fontId="11" fillId="0" borderId="80" xfId="3" applyFont="1" applyFill="1" applyBorder="1" applyAlignment="1">
      <alignment horizontal="center" vertical="center" wrapText="1"/>
    </xf>
    <xf numFmtId="0" fontId="11" fillId="0" borderId="81" xfId="3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38" fillId="0" borderId="1" xfId="0" applyFont="1" applyFill="1" applyBorder="1" applyAlignment="1">
      <alignment horizontal="left" wrapText="1"/>
    </xf>
    <xf numFmtId="167" fontId="38" fillId="0" borderId="1" xfId="0" applyNumberFormat="1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8" fillId="0" borderId="0" xfId="0" applyFont="1"/>
    <xf numFmtId="0" fontId="0" fillId="0" borderId="0" xfId="0" applyFont="1"/>
    <xf numFmtId="1" fontId="28" fillId="0" borderId="81" xfId="3" applyNumberFormat="1" applyFont="1" applyFill="1" applyBorder="1" applyAlignment="1">
      <alignment horizontal="center" vertical="center" wrapText="1"/>
    </xf>
    <xf numFmtId="1" fontId="11" fillId="2" borderId="81" xfId="3" applyNumberFormat="1" applyFont="1" applyFill="1" applyBorder="1" applyAlignment="1">
      <alignment horizontal="center" vertical="center" wrapText="1"/>
    </xf>
    <xf numFmtId="1" fontId="11" fillId="2" borderId="70" xfId="0" applyNumberFormat="1" applyFont="1" applyFill="1" applyBorder="1" applyAlignment="1" applyProtection="1">
      <alignment horizontal="center" vertical="center"/>
    </xf>
    <xf numFmtId="0" fontId="0" fillId="0" borderId="1" xfId="0" applyBorder="1" applyAlignment="1">
      <alignment vertical="center" wrapText="1"/>
    </xf>
    <xf numFmtId="0" fontId="0" fillId="4" borderId="0" xfId="0" applyFill="1"/>
    <xf numFmtId="0" fontId="0" fillId="0" borderId="0" xfId="0" applyFill="1" applyBorder="1"/>
    <xf numFmtId="170" fontId="41" fillId="0" borderId="0" xfId="3" applyNumberFormat="1" applyFont="1" applyFill="1" applyBorder="1" applyAlignment="1" applyProtection="1">
      <alignment vertical="center"/>
    </xf>
    <xf numFmtId="0" fontId="42" fillId="2" borderId="3" xfId="0" applyFont="1" applyFill="1" applyBorder="1"/>
    <xf numFmtId="0" fontId="43" fillId="0" borderId="3" xfId="0" applyFont="1" applyBorder="1"/>
    <xf numFmtId="170" fontId="29" fillId="0" borderId="0" xfId="0" applyNumberFormat="1" applyFont="1" applyFill="1" applyBorder="1" applyAlignment="1" applyProtection="1">
      <alignment vertical="center"/>
    </xf>
    <xf numFmtId="166" fontId="29" fillId="0" borderId="1" xfId="0" applyNumberFormat="1" applyFont="1" applyFill="1" applyBorder="1" applyAlignment="1" applyProtection="1">
      <alignment vertical="center"/>
    </xf>
    <xf numFmtId="0" fontId="43" fillId="5" borderId="0" xfId="0" applyFont="1" applyFill="1"/>
    <xf numFmtId="0" fontId="0" fillId="0" borderId="1" xfId="0" applyBorder="1" applyAlignment="1">
      <alignment vertical="center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left" wrapText="1"/>
    </xf>
    <xf numFmtId="167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7" fontId="2" fillId="6" borderId="1" xfId="0" applyNumberFormat="1" applyFont="1" applyFill="1" applyBorder="1" applyAlignment="1">
      <alignment horizontal="center" vertical="center"/>
    </xf>
    <xf numFmtId="166" fontId="2" fillId="6" borderId="1" xfId="1" applyNumberFormat="1" applyFont="1" applyFill="1" applyBorder="1" applyAlignment="1" applyProtection="1">
      <alignment horizontal="center" vertical="center"/>
    </xf>
    <xf numFmtId="166" fontId="3" fillId="0" borderId="0" xfId="0" applyNumberFormat="1" applyFont="1" applyFill="1" applyBorder="1" applyAlignment="1" applyProtection="1">
      <alignment horizontal="center" vertical="center"/>
    </xf>
    <xf numFmtId="167" fontId="38" fillId="6" borderId="1" xfId="0" applyNumberFormat="1" applyFont="1" applyFill="1" applyBorder="1" applyAlignment="1">
      <alignment horizontal="center" vertical="center"/>
    </xf>
    <xf numFmtId="167" fontId="2" fillId="7" borderId="1" xfId="0" applyNumberFormat="1" applyFont="1" applyFill="1" applyBorder="1" applyAlignment="1">
      <alignment horizontal="center" vertical="center"/>
    </xf>
    <xf numFmtId="167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8" fillId="4" borderId="1" xfId="0" applyFont="1" applyFill="1" applyBorder="1" applyAlignment="1">
      <alignment horizontal="left" wrapText="1"/>
    </xf>
    <xf numFmtId="167" fontId="38" fillId="4" borderId="1" xfId="0" applyNumberFormat="1" applyFont="1" applyFill="1" applyBorder="1" applyAlignment="1">
      <alignment horizontal="center" vertical="center"/>
    </xf>
    <xf numFmtId="0" fontId="38" fillId="4" borderId="1" xfId="0" applyFont="1" applyFill="1" applyBorder="1" applyAlignment="1">
      <alignment horizontal="center" vertical="center"/>
    </xf>
    <xf numFmtId="49" fontId="11" fillId="7" borderId="63" xfId="3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8" fillId="6" borderId="0" xfId="0" applyFont="1" applyFill="1" applyAlignment="1">
      <alignment horizontal="center" wrapText="1"/>
    </xf>
    <xf numFmtId="0" fontId="44" fillId="6" borderId="0" xfId="0" applyFont="1" applyFill="1"/>
    <xf numFmtId="0" fontId="38" fillId="8" borderId="1" xfId="0" applyFont="1" applyFill="1" applyBorder="1" applyAlignment="1">
      <alignment horizontal="center" vertical="center"/>
    </xf>
    <xf numFmtId="0" fontId="0" fillId="9" borderId="0" xfId="0" applyFill="1"/>
    <xf numFmtId="170" fontId="7" fillId="9" borderId="0" xfId="3" applyNumberFormat="1" applyFont="1" applyFill="1" applyBorder="1" applyAlignment="1" applyProtection="1">
      <alignment vertical="center"/>
    </xf>
    <xf numFmtId="0" fontId="2" fillId="9" borderId="0" xfId="0" applyFont="1" applyFill="1"/>
    <xf numFmtId="166" fontId="29" fillId="9" borderId="1" xfId="0" applyNumberFormat="1" applyFont="1" applyFill="1" applyBorder="1" applyAlignment="1" applyProtection="1">
      <alignment vertical="center"/>
    </xf>
    <xf numFmtId="0" fontId="45" fillId="9" borderId="0" xfId="0" applyFont="1" applyFill="1" applyAlignment="1">
      <alignment horizontal="center"/>
    </xf>
    <xf numFmtId="0" fontId="0" fillId="9" borderId="1" xfId="0" applyFill="1" applyBorder="1"/>
    <xf numFmtId="0" fontId="0" fillId="9" borderId="1" xfId="0" applyFont="1" applyFill="1" applyBorder="1"/>
    <xf numFmtId="0" fontId="0" fillId="10" borderId="1" xfId="0" applyFill="1" applyBorder="1"/>
    <xf numFmtId="0" fontId="3" fillId="0" borderId="1" xfId="0" applyFont="1" applyFill="1" applyBorder="1" applyAlignment="1">
      <alignment horizontal="left" wrapText="1"/>
    </xf>
    <xf numFmtId="0" fontId="3" fillId="4" borderId="1" xfId="0" applyFont="1" applyFill="1" applyBorder="1" applyAlignment="1">
      <alignment horizontal="left" wrapText="1"/>
    </xf>
    <xf numFmtId="0" fontId="3" fillId="7" borderId="1" xfId="0" applyFont="1" applyFill="1" applyBorder="1" applyAlignment="1">
      <alignment horizontal="left" wrapText="1"/>
    </xf>
    <xf numFmtId="0" fontId="11" fillId="0" borderId="70" xfId="3" applyFont="1" applyFill="1" applyBorder="1" applyAlignment="1">
      <alignment horizontal="center" vertical="center" wrapText="1"/>
    </xf>
    <xf numFmtId="167" fontId="28" fillId="0" borderId="70" xfId="3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 applyProtection="1">
      <alignment horizontal="center" vertical="center"/>
    </xf>
    <xf numFmtId="0" fontId="46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46" fillId="0" borderId="1" xfId="0" applyFont="1" applyBorder="1" applyAlignment="1">
      <alignment horizontal="left" wrapText="1"/>
    </xf>
    <xf numFmtId="0" fontId="3" fillId="0" borderId="12" xfId="0" applyFont="1" applyBorder="1" applyAlignment="1">
      <alignment horizontal="left" wrapText="1"/>
    </xf>
    <xf numFmtId="0" fontId="3" fillId="4" borderId="1" xfId="0" applyFont="1" applyFill="1" applyBorder="1" applyAlignment="1">
      <alignment wrapText="1"/>
    </xf>
    <xf numFmtId="0" fontId="3" fillId="11" borderId="1" xfId="0" applyFont="1" applyFill="1" applyBorder="1" applyAlignment="1">
      <alignment horizontal="left" wrapText="1"/>
    </xf>
    <xf numFmtId="0" fontId="46" fillId="4" borderId="1" xfId="0" applyFont="1" applyFill="1" applyBorder="1" applyAlignment="1">
      <alignment horizontal="left" wrapText="1"/>
    </xf>
    <xf numFmtId="170" fontId="2" fillId="0" borderId="1" xfId="3" applyNumberFormat="1" applyFont="1" applyFill="1" applyBorder="1" applyAlignment="1" applyProtection="1">
      <alignment vertical="center"/>
    </xf>
    <xf numFmtId="0" fontId="2" fillId="2" borderId="1" xfId="3" applyNumberFormat="1" applyFont="1" applyFill="1" applyBorder="1" applyAlignment="1" applyProtection="1">
      <alignment horizontal="center" vertical="center"/>
    </xf>
    <xf numFmtId="170" fontId="47" fillId="0" borderId="1" xfId="3" applyNumberFormat="1" applyFont="1" applyFill="1" applyBorder="1" applyAlignment="1" applyProtection="1">
      <alignment vertical="center"/>
    </xf>
    <xf numFmtId="170" fontId="48" fillId="0" borderId="1" xfId="3" applyNumberFormat="1" applyFont="1" applyFill="1" applyBorder="1" applyAlignment="1" applyProtection="1">
      <alignment vertical="center"/>
    </xf>
    <xf numFmtId="166" fontId="2" fillId="0" borderId="1" xfId="3" applyNumberFormat="1" applyFont="1" applyFill="1" applyBorder="1" applyAlignment="1" applyProtection="1">
      <alignment vertical="center"/>
    </xf>
    <xf numFmtId="166" fontId="7" fillId="0" borderId="0" xfId="3" applyNumberFormat="1" applyFont="1" applyFill="1" applyBorder="1" applyAlignment="1" applyProtection="1">
      <alignment vertical="center"/>
    </xf>
    <xf numFmtId="166" fontId="27" fillId="0" borderId="0" xfId="3" applyNumberFormat="1" applyFont="1" applyFill="1" applyBorder="1" applyAlignment="1" applyProtection="1">
      <alignment vertical="center"/>
    </xf>
    <xf numFmtId="166" fontId="48" fillId="0" borderId="1" xfId="3" applyNumberFormat="1" applyFont="1" applyFill="1" applyBorder="1" applyAlignment="1" applyProtection="1">
      <alignment vertical="center"/>
    </xf>
    <xf numFmtId="166" fontId="29" fillId="0" borderId="0" xfId="3" applyNumberFormat="1" applyFont="1" applyFill="1" applyBorder="1" applyAlignment="1" applyProtection="1">
      <alignment vertical="center"/>
    </xf>
    <xf numFmtId="167" fontId="7" fillId="0" borderId="0" xfId="3" applyNumberFormat="1" applyFont="1" applyFill="1" applyBorder="1" applyAlignment="1" applyProtection="1">
      <alignment vertical="center"/>
    </xf>
    <xf numFmtId="170" fontId="2" fillId="0" borderId="1" xfId="3" applyNumberFormat="1" applyFont="1" applyFill="1" applyBorder="1" applyAlignment="1" applyProtection="1">
      <alignment vertical="center" wrapText="1"/>
    </xf>
    <xf numFmtId="167" fontId="2" fillId="0" borderId="1" xfId="3" applyNumberFormat="1" applyFont="1" applyFill="1" applyBorder="1" applyAlignment="1" applyProtection="1">
      <alignment vertical="center"/>
    </xf>
    <xf numFmtId="0" fontId="0" fillId="0" borderId="1" xfId="0" applyBorder="1" applyAlignment="1">
      <alignment vertical="center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 wrapText="1"/>
    </xf>
    <xf numFmtId="0" fontId="2" fillId="4" borderId="1" xfId="0" applyFont="1" applyFill="1" applyBorder="1" applyAlignment="1">
      <alignment horizontal="left" wrapText="1"/>
    </xf>
    <xf numFmtId="0" fontId="7" fillId="0" borderId="4" xfId="3" applyNumberFormat="1" applyFont="1" applyFill="1" applyBorder="1" applyAlignment="1" applyProtection="1">
      <alignment horizontal="center" vertical="center"/>
    </xf>
    <xf numFmtId="0" fontId="7" fillId="0" borderId="83" xfId="3" applyNumberFormat="1" applyFont="1" applyFill="1" applyBorder="1" applyAlignment="1" applyProtection="1">
      <alignment horizontal="center" vertical="center"/>
    </xf>
    <xf numFmtId="0" fontId="7" fillId="0" borderId="7" xfId="3" applyNumberFormat="1" applyFont="1" applyFill="1" applyBorder="1" applyAlignment="1" applyProtection="1">
      <alignment horizontal="center" vertical="center"/>
    </xf>
    <xf numFmtId="0" fontId="7" fillId="0" borderId="6" xfId="3" applyNumberFormat="1" applyFont="1" applyFill="1" applyBorder="1" applyAlignment="1" applyProtection="1">
      <alignment horizontal="center" vertical="center"/>
    </xf>
    <xf numFmtId="0" fontId="7" fillId="0" borderId="96" xfId="3" applyNumberFormat="1" applyFont="1" applyFill="1" applyBorder="1" applyAlignment="1" applyProtection="1">
      <alignment horizontal="center" vertical="center"/>
    </xf>
    <xf numFmtId="0" fontId="7" fillId="0" borderId="66" xfId="3" applyNumberFormat="1" applyFont="1" applyFill="1" applyBorder="1" applyAlignment="1" applyProtection="1">
      <alignment horizontal="center" vertical="center"/>
    </xf>
    <xf numFmtId="0" fontId="7" fillId="0" borderId="60" xfId="3" applyNumberFormat="1" applyFont="1" applyFill="1" applyBorder="1" applyAlignment="1" applyProtection="1">
      <alignment horizontal="center" vertical="center"/>
    </xf>
    <xf numFmtId="0" fontId="7" fillId="0" borderId="0" xfId="3" applyNumberFormat="1" applyFont="1" applyFill="1" applyBorder="1" applyAlignment="1" applyProtection="1">
      <alignment horizontal="center" vertical="center"/>
    </xf>
    <xf numFmtId="0" fontId="7" fillId="0" borderId="20" xfId="3" applyNumberFormat="1" applyFont="1" applyFill="1" applyBorder="1" applyAlignment="1" applyProtection="1">
      <alignment horizontal="center" vertical="center"/>
    </xf>
    <xf numFmtId="0" fontId="7" fillId="0" borderId="80" xfId="3" applyNumberFormat="1" applyFont="1" applyFill="1" applyBorder="1" applyAlignment="1" applyProtection="1">
      <alignment horizontal="center" vertical="center"/>
    </xf>
    <xf numFmtId="49" fontId="11" fillId="0" borderId="62" xfId="3" applyNumberFormat="1" applyFont="1" applyFill="1" applyBorder="1" applyAlignment="1">
      <alignment vertical="center" wrapText="1"/>
    </xf>
    <xf numFmtId="49" fontId="11" fillId="0" borderId="17" xfId="3" applyNumberFormat="1" applyFont="1" applyFill="1" applyBorder="1" applyAlignment="1">
      <alignment horizontal="center" vertical="center" wrapText="1"/>
    </xf>
    <xf numFmtId="49" fontId="11" fillId="0" borderId="32" xfId="3" applyNumberFormat="1" applyFont="1" applyFill="1" applyBorder="1" applyAlignment="1">
      <alignment horizontal="center" vertical="center" wrapText="1"/>
    </xf>
    <xf numFmtId="170" fontId="11" fillId="0" borderId="19" xfId="3" applyNumberFormat="1" applyFont="1" applyFill="1" applyBorder="1" applyAlignment="1" applyProtection="1">
      <alignment horizontal="center" vertical="center" wrapText="1"/>
    </xf>
    <xf numFmtId="167" fontId="11" fillId="0" borderId="33" xfId="3" applyNumberFormat="1" applyFont="1" applyFill="1" applyBorder="1" applyAlignment="1" applyProtection="1">
      <alignment horizontal="center" vertical="center"/>
    </xf>
    <xf numFmtId="1" fontId="11" fillId="0" borderId="30" xfId="3" applyNumberFormat="1" applyFont="1" applyFill="1" applyBorder="1" applyAlignment="1" applyProtection="1">
      <alignment horizontal="center" vertical="center"/>
    </xf>
    <xf numFmtId="1" fontId="11" fillId="0" borderId="16" xfId="3" applyNumberFormat="1" applyFont="1" applyFill="1" applyBorder="1" applyAlignment="1" applyProtection="1">
      <alignment horizontal="center" vertical="center"/>
    </xf>
    <xf numFmtId="1" fontId="11" fillId="0" borderId="17" xfId="3" applyNumberFormat="1" applyFont="1" applyFill="1" applyBorder="1" applyAlignment="1" applyProtection="1">
      <alignment horizontal="center" vertical="center"/>
    </xf>
    <xf numFmtId="1" fontId="11" fillId="0" borderId="19" xfId="3" applyNumberFormat="1" applyFont="1" applyFill="1" applyBorder="1" applyAlignment="1" applyProtection="1">
      <alignment horizontal="center" vertical="center"/>
    </xf>
    <xf numFmtId="0" fontId="27" fillId="0" borderId="18" xfId="3" applyFont="1" applyFill="1" applyBorder="1" applyAlignment="1">
      <alignment horizontal="center" vertical="center" wrapText="1"/>
    </xf>
    <xf numFmtId="0" fontId="27" fillId="0" borderId="31" xfId="3" applyFont="1" applyFill="1" applyBorder="1" applyAlignment="1">
      <alignment horizontal="center" vertical="center" wrapText="1"/>
    </xf>
    <xf numFmtId="0" fontId="27" fillId="0" borderId="19" xfId="3" applyFont="1" applyFill="1" applyBorder="1" applyAlignment="1">
      <alignment horizontal="center" vertical="center" wrapText="1"/>
    </xf>
    <xf numFmtId="0" fontId="27" fillId="0" borderId="16" xfId="3" applyFont="1" applyFill="1" applyBorder="1" applyAlignment="1">
      <alignment horizontal="center" vertical="center" wrapText="1"/>
    </xf>
    <xf numFmtId="49" fontId="27" fillId="0" borderId="37" xfId="0" applyNumberFormat="1" applyFont="1" applyFill="1" applyBorder="1" applyAlignment="1" applyProtection="1">
      <alignment horizontal="center" vertical="center"/>
    </xf>
    <xf numFmtId="49" fontId="7" fillId="0" borderId="63" xfId="3" applyNumberFormat="1" applyFont="1" applyFill="1" applyBorder="1" applyAlignment="1">
      <alignment vertical="center" wrapText="1"/>
    </xf>
    <xf numFmtId="0" fontId="11" fillId="0" borderId="49" xfId="3" applyFont="1" applyFill="1" applyBorder="1" applyAlignment="1">
      <alignment horizontal="center" vertical="center" wrapText="1"/>
    </xf>
    <xf numFmtId="0" fontId="11" fillId="0" borderId="1" xfId="3" applyNumberFormat="1" applyFont="1" applyFill="1" applyBorder="1" applyAlignment="1">
      <alignment horizontal="center" vertical="center" wrapText="1"/>
    </xf>
    <xf numFmtId="0" fontId="11" fillId="0" borderId="3" xfId="3" applyNumberFormat="1" applyFont="1" applyFill="1" applyBorder="1" applyAlignment="1">
      <alignment horizontal="center" vertical="center" wrapText="1"/>
    </xf>
    <xf numFmtId="170" fontId="11" fillId="0" borderId="28" xfId="3" applyNumberFormat="1" applyFont="1" applyFill="1" applyBorder="1" applyAlignment="1" applyProtection="1">
      <alignment horizontal="center" vertical="center" wrapText="1"/>
    </xf>
    <xf numFmtId="167" fontId="7" fillId="0" borderId="39" xfId="3" applyNumberFormat="1" applyFont="1" applyFill="1" applyBorder="1" applyAlignment="1" applyProtection="1">
      <alignment horizontal="center" vertical="center"/>
    </xf>
    <xf numFmtId="0" fontId="7" fillId="0" borderId="49" xfId="3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27" fillId="0" borderId="27" xfId="3" applyFont="1" applyFill="1" applyBorder="1" applyAlignment="1">
      <alignment horizontal="center" vertical="center" wrapText="1"/>
    </xf>
    <xf numFmtId="0" fontId="27" fillId="0" borderId="38" xfId="3" applyFont="1" applyFill="1" applyBorder="1" applyAlignment="1">
      <alignment horizontal="center" vertical="center" wrapText="1"/>
    </xf>
    <xf numFmtId="0" fontId="27" fillId="0" borderId="28" xfId="3" applyFont="1" applyFill="1" applyBorder="1" applyAlignment="1">
      <alignment horizontal="center" vertical="center" wrapText="1"/>
    </xf>
    <xf numFmtId="0" fontId="27" fillId="0" borderId="49" xfId="3" applyFont="1" applyFill="1" applyBorder="1" applyAlignment="1">
      <alignment horizontal="center" vertical="center" wrapText="1"/>
    </xf>
    <xf numFmtId="49" fontId="11" fillId="0" borderId="3" xfId="3" applyNumberFormat="1" applyFont="1" applyFill="1" applyBorder="1" applyAlignment="1">
      <alignment horizontal="center" vertical="center" wrapText="1"/>
    </xf>
    <xf numFmtId="170" fontId="27" fillId="0" borderId="49" xfId="3" applyNumberFormat="1" applyFont="1" applyFill="1" applyBorder="1" applyAlignment="1" applyProtection="1">
      <alignment vertical="center"/>
    </xf>
    <xf numFmtId="170" fontId="27" fillId="0" borderId="28" xfId="3" applyNumberFormat="1" applyFont="1" applyFill="1" applyBorder="1" applyAlignment="1" applyProtection="1">
      <alignment vertical="center"/>
    </xf>
    <xf numFmtId="0" fontId="11" fillId="0" borderId="49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70" fontId="11" fillId="0" borderId="28" xfId="0" applyNumberFormat="1" applyFont="1" applyFill="1" applyBorder="1" applyAlignment="1" applyProtection="1">
      <alignment horizontal="center" vertical="center" wrapText="1"/>
    </xf>
    <xf numFmtId="167" fontId="7" fillId="0" borderId="39" xfId="0" applyNumberFormat="1" applyFont="1" applyFill="1" applyBorder="1" applyAlignment="1" applyProtection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7" fillId="0" borderId="27" xfId="0" applyFont="1" applyFill="1" applyBorder="1" applyAlignment="1">
      <alignment horizontal="center" vertical="center" wrapText="1"/>
    </xf>
    <xf numFmtId="0" fontId="27" fillId="0" borderId="38" xfId="0" applyFont="1" applyFill="1" applyBorder="1" applyAlignment="1">
      <alignment horizontal="center" vertical="center" wrapText="1"/>
    </xf>
    <xf numFmtId="0" fontId="27" fillId="0" borderId="28" xfId="0" applyFont="1" applyFill="1" applyBorder="1" applyAlignment="1">
      <alignment horizontal="center" vertical="center" wrapText="1"/>
    </xf>
    <xf numFmtId="0" fontId="27" fillId="0" borderId="49" xfId="0" applyFont="1" applyFill="1" applyBorder="1" applyAlignment="1">
      <alignment horizontal="center" vertical="center" wrapText="1"/>
    </xf>
    <xf numFmtId="49" fontId="11" fillId="0" borderId="37" xfId="0" applyNumberFormat="1" applyFont="1" applyFill="1" applyBorder="1" applyAlignment="1" applyProtection="1">
      <alignment horizontal="center" vertical="center"/>
    </xf>
    <xf numFmtId="1" fontId="11" fillId="0" borderId="28" xfId="3" applyNumberFormat="1" applyFont="1" applyFill="1" applyBorder="1" applyAlignment="1" applyProtection="1">
      <alignment horizontal="center" vertical="center"/>
    </xf>
    <xf numFmtId="49" fontId="11" fillId="0" borderId="63" xfId="3" applyNumberFormat="1" applyFont="1" applyFill="1" applyBorder="1" applyAlignment="1">
      <alignment horizontal="left" vertical="center" wrapText="1"/>
    </xf>
    <xf numFmtId="49" fontId="11" fillId="0" borderId="1" xfId="3" applyNumberFormat="1" applyFont="1" applyFill="1" applyBorder="1" applyAlignment="1">
      <alignment horizontal="center" vertical="center" wrapText="1"/>
    </xf>
    <xf numFmtId="170" fontId="11" fillId="0" borderId="28" xfId="3" applyNumberFormat="1" applyFont="1" applyFill="1" applyBorder="1" applyAlignment="1" applyProtection="1">
      <alignment horizontal="center" vertical="center"/>
    </xf>
    <xf numFmtId="172" fontId="11" fillId="0" borderId="39" xfId="3" applyNumberFormat="1" applyFont="1" applyFill="1" applyBorder="1" applyAlignment="1" applyProtection="1">
      <alignment horizontal="center" vertical="center"/>
    </xf>
    <xf numFmtId="0" fontId="11" fillId="0" borderId="37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11" fillId="0" borderId="28" xfId="3" applyFont="1" applyFill="1" applyBorder="1" applyAlignment="1">
      <alignment horizontal="center" vertical="center" wrapText="1"/>
    </xf>
    <xf numFmtId="170" fontId="27" fillId="0" borderId="28" xfId="3" applyNumberFormat="1" applyFont="1" applyFill="1" applyBorder="1" applyAlignment="1" applyProtection="1">
      <alignment horizontal="center" vertical="center"/>
    </xf>
    <xf numFmtId="0" fontId="11" fillId="0" borderId="3" xfId="3" applyFont="1" applyFill="1" applyBorder="1" applyAlignment="1">
      <alignment horizontal="center" vertical="center" wrapText="1"/>
    </xf>
    <xf numFmtId="171" fontId="30" fillId="0" borderId="28" xfId="3" applyNumberFormat="1" applyFont="1" applyFill="1" applyBorder="1" applyAlignment="1" applyProtection="1">
      <alignment horizontal="center" vertical="center"/>
    </xf>
    <xf numFmtId="0" fontId="7" fillId="0" borderId="27" xfId="3" applyFont="1" applyFill="1" applyBorder="1" applyAlignment="1">
      <alignment horizontal="center" vertical="center" wrapText="1"/>
    </xf>
    <xf numFmtId="0" fontId="7" fillId="0" borderId="38" xfId="3" applyFont="1" applyFill="1" applyBorder="1" applyAlignment="1">
      <alignment horizontal="center" vertical="center" wrapText="1"/>
    </xf>
    <xf numFmtId="170" fontId="7" fillId="0" borderId="28" xfId="3" applyNumberFormat="1" applyFont="1" applyFill="1" applyBorder="1" applyAlignment="1" applyProtection="1">
      <alignment vertical="center"/>
    </xf>
    <xf numFmtId="49" fontId="11" fillId="0" borderId="63" xfId="3" applyNumberFormat="1" applyFont="1" applyFill="1" applyBorder="1" applyAlignment="1">
      <alignment vertical="center" wrapText="1"/>
    </xf>
    <xf numFmtId="170" fontId="11" fillId="0" borderId="49" xfId="3" applyNumberFormat="1" applyFont="1" applyFill="1" applyBorder="1" applyAlignment="1" applyProtection="1">
      <alignment horizontal="center" vertical="center"/>
    </xf>
    <xf numFmtId="49" fontId="11" fillId="0" borderId="46" xfId="0" applyNumberFormat="1" applyFont="1" applyFill="1" applyBorder="1" applyAlignment="1" applyProtection="1">
      <alignment horizontal="center" vertical="center"/>
    </xf>
    <xf numFmtId="172" fontId="11" fillId="0" borderId="48" xfId="3" applyNumberFormat="1" applyFont="1" applyFill="1" applyBorder="1" applyAlignment="1" applyProtection="1">
      <alignment horizontal="center" vertical="center"/>
    </xf>
    <xf numFmtId="49" fontId="11" fillId="0" borderId="82" xfId="3" applyNumberFormat="1" applyFont="1" applyFill="1" applyBorder="1" applyAlignment="1">
      <alignment vertical="center" wrapText="1"/>
    </xf>
    <xf numFmtId="170" fontId="11" fillId="0" borderId="42" xfId="3" applyNumberFormat="1" applyFont="1" applyFill="1" applyBorder="1" applyAlignment="1" applyProtection="1">
      <alignment horizontal="center" vertical="center"/>
    </xf>
    <xf numFmtId="0" fontId="11" fillId="0" borderId="43" xfId="3" applyFont="1" applyFill="1" applyBorder="1" applyAlignment="1">
      <alignment horizontal="center" vertical="center" wrapText="1"/>
    </xf>
    <xf numFmtId="0" fontId="11" fillId="0" borderId="46" xfId="3" applyFont="1" applyFill="1" applyBorder="1" applyAlignment="1">
      <alignment horizontal="center" vertical="center" wrapText="1"/>
    </xf>
    <xf numFmtId="0" fontId="27" fillId="0" borderId="44" xfId="3" applyFont="1" applyFill="1" applyBorder="1" applyAlignment="1">
      <alignment horizontal="center" vertical="center" wrapText="1"/>
    </xf>
    <xf numFmtId="0" fontId="27" fillId="0" borderId="47" xfId="3" applyFont="1" applyFill="1" applyBorder="1" applyAlignment="1">
      <alignment horizontal="center" vertical="center" wrapText="1"/>
    </xf>
    <xf numFmtId="0" fontId="27" fillId="0" borderId="43" xfId="3" applyFont="1" applyFill="1" applyBorder="1" applyAlignment="1">
      <alignment horizontal="center" vertical="center" wrapText="1"/>
    </xf>
    <xf numFmtId="0" fontId="27" fillId="0" borderId="42" xfId="3" applyFont="1" applyFill="1" applyBorder="1" applyAlignment="1">
      <alignment horizontal="center" vertical="center" wrapText="1"/>
    </xf>
    <xf numFmtId="49" fontId="11" fillId="0" borderId="1" xfId="3" applyNumberFormat="1" applyFont="1" applyFill="1" applyBorder="1" applyAlignment="1">
      <alignment vertical="center" wrapText="1"/>
    </xf>
    <xf numFmtId="170" fontId="11" fillId="0" borderId="1" xfId="3" applyNumberFormat="1" applyFont="1" applyFill="1" applyBorder="1" applyAlignment="1" applyProtection="1">
      <alignment horizontal="center" vertical="center"/>
    </xf>
    <xf numFmtId="172" fontId="11" fillId="0" borderId="1" xfId="3" applyNumberFormat="1" applyFont="1" applyFill="1" applyBorder="1" applyAlignment="1" applyProtection="1">
      <alignment horizontal="center" vertical="center"/>
    </xf>
    <xf numFmtId="0" fontId="27" fillId="0" borderId="1" xfId="3" applyFont="1" applyFill="1" applyBorder="1" applyAlignment="1">
      <alignment horizontal="center" vertical="center" wrapText="1"/>
    </xf>
    <xf numFmtId="49" fontId="11" fillId="0" borderId="63" xfId="0" applyNumberFormat="1" applyFont="1" applyFill="1" applyBorder="1" applyAlignment="1" applyProtection="1">
      <alignment horizontal="center" vertical="center"/>
    </xf>
    <xf numFmtId="49" fontId="11" fillId="0" borderId="39" xfId="3" applyNumberFormat="1" applyFont="1" applyFill="1" applyBorder="1" applyAlignment="1">
      <alignment horizontal="left" vertical="center" wrapText="1"/>
    </xf>
    <xf numFmtId="49" fontId="11" fillId="0" borderId="39" xfId="3" applyNumberFormat="1" applyFont="1" applyFill="1" applyBorder="1" applyAlignment="1">
      <alignment vertical="center" wrapText="1"/>
    </xf>
    <xf numFmtId="171" fontId="11" fillId="0" borderId="38" xfId="3" applyNumberFormat="1" applyFont="1" applyFill="1" applyBorder="1" applyAlignment="1" applyProtection="1">
      <alignment horizontal="center" vertical="center"/>
    </xf>
    <xf numFmtId="171" fontId="11" fillId="0" borderId="1" xfId="3" applyNumberFormat="1" applyFont="1" applyFill="1" applyBorder="1" applyAlignment="1" applyProtection="1">
      <alignment horizontal="center" vertical="center"/>
    </xf>
    <xf numFmtId="171" fontId="11" fillId="0" borderId="28" xfId="3" applyNumberFormat="1" applyFont="1" applyFill="1" applyBorder="1" applyAlignment="1" applyProtection="1">
      <alignment horizontal="center" vertical="center"/>
    </xf>
    <xf numFmtId="172" fontId="7" fillId="0" borderId="48" xfId="3" applyNumberFormat="1" applyFont="1" applyFill="1" applyBorder="1" applyAlignment="1" applyProtection="1">
      <alignment horizontal="center" vertical="center"/>
    </xf>
    <xf numFmtId="0" fontId="6" fillId="0" borderId="38" xfId="3" applyNumberFormat="1" applyFont="1" applyFill="1" applyBorder="1" applyAlignment="1">
      <alignment horizontal="center" vertical="center" wrapText="1"/>
    </xf>
    <xf numFmtId="49" fontId="7" fillId="0" borderId="28" xfId="3" applyNumberFormat="1" applyFont="1" applyFill="1" applyBorder="1" applyAlignment="1">
      <alignment vertical="center" wrapText="1"/>
    </xf>
    <xf numFmtId="49" fontId="11" fillId="0" borderId="82" xfId="0" applyNumberFormat="1" applyFont="1" applyFill="1" applyBorder="1" applyAlignment="1" applyProtection="1">
      <alignment horizontal="center" vertical="center"/>
    </xf>
    <xf numFmtId="0" fontId="11" fillId="0" borderId="23" xfId="3" applyFont="1" applyFill="1" applyBorder="1" applyAlignment="1">
      <alignment horizontal="center" vertical="center" wrapText="1"/>
    </xf>
    <xf numFmtId="0" fontId="11" fillId="0" borderId="24" xfId="3" applyFont="1" applyFill="1" applyBorder="1" applyAlignment="1">
      <alignment horizontal="center" vertical="center" wrapText="1"/>
    </xf>
    <xf numFmtId="0" fontId="11" fillId="0" borderId="41" xfId="3" applyFont="1" applyFill="1" applyBorder="1" applyAlignment="1">
      <alignment horizontal="center" vertical="center" wrapText="1"/>
    </xf>
    <xf numFmtId="49" fontId="11" fillId="0" borderId="0" xfId="3" applyNumberFormat="1" applyFont="1" applyFill="1" applyBorder="1" applyAlignment="1">
      <alignment vertical="center" wrapText="1"/>
    </xf>
    <xf numFmtId="49" fontId="7" fillId="0" borderId="39" xfId="0" applyNumberFormat="1" applyFont="1" applyFill="1" applyBorder="1" applyAlignment="1">
      <alignment vertical="center" wrapText="1"/>
    </xf>
    <xf numFmtId="167" fontId="11" fillId="0" borderId="60" xfId="3" applyNumberFormat="1" applyFont="1" applyFill="1" applyBorder="1" applyAlignment="1">
      <alignment horizontal="center" vertical="center" wrapText="1"/>
    </xf>
    <xf numFmtId="1" fontId="11" fillId="0" borderId="60" xfId="3" applyNumberFormat="1" applyFont="1" applyFill="1" applyBorder="1" applyAlignment="1">
      <alignment horizontal="center" vertical="center" wrapText="1"/>
    </xf>
    <xf numFmtId="0" fontId="11" fillId="0" borderId="62" xfId="0" applyNumberFormat="1" applyFont="1" applyFill="1" applyBorder="1" applyAlignment="1" applyProtection="1">
      <alignment horizontal="left" vertical="center"/>
    </xf>
    <xf numFmtId="171" fontId="31" fillId="0" borderId="19" xfId="0" applyNumberFormat="1" applyFont="1" applyFill="1" applyBorder="1" applyAlignment="1" applyProtection="1">
      <alignment horizontal="center" vertical="center"/>
    </xf>
    <xf numFmtId="167" fontId="11" fillId="0" borderId="62" xfId="0" applyNumberFormat="1" applyFont="1" applyFill="1" applyBorder="1" applyAlignment="1" applyProtection="1">
      <alignment horizontal="center" vertical="center"/>
    </xf>
    <xf numFmtId="1" fontId="11" fillId="0" borderId="30" xfId="0" applyNumberFormat="1" applyFont="1" applyFill="1" applyBorder="1" applyAlignment="1">
      <alignment horizontal="center" vertical="center" wrapText="1"/>
    </xf>
    <xf numFmtId="0" fontId="11" fillId="0" borderId="17" xfId="3" applyFont="1" applyFill="1" applyBorder="1" applyAlignment="1">
      <alignment horizontal="center" vertical="center" wrapText="1"/>
    </xf>
    <xf numFmtId="167" fontId="11" fillId="0" borderId="90" xfId="3" applyNumberFormat="1" applyFont="1" applyFill="1" applyBorder="1" applyAlignment="1" applyProtection="1">
      <alignment horizontal="center" vertical="center"/>
    </xf>
    <xf numFmtId="1" fontId="11" fillId="0" borderId="98" xfId="3" applyNumberFormat="1" applyFont="1" applyFill="1" applyBorder="1" applyAlignment="1" applyProtection="1">
      <alignment horizontal="center" vertical="center"/>
    </xf>
    <xf numFmtId="1" fontId="11" fillId="0" borderId="88" xfId="3" applyNumberFormat="1" applyFont="1" applyFill="1" applyBorder="1" applyAlignment="1" applyProtection="1">
      <alignment horizontal="center" vertical="center"/>
    </xf>
    <xf numFmtId="167" fontId="11" fillId="0" borderId="87" xfId="3" applyNumberFormat="1" applyFont="1" applyFill="1" applyBorder="1" applyAlignment="1" applyProtection="1">
      <alignment horizontal="center" vertical="center"/>
    </xf>
    <xf numFmtId="167" fontId="11" fillId="0" borderId="98" xfId="3" applyNumberFormat="1" applyFont="1" applyFill="1" applyBorder="1" applyAlignment="1" applyProtection="1">
      <alignment horizontal="center" vertical="center"/>
    </xf>
    <xf numFmtId="0" fontId="11" fillId="0" borderId="84" xfId="0" applyNumberFormat="1" applyFont="1" applyFill="1" applyBorder="1" applyAlignment="1" applyProtection="1">
      <alignment horizontal="left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171" fontId="31" fillId="0" borderId="35" xfId="0" applyNumberFormat="1" applyFont="1" applyFill="1" applyBorder="1" applyAlignment="1" applyProtection="1">
      <alignment horizontal="center" vertical="center"/>
    </xf>
    <xf numFmtId="167" fontId="11" fillId="0" borderId="84" xfId="0" applyNumberFormat="1" applyFont="1" applyFill="1" applyBorder="1" applyAlignment="1" applyProtection="1">
      <alignment horizontal="center" vertical="center"/>
    </xf>
    <xf numFmtId="1" fontId="11" fillId="0" borderId="37" xfId="0" applyNumberFormat="1" applyFont="1" applyFill="1" applyBorder="1" applyAlignment="1">
      <alignment horizontal="center" vertical="center" wrapText="1"/>
    </xf>
    <xf numFmtId="167" fontId="11" fillId="0" borderId="11" xfId="3" applyNumberFormat="1" applyFont="1" applyFill="1" applyBorder="1" applyAlignment="1" applyProtection="1">
      <alignment horizontal="center" vertical="center"/>
    </xf>
    <xf numFmtId="167" fontId="11" fillId="0" borderId="50" xfId="3" applyNumberFormat="1" applyFont="1" applyFill="1" applyBorder="1" applyAlignment="1" applyProtection="1">
      <alignment horizontal="center" vertical="center"/>
    </xf>
    <xf numFmtId="1" fontId="11" fillId="0" borderId="35" xfId="3" applyNumberFormat="1" applyFont="1" applyFill="1" applyBorder="1" applyAlignment="1" applyProtection="1">
      <alignment horizontal="center" vertical="center"/>
    </xf>
    <xf numFmtId="167" fontId="11" fillId="0" borderId="34" xfId="3" applyNumberFormat="1" applyFont="1" applyFill="1" applyBorder="1" applyAlignment="1" applyProtection="1">
      <alignment horizontal="center" vertical="center"/>
    </xf>
    <xf numFmtId="0" fontId="11" fillId="0" borderId="63" xfId="0" applyNumberFormat="1" applyFont="1" applyFill="1" applyBorder="1" applyAlignment="1" applyProtection="1">
      <alignment horizontal="left" vertical="center" wrapText="1"/>
    </xf>
    <xf numFmtId="171" fontId="31" fillId="0" borderId="28" xfId="0" applyNumberFormat="1" applyFont="1" applyFill="1" applyBorder="1" applyAlignment="1" applyProtection="1">
      <alignment horizontal="center" vertical="center"/>
    </xf>
    <xf numFmtId="167" fontId="11" fillId="0" borderId="63" xfId="0" applyNumberFormat="1" applyFont="1" applyFill="1" applyBorder="1" applyAlignment="1" applyProtection="1">
      <alignment horizontal="center" vertical="center"/>
    </xf>
    <xf numFmtId="0" fontId="11" fillId="0" borderId="82" xfId="0" applyNumberFormat="1" applyFont="1" applyFill="1" applyBorder="1" applyAlignment="1" applyProtection="1">
      <alignment horizontal="left" vertical="center"/>
    </xf>
    <xf numFmtId="0" fontId="7" fillId="0" borderId="4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1" fontId="31" fillId="0" borderId="43" xfId="0" applyNumberFormat="1" applyFont="1" applyFill="1" applyBorder="1" applyAlignment="1" applyProtection="1">
      <alignment horizontal="center" vertical="center"/>
    </xf>
    <xf numFmtId="167" fontId="11" fillId="0" borderId="64" xfId="0" applyNumberFormat="1" applyFont="1" applyFill="1" applyBorder="1" applyAlignment="1" applyProtection="1">
      <alignment horizontal="center" vertical="center"/>
    </xf>
    <xf numFmtId="1" fontId="11" fillId="0" borderId="79" xfId="0" applyNumberFormat="1" applyFont="1" applyFill="1" applyBorder="1" applyAlignment="1" applyProtection="1">
      <alignment horizontal="center" vertical="center"/>
    </xf>
    <xf numFmtId="167" fontId="11" fillId="0" borderId="27" xfId="3" applyNumberFormat="1" applyFont="1" applyFill="1" applyBorder="1" applyAlignment="1" applyProtection="1">
      <alignment horizontal="center" vertical="center"/>
    </xf>
    <xf numFmtId="167" fontId="11" fillId="0" borderId="38" xfId="3" applyNumberFormat="1" applyFont="1" applyFill="1" applyBorder="1" applyAlignment="1" applyProtection="1">
      <alignment horizontal="center" vertical="center"/>
    </xf>
    <xf numFmtId="167" fontId="11" fillId="0" borderId="49" xfId="3" applyNumberFormat="1" applyFont="1" applyFill="1" applyBorder="1" applyAlignment="1" applyProtection="1">
      <alignment horizontal="center" vertical="center"/>
    </xf>
    <xf numFmtId="167" fontId="11" fillId="0" borderId="0" xfId="3" applyNumberFormat="1" applyFont="1" applyFill="1" applyBorder="1" applyAlignment="1" applyProtection="1">
      <alignment horizontal="center" vertical="center"/>
    </xf>
    <xf numFmtId="1" fontId="11" fillId="0" borderId="65" xfId="0" applyNumberFormat="1" applyFont="1" applyFill="1" applyBorder="1" applyAlignment="1" applyProtection="1">
      <alignment horizontal="center" vertical="center"/>
    </xf>
    <xf numFmtId="1" fontId="11" fillId="0" borderId="68" xfId="0" applyNumberFormat="1" applyFont="1" applyFill="1" applyBorder="1" applyAlignment="1" applyProtection="1">
      <alignment horizontal="center" vertical="center"/>
    </xf>
    <xf numFmtId="171" fontId="11" fillId="0" borderId="31" xfId="0" applyNumberFormat="1" applyFont="1" applyFill="1" applyBorder="1" applyAlignment="1" applyProtection="1">
      <alignment horizontal="left" vertical="center" wrapText="1"/>
    </xf>
    <xf numFmtId="171" fontId="7" fillId="0" borderId="16" xfId="0" applyNumberFormat="1" applyFont="1" applyFill="1" applyBorder="1" applyAlignment="1" applyProtection="1">
      <alignment horizontal="center" vertical="center"/>
    </xf>
    <xf numFmtId="171" fontId="7" fillId="0" borderId="17" xfId="0" applyNumberFormat="1" applyFont="1" applyFill="1" applyBorder="1" applyAlignment="1" applyProtection="1">
      <alignment horizontal="center" vertical="center"/>
    </xf>
    <xf numFmtId="171" fontId="7" fillId="0" borderId="32" xfId="0" applyNumberFormat="1" applyFont="1" applyFill="1" applyBorder="1" applyAlignment="1" applyProtection="1">
      <alignment horizontal="center" vertical="center"/>
    </xf>
    <xf numFmtId="167" fontId="11" fillId="0" borderId="30" xfId="0" applyNumberFormat="1" applyFont="1" applyFill="1" applyBorder="1" applyAlignment="1" applyProtection="1">
      <alignment horizontal="center" vertical="center"/>
    </xf>
    <xf numFmtId="171" fontId="11" fillId="0" borderId="30" xfId="0" applyNumberFormat="1" applyFont="1" applyFill="1" applyBorder="1" applyAlignment="1" applyProtection="1">
      <alignment horizontal="center" vertical="center"/>
    </xf>
    <xf numFmtId="0" fontId="11" fillId="0" borderId="16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left" vertical="top" wrapText="1"/>
    </xf>
    <xf numFmtId="0" fontId="11" fillId="0" borderId="18" xfId="0" applyFont="1" applyFill="1" applyBorder="1" applyAlignment="1">
      <alignment horizontal="left" vertical="top" wrapText="1"/>
    </xf>
    <xf numFmtId="0" fontId="11" fillId="0" borderId="31" xfId="0" applyFont="1" applyFill="1" applyBorder="1" applyAlignment="1">
      <alignment horizontal="left" vertical="top" wrapText="1"/>
    </xf>
    <xf numFmtId="0" fontId="11" fillId="0" borderId="32" xfId="0" applyFont="1" applyFill="1" applyBorder="1" applyAlignment="1">
      <alignment horizontal="left" vertical="top" wrapText="1"/>
    </xf>
    <xf numFmtId="0" fontId="11" fillId="0" borderId="16" xfId="0" applyFont="1" applyFill="1" applyBorder="1" applyAlignment="1">
      <alignment horizontal="left" vertical="top" wrapText="1"/>
    </xf>
    <xf numFmtId="0" fontId="11" fillId="0" borderId="19" xfId="0" applyFont="1" applyFill="1" applyBorder="1" applyAlignment="1">
      <alignment horizontal="left" vertical="top" wrapText="1"/>
    </xf>
    <xf numFmtId="167" fontId="11" fillId="0" borderId="95" xfId="0" applyNumberFormat="1" applyFont="1" applyFill="1" applyBorder="1" applyAlignment="1" applyProtection="1">
      <alignment horizontal="center" vertical="center"/>
    </xf>
    <xf numFmtId="1" fontId="11" fillId="0" borderId="95" xfId="0" applyNumberFormat="1" applyFont="1" applyFill="1" applyBorder="1" applyAlignment="1" applyProtection="1">
      <alignment horizontal="center" vertical="center"/>
    </xf>
    <xf numFmtId="1" fontId="11" fillId="0" borderId="70" xfId="0" applyNumberFormat="1" applyFont="1" applyFill="1" applyBorder="1" applyAlignment="1" applyProtection="1">
      <alignment horizontal="center" vertical="center"/>
    </xf>
    <xf numFmtId="167" fontId="11" fillId="0" borderId="65" xfId="3" applyNumberFormat="1" applyFont="1" applyFill="1" applyBorder="1" applyAlignment="1">
      <alignment horizontal="center" vertical="center" wrapText="1"/>
    </xf>
    <xf numFmtId="1" fontId="11" fillId="0" borderId="65" xfId="3" applyNumberFormat="1" applyFont="1" applyFill="1" applyBorder="1" applyAlignment="1">
      <alignment horizontal="center" vertical="center" wrapText="1"/>
    </xf>
    <xf numFmtId="49" fontId="7" fillId="0" borderId="33" xfId="3" applyNumberFormat="1" applyFont="1" applyFill="1" applyBorder="1" applyAlignment="1">
      <alignment vertical="center" wrapText="1"/>
    </xf>
    <xf numFmtId="0" fontId="7" fillId="0" borderId="19" xfId="3" applyNumberFormat="1" applyFont="1" applyFill="1" applyBorder="1" applyAlignment="1" applyProtection="1">
      <alignment horizontal="center" vertical="center"/>
    </xf>
    <xf numFmtId="172" fontId="7" fillId="0" borderId="62" xfId="3" applyNumberFormat="1" applyFont="1" applyFill="1" applyBorder="1" applyAlignment="1" applyProtection="1">
      <alignment horizontal="center" vertical="center"/>
    </xf>
    <xf numFmtId="171" fontId="7" fillId="0" borderId="16" xfId="3" applyNumberFormat="1" applyFont="1" applyFill="1" applyBorder="1" applyAlignment="1" applyProtection="1">
      <alignment horizontal="center" vertical="center"/>
    </xf>
    <xf numFmtId="171" fontId="7" fillId="0" borderId="17" xfId="3" applyNumberFormat="1" applyFont="1" applyFill="1" applyBorder="1" applyAlignment="1" applyProtection="1">
      <alignment horizontal="center" vertical="center"/>
    </xf>
    <xf numFmtId="171" fontId="7" fillId="0" borderId="19" xfId="3" applyNumberFormat="1" applyFont="1" applyFill="1" applyBorder="1" applyAlignment="1" applyProtection="1">
      <alignment horizontal="center" vertical="center"/>
    </xf>
    <xf numFmtId="0" fontId="7" fillId="0" borderId="31" xfId="3" applyNumberFormat="1" applyFont="1" applyFill="1" applyBorder="1" applyAlignment="1" applyProtection="1">
      <alignment horizontal="center" vertical="center"/>
    </xf>
    <xf numFmtId="49" fontId="7" fillId="0" borderId="72" xfId="3" applyNumberFormat="1" applyFont="1" applyFill="1" applyBorder="1" applyAlignment="1">
      <alignment vertical="center" wrapText="1"/>
    </xf>
    <xf numFmtId="0" fontId="7" fillId="0" borderId="12" xfId="3" applyNumberFormat="1" applyFont="1" applyFill="1" applyBorder="1" applyAlignment="1" applyProtection="1">
      <alignment horizontal="center" vertical="center"/>
    </xf>
    <xf numFmtId="171" fontId="7" fillId="0" borderId="34" xfId="3" applyNumberFormat="1" applyFont="1" applyFill="1" applyBorder="1" applyAlignment="1" applyProtection="1">
      <alignment horizontal="center" vertical="center"/>
    </xf>
    <xf numFmtId="171" fontId="7" fillId="0" borderId="12" xfId="3" applyNumberFormat="1" applyFont="1" applyFill="1" applyBorder="1" applyAlignment="1" applyProtection="1">
      <alignment horizontal="center" vertical="center"/>
    </xf>
    <xf numFmtId="171" fontId="7" fillId="0" borderId="35" xfId="3" applyNumberFormat="1" applyFont="1" applyFill="1" applyBorder="1" applyAlignment="1" applyProtection="1">
      <alignment horizontal="center" vertical="center"/>
    </xf>
    <xf numFmtId="167" fontId="11" fillId="0" borderId="70" xfId="3" applyNumberFormat="1" applyFont="1" applyFill="1" applyBorder="1" applyAlignment="1">
      <alignment horizontal="center" vertical="center" wrapText="1"/>
    </xf>
    <xf numFmtId="1" fontId="11" fillId="0" borderId="70" xfId="3" applyNumberFormat="1" applyFont="1" applyFill="1" applyBorder="1" applyAlignment="1">
      <alignment horizontal="center" vertical="center" wrapText="1"/>
    </xf>
    <xf numFmtId="49" fontId="7" fillId="0" borderId="72" xfId="0" applyNumberFormat="1" applyFont="1" applyFill="1" applyBorder="1" applyAlignment="1">
      <alignment vertical="center" wrapText="1"/>
    </xf>
    <xf numFmtId="167" fontId="11" fillId="0" borderId="60" xfId="3" applyNumberFormat="1" applyFont="1" applyFill="1" applyBorder="1" applyAlignment="1" applyProtection="1">
      <alignment horizontal="center" vertical="center"/>
    </xf>
    <xf numFmtId="1" fontId="11" fillId="0" borderId="60" xfId="3" applyNumberFormat="1" applyFont="1" applyFill="1" applyBorder="1" applyAlignment="1" applyProtection="1">
      <alignment horizontal="center" vertical="center"/>
    </xf>
    <xf numFmtId="1" fontId="11" fillId="0" borderId="26" xfId="3" applyNumberFormat="1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1" fontId="11" fillId="0" borderId="99" xfId="3" applyNumberFormat="1" applyFont="1" applyFill="1" applyBorder="1" applyAlignment="1">
      <alignment horizontal="center" vertical="center" wrapText="1"/>
    </xf>
    <xf numFmtId="0" fontId="11" fillId="0" borderId="99" xfId="0" applyFont="1" applyFill="1" applyBorder="1" applyAlignment="1">
      <alignment horizontal="center" vertical="center" wrapText="1"/>
    </xf>
    <xf numFmtId="0" fontId="7" fillId="0" borderId="80" xfId="0" applyFont="1" applyFill="1" applyBorder="1" applyAlignment="1">
      <alignment horizontal="center" vertical="center" wrapText="1"/>
    </xf>
    <xf numFmtId="0" fontId="7" fillId="0" borderId="60" xfId="0" applyFont="1" applyFill="1" applyBorder="1" applyAlignment="1">
      <alignment horizontal="center" vertical="center" wrapText="1"/>
    </xf>
    <xf numFmtId="0" fontId="7" fillId="0" borderId="81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center" vertical="center"/>
    </xf>
    <xf numFmtId="170" fontId="7" fillId="0" borderId="0" xfId="3" applyNumberFormat="1" applyFont="1" applyFill="1" applyBorder="1" applyAlignment="1" applyProtection="1">
      <alignment horizontal="right" vertical="center"/>
    </xf>
    <xf numFmtId="167" fontId="7" fillId="0" borderId="0" xfId="3" applyNumberFormat="1" applyFont="1" applyFill="1" applyBorder="1" applyAlignment="1" applyProtection="1">
      <alignment horizontal="center" vertical="center"/>
    </xf>
    <xf numFmtId="172" fontId="7" fillId="0" borderId="0" xfId="3" applyNumberFormat="1" applyFont="1" applyFill="1" applyBorder="1" applyAlignment="1" applyProtection="1">
      <alignment horizontal="center" vertical="center"/>
    </xf>
    <xf numFmtId="0" fontId="7" fillId="0" borderId="0" xfId="3" applyFont="1" applyFill="1" applyBorder="1" applyAlignment="1">
      <alignment horizontal="left" wrapText="1"/>
    </xf>
    <xf numFmtId="0" fontId="7" fillId="0" borderId="0" xfId="3" applyFont="1" applyFill="1" applyBorder="1" applyAlignment="1">
      <alignment horizontal="center" wrapText="1"/>
    </xf>
    <xf numFmtId="0" fontId="27" fillId="0" borderId="0" xfId="3" applyNumberFormat="1" applyFont="1" applyFill="1" applyBorder="1" applyAlignment="1" applyProtection="1">
      <alignment horizontal="center" vertical="center"/>
    </xf>
    <xf numFmtId="170" fontId="29" fillId="0" borderId="0" xfId="3" applyNumberFormat="1" applyFont="1" applyFill="1" applyBorder="1" applyAlignment="1" applyProtection="1">
      <alignment horizontal="center" vertical="center" wrapText="1"/>
    </xf>
    <xf numFmtId="0" fontId="29" fillId="0" borderId="0" xfId="3" applyNumberFormat="1" applyFont="1" applyFill="1" applyBorder="1" applyAlignment="1" applyProtection="1">
      <alignment horizontal="center" vertical="center" wrapText="1"/>
    </xf>
    <xf numFmtId="0" fontId="2" fillId="12" borderId="1" xfId="0" applyFont="1" applyFill="1" applyBorder="1" applyAlignment="1">
      <alignment horizontal="left" wrapText="1"/>
    </xf>
    <xf numFmtId="170" fontId="27" fillId="12" borderId="0" xfId="3" applyNumberFormat="1" applyFont="1" applyFill="1" applyBorder="1" applyAlignment="1" applyProtection="1">
      <alignment vertical="center"/>
    </xf>
    <xf numFmtId="170" fontId="47" fillId="12" borderId="1" xfId="3" applyNumberFormat="1" applyFont="1" applyFill="1" applyBorder="1" applyAlignment="1" applyProtection="1">
      <alignment vertical="center"/>
    </xf>
    <xf numFmtId="166" fontId="27" fillId="12" borderId="0" xfId="3" applyNumberFormat="1" applyFont="1" applyFill="1" applyBorder="1" applyAlignment="1" applyProtection="1">
      <alignment vertical="center"/>
    </xf>
    <xf numFmtId="170" fontId="29" fillId="12" borderId="0" xfId="3" applyNumberFormat="1" applyFont="1" applyFill="1" applyBorder="1" applyAlignment="1" applyProtection="1">
      <alignment vertical="center"/>
    </xf>
    <xf numFmtId="170" fontId="48" fillId="12" borderId="1" xfId="3" applyNumberFormat="1" applyFont="1" applyFill="1" applyBorder="1" applyAlignment="1" applyProtection="1">
      <alignment vertical="center"/>
    </xf>
    <xf numFmtId="0" fontId="37" fillId="12" borderId="1" xfId="0" applyFont="1" applyFill="1" applyBorder="1" applyAlignment="1">
      <alignment horizontal="left" wrapText="1"/>
    </xf>
    <xf numFmtId="0" fontId="2" fillId="12" borderId="1" xfId="0" applyFont="1" applyFill="1" applyBorder="1" applyAlignment="1">
      <alignment horizontal="left" vertical="center" wrapText="1"/>
    </xf>
    <xf numFmtId="166" fontId="29" fillId="12" borderId="0" xfId="3" applyNumberFormat="1" applyFont="1" applyFill="1" applyBorder="1" applyAlignment="1" applyProtection="1">
      <alignment vertical="center"/>
    </xf>
    <xf numFmtId="0" fontId="38" fillId="12" borderId="1" xfId="0" applyFont="1" applyFill="1" applyBorder="1" applyAlignment="1">
      <alignment horizontal="left" wrapText="1"/>
    </xf>
    <xf numFmtId="170" fontId="49" fillId="12" borderId="0" xfId="3" applyNumberFormat="1" applyFont="1" applyFill="1" applyBorder="1" applyAlignment="1" applyProtection="1">
      <alignment vertical="center"/>
    </xf>
    <xf numFmtId="170" fontId="50" fillId="12" borderId="1" xfId="3" applyNumberFormat="1" applyFont="1" applyFill="1" applyBorder="1" applyAlignment="1" applyProtection="1">
      <alignment vertical="center"/>
    </xf>
    <xf numFmtId="49" fontId="11" fillId="0" borderId="39" xfId="0" applyNumberFormat="1" applyFont="1" applyFill="1" applyBorder="1" applyAlignment="1">
      <alignment vertical="center" wrapText="1"/>
    </xf>
    <xf numFmtId="49" fontId="28" fillId="2" borderId="39" xfId="0" applyNumberFormat="1" applyFont="1" applyFill="1" applyBorder="1" applyAlignment="1">
      <alignment vertical="center" wrapText="1"/>
    </xf>
    <xf numFmtId="170" fontId="11" fillId="2" borderId="3" xfId="0" applyNumberFormat="1" applyFont="1" applyFill="1" applyBorder="1" applyAlignment="1" applyProtection="1">
      <alignment horizontal="center" vertical="center" wrapText="1"/>
    </xf>
    <xf numFmtId="167" fontId="11" fillId="2" borderId="1" xfId="3" applyNumberFormat="1" applyFont="1" applyFill="1" applyBorder="1" applyAlignment="1" applyProtection="1">
      <alignment horizontal="center" vertical="center"/>
    </xf>
    <xf numFmtId="49" fontId="27" fillId="2" borderId="1" xfId="0" applyNumberFormat="1" applyFont="1" applyFill="1" applyBorder="1" applyAlignment="1" applyProtection="1">
      <alignment horizontal="center" vertical="center"/>
    </xf>
    <xf numFmtId="49" fontId="27" fillId="2" borderId="39" xfId="3" applyNumberFormat="1" applyFont="1" applyFill="1" applyBorder="1" applyAlignment="1">
      <alignment horizontal="left" vertical="center" wrapText="1"/>
    </xf>
    <xf numFmtId="167" fontId="7" fillId="2" borderId="103" xfId="0" applyNumberFormat="1" applyFont="1" applyFill="1" applyBorder="1" applyAlignment="1" applyProtection="1">
      <alignment horizontal="center" vertical="center"/>
    </xf>
    <xf numFmtId="0" fontId="7" fillId="2" borderId="104" xfId="0" applyFont="1" applyFill="1" applyBorder="1" applyAlignment="1">
      <alignment horizontal="center" vertical="center" wrapText="1"/>
    </xf>
    <xf numFmtId="0" fontId="7" fillId="2" borderId="34" xfId="3" applyFont="1" applyFill="1" applyBorder="1" applyAlignment="1">
      <alignment horizontal="center" vertical="center" wrapText="1"/>
    </xf>
    <xf numFmtId="165" fontId="7" fillId="2" borderId="35" xfId="0" applyNumberFormat="1" applyFont="1" applyFill="1" applyBorder="1" applyAlignment="1">
      <alignment horizontal="center" vertical="center" wrapText="1"/>
    </xf>
    <xf numFmtId="0" fontId="11" fillId="4" borderId="0" xfId="0" applyFont="1" applyFill="1" applyBorder="1" applyAlignment="1" applyProtection="1">
      <alignment horizontal="right" vertical="center"/>
    </xf>
    <xf numFmtId="49" fontId="7" fillId="0" borderId="50" xfId="3" applyNumberFormat="1" applyFont="1" applyFill="1" applyBorder="1" applyAlignment="1">
      <alignment vertical="center" wrapText="1"/>
    </xf>
    <xf numFmtId="0" fontId="7" fillId="0" borderId="42" xfId="3" applyNumberFormat="1" applyFont="1" applyFill="1" applyBorder="1" applyAlignment="1" applyProtection="1">
      <alignment horizontal="center" vertical="center"/>
    </xf>
    <xf numFmtId="0" fontId="7" fillId="0" borderId="2" xfId="3" applyNumberFormat="1" applyFont="1" applyFill="1" applyBorder="1" applyAlignment="1" applyProtection="1">
      <alignment horizontal="center" vertical="center"/>
    </xf>
    <xf numFmtId="0" fontId="7" fillId="0" borderId="43" xfId="3" applyNumberFormat="1" applyFont="1" applyFill="1" applyBorder="1" applyAlignment="1" applyProtection="1">
      <alignment horizontal="center" vertical="center"/>
    </xf>
    <xf numFmtId="172" fontId="7" fillId="0" borderId="82" xfId="3" applyNumberFormat="1" applyFont="1" applyFill="1" applyBorder="1" applyAlignment="1" applyProtection="1">
      <alignment horizontal="center" vertical="center"/>
    </xf>
    <xf numFmtId="172" fontId="7" fillId="0" borderId="68" xfId="3" applyNumberFormat="1" applyFont="1" applyFill="1" applyBorder="1" applyAlignment="1" applyProtection="1">
      <alignment horizontal="center" vertical="center"/>
    </xf>
    <xf numFmtId="171" fontId="7" fillId="0" borderId="66" xfId="3" applyNumberFormat="1" applyFont="1" applyFill="1" applyBorder="1" applyAlignment="1" applyProtection="1">
      <alignment horizontal="center" vertical="center"/>
    </xf>
    <xf numFmtId="171" fontId="7" fillId="0" borderId="69" xfId="3" applyNumberFormat="1" applyFont="1" applyFill="1" applyBorder="1" applyAlignment="1" applyProtection="1">
      <alignment horizontal="center" vertical="center"/>
    </xf>
    <xf numFmtId="171" fontId="7" fillId="0" borderId="67" xfId="3" applyNumberFormat="1" applyFont="1" applyFill="1" applyBorder="1" applyAlignment="1" applyProtection="1">
      <alignment horizontal="center" vertical="center"/>
    </xf>
    <xf numFmtId="0" fontId="7" fillId="0" borderId="47" xfId="3" applyNumberFormat="1" applyFont="1" applyFill="1" applyBorder="1" applyAlignment="1" applyProtection="1">
      <alignment horizontal="center" vertical="center"/>
    </xf>
    <xf numFmtId="0" fontId="2" fillId="7" borderId="1" xfId="0" applyFont="1" applyFill="1" applyBorder="1" applyAlignment="1">
      <alignment horizontal="left" wrapText="1"/>
    </xf>
    <xf numFmtId="0" fontId="2" fillId="7" borderId="12" xfId="0" applyFont="1" applyFill="1" applyBorder="1" applyAlignment="1">
      <alignment horizontal="left" wrapText="1"/>
    </xf>
    <xf numFmtId="0" fontId="2" fillId="7" borderId="1" xfId="0" applyFont="1" applyFill="1" applyBorder="1" applyAlignment="1">
      <alignment wrapText="1"/>
    </xf>
    <xf numFmtId="0" fontId="37" fillId="7" borderId="1" xfId="0" applyFont="1" applyFill="1" applyBorder="1" applyAlignment="1">
      <alignment horizontal="left" wrapText="1"/>
    </xf>
    <xf numFmtId="0" fontId="11" fillId="0" borderId="0" xfId="0" applyFont="1" applyFill="1" applyBorder="1" applyAlignment="1" applyProtection="1">
      <alignment horizontal="right" vertical="center"/>
    </xf>
    <xf numFmtId="0" fontId="11" fillId="0" borderId="29" xfId="3" applyFont="1" applyFill="1" applyBorder="1" applyAlignment="1">
      <alignment horizontal="center" vertical="center" wrapText="1"/>
    </xf>
    <xf numFmtId="0" fontId="11" fillId="0" borderId="26" xfId="3" applyFont="1" applyFill="1" applyBorder="1" applyAlignment="1">
      <alignment horizontal="center" vertical="center" wrapText="1"/>
    </xf>
    <xf numFmtId="49" fontId="11" fillId="0" borderId="30" xfId="0" applyNumberFormat="1" applyFont="1" applyFill="1" applyBorder="1" applyAlignment="1" applyProtection="1">
      <alignment horizontal="center" vertical="center"/>
    </xf>
    <xf numFmtId="0" fontId="2" fillId="2" borderId="1" xfId="3" applyNumberFormat="1" applyFont="1" applyFill="1" applyBorder="1" applyAlignment="1" applyProtection="1">
      <alignment horizontal="center" vertical="center"/>
    </xf>
    <xf numFmtId="49" fontId="27" fillId="2" borderId="0" xfId="0" applyNumberFormat="1" applyFont="1" applyFill="1" applyBorder="1" applyAlignment="1" applyProtection="1">
      <alignment horizontal="center" vertical="center"/>
    </xf>
    <xf numFmtId="49" fontId="27" fillId="2" borderId="0" xfId="3" applyNumberFormat="1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11" fillId="2" borderId="0" xfId="0" applyNumberFormat="1" applyFont="1" applyFill="1" applyBorder="1" applyAlignment="1">
      <alignment horizontal="center" vertical="center" wrapText="1"/>
    </xf>
    <xf numFmtId="165" fontId="11" fillId="2" borderId="0" xfId="0" applyNumberFormat="1" applyFont="1" applyFill="1" applyBorder="1" applyAlignment="1" applyProtection="1">
      <alignment horizontal="center" vertical="center" wrapText="1"/>
    </xf>
    <xf numFmtId="167" fontId="7" fillId="2" borderId="0" xfId="0" applyNumberFormat="1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165" fontId="7" fillId="2" borderId="0" xfId="0" applyNumberFormat="1" applyFont="1" applyFill="1" applyBorder="1" applyAlignment="1">
      <alignment horizontal="center" vertical="center" wrapText="1"/>
    </xf>
    <xf numFmtId="0" fontId="27" fillId="2" borderId="0" xfId="3" applyFont="1" applyFill="1" applyBorder="1" applyAlignment="1">
      <alignment horizontal="center" vertical="center" wrapText="1"/>
    </xf>
    <xf numFmtId="0" fontId="7" fillId="2" borderId="0" xfId="0" applyNumberFormat="1" applyFont="1" applyFill="1" applyBorder="1" applyAlignment="1" applyProtection="1">
      <alignment horizontal="center" vertical="center"/>
    </xf>
    <xf numFmtId="0" fontId="7" fillId="2" borderId="0" xfId="3" applyNumberFormat="1" applyFont="1" applyFill="1" applyBorder="1" applyAlignment="1" applyProtection="1">
      <alignment vertical="center"/>
    </xf>
    <xf numFmtId="49" fontId="27" fillId="2" borderId="2" xfId="0" applyNumberFormat="1" applyFont="1" applyFill="1" applyBorder="1" applyAlignment="1" applyProtection="1">
      <alignment horizontal="center" vertical="center"/>
    </xf>
    <xf numFmtId="49" fontId="27" fillId="2" borderId="48" xfId="3" applyNumberFormat="1" applyFont="1" applyFill="1" applyBorder="1" applyAlignment="1">
      <alignment horizontal="left" vertical="center" wrapText="1"/>
    </xf>
    <xf numFmtId="0" fontId="11" fillId="2" borderId="42" xfId="0" applyFont="1" applyFill="1" applyBorder="1" applyAlignment="1">
      <alignment horizontal="center" vertical="center" wrapText="1"/>
    </xf>
    <xf numFmtId="49" fontId="3" fillId="2" borderId="105" xfId="0" applyNumberFormat="1" applyFont="1" applyFill="1" applyBorder="1" applyAlignment="1">
      <alignment horizontal="center" vertical="center" wrapText="1"/>
    </xf>
    <xf numFmtId="49" fontId="11" fillId="2" borderId="105" xfId="0" applyNumberFormat="1" applyFont="1" applyFill="1" applyBorder="1" applyAlignment="1">
      <alignment horizontal="center" vertical="center" wrapText="1"/>
    </xf>
    <xf numFmtId="165" fontId="11" fillId="2" borderId="106" xfId="0" applyNumberFormat="1" applyFont="1" applyFill="1" applyBorder="1" applyAlignment="1" applyProtection="1">
      <alignment horizontal="center" vertical="center" wrapText="1"/>
    </xf>
    <xf numFmtId="167" fontId="7" fillId="2" borderId="107" xfId="0" applyNumberFormat="1" applyFont="1" applyFill="1" applyBorder="1" applyAlignment="1" applyProtection="1">
      <alignment horizontal="center" vertical="center"/>
    </xf>
    <xf numFmtId="0" fontId="7" fillId="2" borderId="108" xfId="0" applyFont="1" applyFill="1" applyBorder="1" applyAlignment="1">
      <alignment horizontal="center" vertical="center" wrapText="1"/>
    </xf>
    <xf numFmtId="165" fontId="7" fillId="2" borderId="42" xfId="0" applyNumberFormat="1" applyFont="1" applyFill="1" applyBorder="1" applyAlignment="1">
      <alignment horizontal="center" vertical="center" wrapText="1"/>
    </xf>
    <xf numFmtId="165" fontId="7" fillId="2" borderId="43" xfId="0" applyNumberFormat="1" applyFont="1" applyFill="1" applyBorder="1" applyAlignment="1">
      <alignment horizontal="center" vertical="center" wrapText="1"/>
    </xf>
    <xf numFmtId="0" fontId="7" fillId="2" borderId="42" xfId="0" applyNumberFormat="1" applyFont="1" applyFill="1" applyBorder="1" applyAlignment="1" applyProtection="1">
      <alignment horizontal="center" vertical="center"/>
    </xf>
    <xf numFmtId="0" fontId="7" fillId="2" borderId="47" xfId="0" applyNumberFormat="1" applyFont="1" applyFill="1" applyBorder="1" applyAlignment="1" applyProtection="1">
      <alignment horizontal="center" vertical="center"/>
    </xf>
    <xf numFmtId="0" fontId="7" fillId="2" borderId="43" xfId="0" applyNumberFormat="1" applyFont="1" applyFill="1" applyBorder="1" applyAlignment="1" applyProtection="1">
      <alignment horizontal="center" vertical="center"/>
    </xf>
    <xf numFmtId="0" fontId="7" fillId="2" borderId="43" xfId="3" applyNumberFormat="1" applyFont="1" applyFill="1" applyBorder="1" applyAlignment="1" applyProtection="1">
      <alignment vertical="center"/>
    </xf>
    <xf numFmtId="49" fontId="27" fillId="2" borderId="1" xfId="3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5" fontId="11" fillId="2" borderId="1" xfId="0" applyNumberFormat="1" applyFont="1" applyFill="1" applyBorder="1" applyAlignment="1" applyProtection="1">
      <alignment horizontal="center" vertical="center" wrapText="1"/>
    </xf>
    <xf numFmtId="167" fontId="7" fillId="2" borderId="1" xfId="0" applyNumberFormat="1" applyFont="1" applyFill="1" applyBorder="1" applyAlignment="1" applyProtection="1">
      <alignment horizontal="center" vertical="center"/>
    </xf>
    <xf numFmtId="0" fontId="27" fillId="2" borderId="1" xfId="3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7" fillId="2" borderId="1" xfId="3" applyNumberFormat="1" applyFont="1" applyFill="1" applyBorder="1" applyAlignment="1" applyProtection="1">
      <alignment vertical="center"/>
    </xf>
    <xf numFmtId="49" fontId="11" fillId="2" borderId="1" xfId="3" applyNumberFormat="1" applyFont="1" applyFill="1" applyBorder="1" applyAlignment="1">
      <alignment horizontal="left" vertical="center" wrapText="1"/>
    </xf>
    <xf numFmtId="167" fontId="51" fillId="0" borderId="33" xfId="3" applyNumberFormat="1" applyFont="1" applyFill="1" applyBorder="1" applyAlignment="1" applyProtection="1">
      <alignment horizontal="center" vertical="center"/>
    </xf>
    <xf numFmtId="172" fontId="51" fillId="0" borderId="39" xfId="3" applyNumberFormat="1" applyFont="1" applyFill="1" applyBorder="1" applyAlignment="1" applyProtection="1">
      <alignment horizontal="center" vertical="center"/>
    </xf>
    <xf numFmtId="49" fontId="51" fillId="0" borderId="62" xfId="3" applyNumberFormat="1" applyFont="1" applyFill="1" applyBorder="1" applyAlignment="1">
      <alignment vertical="center" wrapText="1"/>
    </xf>
    <xf numFmtId="49" fontId="52" fillId="0" borderId="63" xfId="3" applyNumberFormat="1" applyFont="1" applyFill="1" applyBorder="1" applyAlignment="1">
      <alignment vertical="center" wrapText="1"/>
    </xf>
    <xf numFmtId="49" fontId="51" fillId="0" borderId="63" xfId="3" applyNumberFormat="1" applyFont="1" applyFill="1" applyBorder="1" applyAlignment="1">
      <alignment horizontal="left" vertical="center" wrapText="1"/>
    </xf>
    <xf numFmtId="49" fontId="51" fillId="0" borderId="37" xfId="0" applyNumberFormat="1" applyFont="1" applyFill="1" applyBorder="1" applyAlignment="1" applyProtection="1">
      <alignment horizontal="center" vertical="center"/>
    </xf>
    <xf numFmtId="0" fontId="51" fillId="0" borderId="49" xfId="3" applyFont="1" applyFill="1" applyBorder="1" applyAlignment="1">
      <alignment horizontal="center" vertical="center" wrapText="1"/>
    </xf>
    <xf numFmtId="49" fontId="51" fillId="0" borderId="1" xfId="3" applyNumberFormat="1" applyFont="1" applyFill="1" applyBorder="1" applyAlignment="1">
      <alignment horizontal="center" vertical="center" wrapText="1"/>
    </xf>
    <xf numFmtId="49" fontId="51" fillId="0" borderId="3" xfId="3" applyNumberFormat="1" applyFont="1" applyFill="1" applyBorder="1" applyAlignment="1">
      <alignment horizontal="center" vertical="center" wrapText="1"/>
    </xf>
    <xf numFmtId="170" fontId="51" fillId="0" borderId="28" xfId="3" applyNumberFormat="1" applyFont="1" applyFill="1" applyBorder="1" applyAlignment="1" applyProtection="1">
      <alignment horizontal="center" vertical="center"/>
    </xf>
    <xf numFmtId="0" fontId="51" fillId="0" borderId="37" xfId="3" applyFont="1" applyFill="1" applyBorder="1" applyAlignment="1">
      <alignment horizontal="center" vertical="center" wrapText="1"/>
    </xf>
    <xf numFmtId="0" fontId="51" fillId="0" borderId="1" xfId="3" applyFont="1" applyFill="1" applyBorder="1" applyAlignment="1">
      <alignment horizontal="center" vertical="center" wrapText="1"/>
    </xf>
    <xf numFmtId="0" fontId="51" fillId="0" borderId="28" xfId="3" applyFont="1" applyFill="1" applyBorder="1" applyAlignment="1">
      <alignment horizontal="center" vertical="center" wrapText="1"/>
    </xf>
    <xf numFmtId="0" fontId="52" fillId="0" borderId="27" xfId="3" applyFont="1" applyFill="1" applyBorder="1" applyAlignment="1">
      <alignment horizontal="center" vertical="center" wrapText="1"/>
    </xf>
    <xf numFmtId="0" fontId="52" fillId="0" borderId="38" xfId="3" applyFont="1" applyFill="1" applyBorder="1" applyAlignment="1">
      <alignment horizontal="center" vertical="center" wrapText="1"/>
    </xf>
    <xf numFmtId="0" fontId="52" fillId="0" borderId="28" xfId="3" applyFont="1" applyFill="1" applyBorder="1" applyAlignment="1">
      <alignment horizontal="center" vertical="center" wrapText="1"/>
    </xf>
    <xf numFmtId="0" fontId="52" fillId="0" borderId="49" xfId="3" applyFont="1" applyFill="1" applyBorder="1" applyAlignment="1">
      <alignment horizontal="center" vertical="center" wrapText="1"/>
    </xf>
    <xf numFmtId="170" fontId="52" fillId="0" borderId="28" xfId="3" applyNumberFormat="1" applyFont="1" applyFill="1" applyBorder="1" applyAlignment="1" applyProtection="1">
      <alignment horizontal="center" vertical="center"/>
    </xf>
    <xf numFmtId="170" fontId="52" fillId="12" borderId="0" xfId="3" applyNumberFormat="1" applyFont="1" applyFill="1" applyBorder="1" applyAlignment="1" applyProtection="1">
      <alignment vertical="center"/>
    </xf>
    <xf numFmtId="170" fontId="53" fillId="12" borderId="1" xfId="3" applyNumberFormat="1" applyFont="1" applyFill="1" applyBorder="1" applyAlignment="1" applyProtection="1">
      <alignment vertical="center"/>
    </xf>
    <xf numFmtId="0" fontId="51" fillId="0" borderId="3" xfId="3" applyFont="1" applyFill="1" applyBorder="1" applyAlignment="1">
      <alignment horizontal="center" vertical="center" wrapText="1"/>
    </xf>
    <xf numFmtId="171" fontId="54" fillId="0" borderId="28" xfId="3" applyNumberFormat="1" applyFont="1" applyFill="1" applyBorder="1" applyAlignment="1" applyProtection="1">
      <alignment horizontal="center" vertical="center"/>
    </xf>
    <xf numFmtId="170" fontId="52" fillId="0" borderId="28" xfId="3" applyNumberFormat="1" applyFont="1" applyFill="1" applyBorder="1" applyAlignment="1" applyProtection="1">
      <alignment vertical="center"/>
    </xf>
    <xf numFmtId="170" fontId="51" fillId="12" borderId="0" xfId="3" applyNumberFormat="1" applyFont="1" applyFill="1" applyBorder="1" applyAlignment="1" applyProtection="1">
      <alignment vertical="center"/>
    </xf>
    <xf numFmtId="170" fontId="55" fillId="12" borderId="1" xfId="3" applyNumberFormat="1" applyFont="1" applyFill="1" applyBorder="1" applyAlignment="1" applyProtection="1">
      <alignment vertical="center"/>
    </xf>
    <xf numFmtId="49" fontId="51" fillId="0" borderId="63" xfId="3" applyNumberFormat="1" applyFont="1" applyFill="1" applyBorder="1" applyAlignment="1">
      <alignment vertical="center" wrapText="1"/>
    </xf>
    <xf numFmtId="170" fontId="51" fillId="0" borderId="49" xfId="3" applyNumberFormat="1" applyFont="1" applyFill="1" applyBorder="1" applyAlignment="1" applyProtection="1">
      <alignment horizontal="center" vertical="center"/>
    </xf>
    <xf numFmtId="172" fontId="51" fillId="0" borderId="48" xfId="3" applyNumberFormat="1" applyFont="1" applyFill="1" applyBorder="1" applyAlignment="1" applyProtection="1">
      <alignment horizontal="center" vertical="center"/>
    </xf>
    <xf numFmtId="49" fontId="51" fillId="0" borderId="46" xfId="0" applyNumberFormat="1" applyFont="1" applyFill="1" applyBorder="1" applyAlignment="1" applyProtection="1">
      <alignment horizontal="center" vertical="center"/>
    </xf>
    <xf numFmtId="49" fontId="51" fillId="0" borderId="82" xfId="3" applyNumberFormat="1" applyFont="1" applyFill="1" applyBorder="1" applyAlignment="1">
      <alignment vertical="center" wrapText="1"/>
    </xf>
    <xf numFmtId="170" fontId="51" fillId="0" borderId="42" xfId="3" applyNumberFormat="1" applyFont="1" applyFill="1" applyBorder="1" applyAlignment="1" applyProtection="1">
      <alignment horizontal="center" vertical="center"/>
    </xf>
    <xf numFmtId="0" fontId="51" fillId="0" borderId="2" xfId="3" applyFont="1" applyFill="1" applyBorder="1" applyAlignment="1">
      <alignment horizontal="center" vertical="center" wrapText="1"/>
    </xf>
    <xf numFmtId="0" fontId="51" fillId="0" borderId="43" xfId="3" applyFont="1" applyFill="1" applyBorder="1" applyAlignment="1">
      <alignment horizontal="center" vertical="center" wrapText="1"/>
    </xf>
    <xf numFmtId="0" fontId="51" fillId="0" borderId="46" xfId="3" applyFont="1" applyFill="1" applyBorder="1" applyAlignment="1">
      <alignment horizontal="center" vertical="center" wrapText="1"/>
    </xf>
    <xf numFmtId="0" fontId="51" fillId="0" borderId="42" xfId="3" applyFont="1" applyFill="1" applyBorder="1" applyAlignment="1">
      <alignment horizontal="center" vertical="center" wrapText="1"/>
    </xf>
    <xf numFmtId="0" fontId="52" fillId="0" borderId="44" xfId="3" applyFont="1" applyFill="1" applyBorder="1" applyAlignment="1">
      <alignment horizontal="center" vertical="center" wrapText="1"/>
    </xf>
    <xf numFmtId="0" fontId="52" fillId="0" borderId="47" xfId="3" applyFont="1" applyFill="1" applyBorder="1" applyAlignment="1">
      <alignment horizontal="center" vertical="center" wrapText="1"/>
    </xf>
    <xf numFmtId="0" fontId="52" fillId="0" borderId="43" xfId="3" applyFont="1" applyFill="1" applyBorder="1" applyAlignment="1">
      <alignment horizontal="center" vertical="center" wrapText="1"/>
    </xf>
    <xf numFmtId="0" fontId="52" fillId="0" borderId="42" xfId="3" applyFont="1" applyFill="1" applyBorder="1" applyAlignment="1">
      <alignment horizontal="center" vertical="center" wrapText="1"/>
    </xf>
    <xf numFmtId="49" fontId="51" fillId="0" borderId="62" xfId="0" applyNumberFormat="1" applyFont="1" applyFill="1" applyBorder="1" applyAlignment="1" applyProtection="1">
      <alignment horizontal="center" vertical="center"/>
    </xf>
    <xf numFmtId="49" fontId="51" fillId="0" borderId="31" xfId="0" applyNumberFormat="1" applyFont="1" applyFill="1" applyBorder="1" applyAlignment="1">
      <alignment horizontal="left" vertical="center" wrapText="1"/>
    </xf>
    <xf numFmtId="49" fontId="51" fillId="0" borderId="16" xfId="0" applyNumberFormat="1" applyFont="1" applyFill="1" applyBorder="1" applyAlignment="1">
      <alignment horizontal="center" vertical="center"/>
    </xf>
    <xf numFmtId="49" fontId="51" fillId="0" borderId="17" xfId="0" applyNumberFormat="1" applyFont="1" applyFill="1" applyBorder="1" applyAlignment="1">
      <alignment horizontal="center" vertical="center"/>
    </xf>
    <xf numFmtId="0" fontId="51" fillId="0" borderId="19" xfId="0" applyNumberFormat="1" applyFont="1" applyFill="1" applyBorder="1" applyAlignment="1" applyProtection="1">
      <alignment horizontal="center" vertical="center"/>
    </xf>
    <xf numFmtId="166" fontId="51" fillId="0" borderId="62" xfId="0" applyNumberFormat="1" applyFont="1" applyFill="1" applyBorder="1" applyAlignment="1" applyProtection="1">
      <alignment horizontal="center" vertical="center"/>
    </xf>
    <xf numFmtId="1" fontId="51" fillId="0" borderId="30" xfId="0" applyNumberFormat="1" applyFont="1" applyFill="1" applyBorder="1" applyAlignment="1">
      <alignment horizontal="center" vertical="center"/>
    </xf>
    <xf numFmtId="1" fontId="51" fillId="0" borderId="16" xfId="0" applyNumberFormat="1" applyFont="1" applyFill="1" applyBorder="1" applyAlignment="1">
      <alignment horizontal="center" vertical="center" wrapText="1"/>
    </xf>
    <xf numFmtId="1" fontId="51" fillId="0" borderId="17" xfId="0" applyNumberFormat="1" applyFont="1" applyFill="1" applyBorder="1" applyAlignment="1">
      <alignment horizontal="center" vertical="center"/>
    </xf>
    <xf numFmtId="1" fontId="51" fillId="0" borderId="19" xfId="0" applyNumberFormat="1" applyFont="1" applyFill="1" applyBorder="1" applyAlignment="1">
      <alignment horizontal="center" vertical="center" wrapText="1"/>
    </xf>
    <xf numFmtId="0" fontId="51" fillId="0" borderId="18" xfId="0" applyNumberFormat="1" applyFont="1" applyFill="1" applyBorder="1" applyAlignment="1">
      <alignment horizontal="center" vertical="center" wrapText="1"/>
    </xf>
    <xf numFmtId="0" fontId="51" fillId="0" borderId="31" xfId="0" applyNumberFormat="1" applyFont="1" applyFill="1" applyBorder="1" applyAlignment="1">
      <alignment horizontal="center" vertical="center" wrapText="1"/>
    </xf>
    <xf numFmtId="0" fontId="51" fillId="0" borderId="19" xfId="3" applyFont="1" applyFill="1" applyBorder="1" applyAlignment="1">
      <alignment horizontal="center" vertical="center" wrapText="1"/>
    </xf>
    <xf numFmtId="0" fontId="52" fillId="0" borderId="16" xfId="3" applyFont="1" applyFill="1" applyBorder="1" applyAlignment="1">
      <alignment horizontal="center" vertical="center" wrapText="1"/>
    </xf>
    <xf numFmtId="0" fontId="52" fillId="0" borderId="31" xfId="3" applyFont="1" applyFill="1" applyBorder="1" applyAlignment="1">
      <alignment horizontal="center" vertical="center" wrapText="1"/>
    </xf>
    <xf numFmtId="0" fontId="51" fillId="0" borderId="16" xfId="3" applyFont="1" applyFill="1" applyBorder="1" applyAlignment="1">
      <alignment horizontal="center" vertical="center" wrapText="1"/>
    </xf>
    <xf numFmtId="0" fontId="51" fillId="0" borderId="31" xfId="3" applyFont="1" applyFill="1" applyBorder="1" applyAlignment="1">
      <alignment horizontal="center" vertical="center" wrapText="1"/>
    </xf>
    <xf numFmtId="0" fontId="51" fillId="0" borderId="18" xfId="3" applyFont="1" applyFill="1" applyBorder="1" applyAlignment="1">
      <alignment horizontal="center" vertical="center" wrapText="1"/>
    </xf>
    <xf numFmtId="170" fontId="56" fillId="12" borderId="0" xfId="3" applyNumberFormat="1" applyFont="1" applyFill="1" applyBorder="1" applyAlignment="1" applyProtection="1">
      <alignment vertical="center"/>
    </xf>
    <xf numFmtId="170" fontId="57" fillId="12" borderId="0" xfId="3" applyNumberFormat="1" applyFont="1" applyFill="1" applyBorder="1" applyAlignment="1" applyProtection="1">
      <alignment vertical="center"/>
    </xf>
    <xf numFmtId="170" fontId="58" fillId="12" borderId="1" xfId="3" applyNumberFormat="1" applyFont="1" applyFill="1" applyBorder="1" applyAlignment="1" applyProtection="1">
      <alignment vertical="center"/>
    </xf>
    <xf numFmtId="170" fontId="59" fillId="12" borderId="1" xfId="3" applyNumberFormat="1" applyFont="1" applyFill="1" applyBorder="1" applyAlignment="1" applyProtection="1">
      <alignment vertical="center"/>
    </xf>
    <xf numFmtId="49" fontId="51" fillId="0" borderId="63" xfId="0" applyNumberFormat="1" applyFont="1" applyFill="1" applyBorder="1" applyAlignment="1" applyProtection="1">
      <alignment horizontal="center" vertical="center"/>
    </xf>
    <xf numFmtId="49" fontId="51" fillId="0" borderId="39" xfId="3" applyNumberFormat="1" applyFont="1" applyFill="1" applyBorder="1" applyAlignment="1">
      <alignment vertical="center" wrapText="1"/>
    </xf>
    <xf numFmtId="170" fontId="57" fillId="0" borderId="0" xfId="3" applyNumberFormat="1" applyFont="1" applyFill="1" applyBorder="1" applyAlignment="1" applyProtection="1">
      <alignment vertical="center"/>
    </xf>
    <xf numFmtId="170" fontId="56" fillId="0" borderId="0" xfId="3" applyNumberFormat="1" applyFont="1" applyFill="1" applyBorder="1" applyAlignment="1" applyProtection="1">
      <alignment vertical="center"/>
    </xf>
    <xf numFmtId="166" fontId="56" fillId="0" borderId="0" xfId="3" applyNumberFormat="1" applyFont="1" applyFill="1" applyBorder="1" applyAlignment="1" applyProtection="1">
      <alignment vertical="center"/>
    </xf>
    <xf numFmtId="49" fontId="51" fillId="0" borderId="39" xfId="3" applyNumberFormat="1" applyFont="1" applyFill="1" applyBorder="1" applyAlignment="1">
      <alignment horizontal="left" vertical="center" wrapText="1"/>
    </xf>
    <xf numFmtId="171" fontId="51" fillId="0" borderId="38" xfId="3" applyNumberFormat="1" applyFont="1" applyFill="1" applyBorder="1" applyAlignment="1" applyProtection="1">
      <alignment horizontal="center" vertical="center"/>
    </xf>
    <xf numFmtId="171" fontId="51" fillId="0" borderId="49" xfId="3" applyNumberFormat="1" applyFont="1" applyFill="1" applyBorder="1" applyAlignment="1" applyProtection="1">
      <alignment horizontal="center" vertical="center"/>
    </xf>
    <xf numFmtId="171" fontId="51" fillId="0" borderId="1" xfId="3" applyNumberFormat="1" applyFont="1" applyFill="1" applyBorder="1" applyAlignment="1" applyProtection="1">
      <alignment horizontal="center" vertical="center"/>
    </xf>
    <xf numFmtId="171" fontId="51" fillId="0" borderId="28" xfId="3" applyNumberFormat="1" applyFont="1" applyFill="1" applyBorder="1" applyAlignment="1" applyProtection="1">
      <alignment horizontal="center" vertical="center"/>
    </xf>
    <xf numFmtId="0" fontId="57" fillId="0" borderId="27" xfId="3" applyFont="1" applyFill="1" applyBorder="1" applyAlignment="1">
      <alignment horizontal="center" vertical="center" wrapText="1"/>
    </xf>
    <xf numFmtId="0" fontId="57" fillId="0" borderId="38" xfId="3" applyFont="1" applyFill="1" applyBorder="1" applyAlignment="1">
      <alignment horizontal="center" vertical="center" wrapText="1"/>
    </xf>
    <xf numFmtId="170" fontId="57" fillId="0" borderId="28" xfId="3" applyNumberFormat="1" applyFont="1" applyFill="1" applyBorder="1" applyAlignment="1" applyProtection="1">
      <alignment vertical="center"/>
    </xf>
    <xf numFmtId="0" fontId="57" fillId="0" borderId="49" xfId="3" applyFont="1" applyFill="1" applyBorder="1" applyAlignment="1">
      <alignment horizontal="center" vertical="center" wrapText="1"/>
    </xf>
    <xf numFmtId="0" fontId="57" fillId="0" borderId="28" xfId="3" applyFont="1" applyFill="1" applyBorder="1" applyAlignment="1">
      <alignment horizontal="center" vertical="center" wrapText="1"/>
    </xf>
    <xf numFmtId="170" fontId="58" fillId="0" borderId="1" xfId="3" applyNumberFormat="1" applyFont="1" applyFill="1" applyBorder="1" applyAlignment="1" applyProtection="1">
      <alignment vertical="center"/>
    </xf>
    <xf numFmtId="170" fontId="59" fillId="0" borderId="1" xfId="3" applyNumberFormat="1" applyFont="1" applyFill="1" applyBorder="1" applyAlignment="1" applyProtection="1">
      <alignment vertical="center"/>
    </xf>
    <xf numFmtId="49" fontId="57" fillId="0" borderId="63" xfId="0" applyNumberFormat="1" applyFont="1" applyFill="1" applyBorder="1" applyAlignment="1" applyProtection="1">
      <alignment horizontal="center" vertical="center"/>
    </xf>
    <xf numFmtId="49" fontId="52" fillId="0" borderId="38" xfId="3" applyNumberFormat="1" applyFont="1" applyFill="1" applyBorder="1" applyAlignment="1">
      <alignment vertical="center" wrapText="1"/>
    </xf>
    <xf numFmtId="1" fontId="52" fillId="0" borderId="49" xfId="3" applyNumberFormat="1" applyFont="1" applyFill="1" applyBorder="1" applyAlignment="1">
      <alignment horizontal="center" vertical="center"/>
    </xf>
    <xf numFmtId="49" fontId="52" fillId="0" borderId="1" xfId="3" applyNumberFormat="1" applyFont="1" applyFill="1" applyBorder="1" applyAlignment="1">
      <alignment horizontal="center" vertical="center"/>
    </xf>
    <xf numFmtId="49" fontId="52" fillId="0" borderId="28" xfId="3" applyNumberFormat="1" applyFont="1" applyFill="1" applyBorder="1" applyAlignment="1">
      <alignment horizontal="center" vertical="center"/>
    </xf>
    <xf numFmtId="172" fontId="52" fillId="0" borderId="48" xfId="3" applyNumberFormat="1" applyFont="1" applyFill="1" applyBorder="1" applyAlignment="1" applyProtection="1">
      <alignment horizontal="center" vertical="center"/>
    </xf>
    <xf numFmtId="0" fontId="52" fillId="0" borderId="37" xfId="3" applyFont="1" applyFill="1" applyBorder="1" applyAlignment="1">
      <alignment horizontal="center" vertical="center" wrapText="1"/>
    </xf>
    <xf numFmtId="0" fontId="52" fillId="0" borderId="1" xfId="3" applyFont="1" applyFill="1" applyBorder="1" applyAlignment="1">
      <alignment horizontal="center" vertical="center" wrapText="1"/>
    </xf>
    <xf numFmtId="0" fontId="52" fillId="0" borderId="27" xfId="3" applyNumberFormat="1" applyFont="1" applyFill="1" applyBorder="1" applyAlignment="1">
      <alignment horizontal="center" vertical="center" wrapText="1"/>
    </xf>
    <xf numFmtId="0" fontId="52" fillId="0" borderId="38" xfId="3" applyNumberFormat="1" applyFont="1" applyFill="1" applyBorder="1" applyAlignment="1">
      <alignment horizontal="center" vertical="center" wrapText="1"/>
    </xf>
    <xf numFmtId="0" fontId="52" fillId="0" borderId="28" xfId="3" applyNumberFormat="1" applyFont="1" applyFill="1" applyBorder="1" applyAlignment="1">
      <alignment horizontal="center" vertical="center" wrapText="1"/>
    </xf>
    <xf numFmtId="0" fontId="52" fillId="0" borderId="49" xfId="3" applyNumberFormat="1" applyFont="1" applyFill="1" applyBorder="1" applyAlignment="1">
      <alignment horizontal="center" vertical="center" wrapText="1"/>
    </xf>
    <xf numFmtId="0" fontId="52" fillId="0" borderId="1" xfId="3" applyNumberFormat="1" applyFont="1" applyFill="1" applyBorder="1" applyAlignment="1">
      <alignment horizontal="center" vertical="center"/>
    </xf>
    <xf numFmtId="0" fontId="52" fillId="0" borderId="3" xfId="3" applyNumberFormat="1" applyFont="1" applyFill="1" applyBorder="1" applyAlignment="1">
      <alignment horizontal="center" vertical="center"/>
    </xf>
    <xf numFmtId="0" fontId="60" fillId="0" borderId="38" xfId="3" applyNumberFormat="1" applyFont="1" applyFill="1" applyBorder="1" applyAlignment="1">
      <alignment horizontal="center" vertical="center" wrapText="1"/>
    </xf>
    <xf numFmtId="49" fontId="52" fillId="0" borderId="28" xfId="3" applyNumberFormat="1" applyFont="1" applyFill="1" applyBorder="1" applyAlignment="1">
      <alignment vertical="center" wrapText="1"/>
    </xf>
    <xf numFmtId="49" fontId="51" fillId="0" borderId="82" xfId="0" applyNumberFormat="1" applyFont="1" applyFill="1" applyBorder="1" applyAlignment="1" applyProtection="1">
      <alignment horizontal="center" vertical="center"/>
    </xf>
    <xf numFmtId="0" fontId="51" fillId="0" borderId="23" xfId="3" applyFont="1" applyFill="1" applyBorder="1" applyAlignment="1">
      <alignment horizontal="center" vertical="center" wrapText="1"/>
    </xf>
    <xf numFmtId="0" fontId="51" fillId="0" borderId="24" xfId="3" applyFont="1" applyFill="1" applyBorder="1" applyAlignment="1">
      <alignment horizontal="center" vertical="center" wrapText="1"/>
    </xf>
    <xf numFmtId="0" fontId="51" fillId="0" borderId="41" xfId="3" applyFont="1" applyFill="1" applyBorder="1" applyAlignment="1">
      <alignment horizontal="center" vertical="center" wrapText="1"/>
    </xf>
    <xf numFmtId="49" fontId="11" fillId="7" borderId="46" xfId="0" applyNumberFormat="1" applyFont="1" applyFill="1" applyBorder="1" applyAlignment="1" applyProtection="1">
      <alignment horizontal="center" vertical="center"/>
    </xf>
    <xf numFmtId="49" fontId="11" fillId="7" borderId="1" xfId="3" applyNumberFormat="1" applyFont="1" applyFill="1" applyBorder="1" applyAlignment="1">
      <alignment vertical="center" wrapText="1"/>
    </xf>
    <xf numFmtId="170" fontId="11" fillId="7" borderId="1" xfId="3" applyNumberFormat="1" applyFont="1" applyFill="1" applyBorder="1" applyAlignment="1" applyProtection="1">
      <alignment horizontal="center" vertical="center"/>
    </xf>
    <xf numFmtId="0" fontId="11" fillId="7" borderId="1" xfId="3" applyFont="1" applyFill="1" applyBorder="1" applyAlignment="1">
      <alignment horizontal="center" vertical="center" wrapText="1"/>
    </xf>
    <xf numFmtId="172" fontId="11" fillId="7" borderId="1" xfId="3" applyNumberFormat="1" applyFont="1" applyFill="1" applyBorder="1" applyAlignment="1" applyProtection="1">
      <alignment horizontal="center" vertical="center"/>
    </xf>
    <xf numFmtId="0" fontId="11" fillId="7" borderId="42" xfId="3" applyFont="1" applyFill="1" applyBorder="1" applyAlignment="1">
      <alignment horizontal="center" vertical="center" wrapText="1"/>
    </xf>
    <xf numFmtId="0" fontId="11" fillId="7" borderId="43" xfId="3" applyFont="1" applyFill="1" applyBorder="1" applyAlignment="1">
      <alignment horizontal="center" vertical="center" wrapText="1"/>
    </xf>
    <xf numFmtId="0" fontId="27" fillId="7" borderId="1" xfId="3" applyFont="1" applyFill="1" applyBorder="1" applyAlignment="1">
      <alignment horizontal="center" vertical="center" wrapText="1"/>
    </xf>
    <xf numFmtId="170" fontId="27" fillId="7" borderId="0" xfId="3" applyNumberFormat="1" applyFont="1" applyFill="1" applyBorder="1" applyAlignment="1" applyProtection="1">
      <alignment vertical="center"/>
    </xf>
    <xf numFmtId="170" fontId="47" fillId="7" borderId="1" xfId="3" applyNumberFormat="1" applyFont="1" applyFill="1" applyBorder="1" applyAlignment="1" applyProtection="1">
      <alignment vertical="center"/>
    </xf>
    <xf numFmtId="49" fontId="11" fillId="7" borderId="82" xfId="0" applyNumberFormat="1" applyFont="1" applyFill="1" applyBorder="1" applyAlignment="1" applyProtection="1">
      <alignment horizontal="center" vertical="center"/>
    </xf>
    <xf numFmtId="49" fontId="11" fillId="7" borderId="0" xfId="3" applyNumberFormat="1" applyFont="1" applyFill="1" applyBorder="1" applyAlignment="1">
      <alignment vertical="center" wrapText="1"/>
    </xf>
    <xf numFmtId="170" fontId="11" fillId="7" borderId="49" xfId="3" applyNumberFormat="1" applyFont="1" applyFill="1" applyBorder="1" applyAlignment="1" applyProtection="1">
      <alignment horizontal="center" vertical="center"/>
    </xf>
    <xf numFmtId="0" fontId="11" fillId="7" borderId="28" xfId="3" applyFont="1" applyFill="1" applyBorder="1" applyAlignment="1">
      <alignment horizontal="center" vertical="center" wrapText="1"/>
    </xf>
    <xf numFmtId="172" fontId="11" fillId="7" borderId="48" xfId="3" applyNumberFormat="1" applyFont="1" applyFill="1" applyBorder="1" applyAlignment="1" applyProtection="1">
      <alignment horizontal="center" vertical="center"/>
    </xf>
    <xf numFmtId="0" fontId="11" fillId="7" borderId="37" xfId="3" applyFont="1" applyFill="1" applyBorder="1" applyAlignment="1">
      <alignment horizontal="center" vertical="center" wrapText="1"/>
    </xf>
    <xf numFmtId="0" fontId="11" fillId="7" borderId="23" xfId="3" applyFont="1" applyFill="1" applyBorder="1" applyAlignment="1">
      <alignment horizontal="center" vertical="center" wrapText="1"/>
    </xf>
    <xf numFmtId="0" fontId="11" fillId="7" borderId="24" xfId="3" applyFont="1" applyFill="1" applyBorder="1" applyAlignment="1">
      <alignment horizontal="center" vertical="center" wrapText="1"/>
    </xf>
    <xf numFmtId="0" fontId="11" fillId="7" borderId="41" xfId="3" applyFont="1" applyFill="1" applyBorder="1" applyAlignment="1">
      <alignment horizontal="center" vertical="center" wrapText="1"/>
    </xf>
    <xf numFmtId="0" fontId="27" fillId="7" borderId="27" xfId="3" applyFont="1" applyFill="1" applyBorder="1" applyAlignment="1">
      <alignment horizontal="center" vertical="center" wrapText="1"/>
    </xf>
    <xf numFmtId="0" fontId="27" fillId="7" borderId="38" xfId="3" applyFont="1" applyFill="1" applyBorder="1" applyAlignment="1">
      <alignment horizontal="center" vertical="center" wrapText="1"/>
    </xf>
    <xf numFmtId="0" fontId="27" fillId="7" borderId="28" xfId="3" applyFont="1" applyFill="1" applyBorder="1" applyAlignment="1">
      <alignment horizontal="center" vertical="center" wrapText="1"/>
    </xf>
    <xf numFmtId="0" fontId="27" fillId="7" borderId="49" xfId="3" applyFont="1" applyFill="1" applyBorder="1" applyAlignment="1">
      <alignment horizontal="center" vertical="center" wrapText="1"/>
    </xf>
    <xf numFmtId="170" fontId="29" fillId="7" borderId="0" xfId="3" applyNumberFormat="1" applyFont="1" applyFill="1" applyBorder="1" applyAlignment="1" applyProtection="1">
      <alignment vertical="center"/>
    </xf>
    <xf numFmtId="170" fontId="48" fillId="7" borderId="1" xfId="3" applyNumberFormat="1" applyFont="1" applyFill="1" applyBorder="1" applyAlignment="1" applyProtection="1">
      <alignment vertical="center"/>
    </xf>
    <xf numFmtId="49" fontId="11" fillId="7" borderId="39" xfId="0" applyNumberFormat="1" applyFont="1" applyFill="1" applyBorder="1" applyAlignment="1">
      <alignment vertical="center" wrapText="1"/>
    </xf>
    <xf numFmtId="49" fontId="11" fillId="7" borderId="63" xfId="0" applyNumberFormat="1" applyFont="1" applyFill="1" applyBorder="1" applyAlignment="1" applyProtection="1">
      <alignment horizontal="center" vertical="center"/>
    </xf>
    <xf numFmtId="49" fontId="11" fillId="7" borderId="39" xfId="3" applyNumberFormat="1" applyFont="1" applyFill="1" applyBorder="1" applyAlignment="1">
      <alignment vertical="center" wrapText="1"/>
    </xf>
    <xf numFmtId="49" fontId="7" fillId="7" borderId="33" xfId="3" applyNumberFormat="1" applyFont="1" applyFill="1" applyBorder="1" applyAlignment="1">
      <alignment vertical="center" wrapText="1"/>
    </xf>
    <xf numFmtId="0" fontId="7" fillId="7" borderId="16" xfId="3" applyNumberFormat="1" applyFont="1" applyFill="1" applyBorder="1" applyAlignment="1" applyProtection="1">
      <alignment horizontal="center" vertical="center"/>
    </xf>
    <xf numFmtId="0" fontId="7" fillId="7" borderId="17" xfId="3" applyNumberFormat="1" applyFont="1" applyFill="1" applyBorder="1" applyAlignment="1" applyProtection="1">
      <alignment horizontal="center" vertical="center"/>
    </xf>
    <xf numFmtId="0" fontId="7" fillId="7" borderId="19" xfId="3" applyNumberFormat="1" applyFont="1" applyFill="1" applyBorder="1" applyAlignment="1" applyProtection="1">
      <alignment horizontal="center" vertical="center"/>
    </xf>
    <xf numFmtId="172" fontId="7" fillId="7" borderId="62" xfId="3" applyNumberFormat="1" applyFont="1" applyFill="1" applyBorder="1" applyAlignment="1" applyProtection="1">
      <alignment horizontal="center" vertical="center"/>
    </xf>
    <xf numFmtId="171" fontId="7" fillId="7" borderId="16" xfId="3" applyNumberFormat="1" applyFont="1" applyFill="1" applyBorder="1" applyAlignment="1" applyProtection="1">
      <alignment horizontal="center" vertical="center"/>
    </xf>
    <xf numFmtId="171" fontId="7" fillId="7" borderId="17" xfId="3" applyNumberFormat="1" applyFont="1" applyFill="1" applyBorder="1" applyAlignment="1" applyProtection="1">
      <alignment horizontal="center" vertical="center"/>
    </xf>
    <xf numFmtId="171" fontId="7" fillId="7" borderId="19" xfId="3" applyNumberFormat="1" applyFont="1" applyFill="1" applyBorder="1" applyAlignment="1" applyProtection="1">
      <alignment horizontal="center" vertical="center"/>
    </xf>
    <xf numFmtId="0" fontId="7" fillId="7" borderId="31" xfId="3" applyNumberFormat="1" applyFont="1" applyFill="1" applyBorder="1" applyAlignment="1" applyProtection="1">
      <alignment horizontal="center" vertical="center"/>
    </xf>
    <xf numFmtId="166" fontId="29" fillId="7" borderId="0" xfId="3" applyNumberFormat="1" applyFont="1" applyFill="1" applyBorder="1" applyAlignment="1" applyProtection="1">
      <alignment vertical="center"/>
    </xf>
    <xf numFmtId="49" fontId="7" fillId="7" borderId="72" xfId="3" applyNumberFormat="1" applyFont="1" applyFill="1" applyBorder="1" applyAlignment="1">
      <alignment vertical="center" wrapText="1"/>
    </xf>
    <xf numFmtId="0" fontId="7" fillId="7" borderId="50" xfId="3" applyNumberFormat="1" applyFont="1" applyFill="1" applyBorder="1" applyAlignment="1" applyProtection="1">
      <alignment horizontal="center" vertical="center"/>
    </xf>
    <xf numFmtId="0" fontId="7" fillId="7" borderId="35" xfId="3" applyNumberFormat="1" applyFont="1" applyFill="1" applyBorder="1" applyAlignment="1" applyProtection="1">
      <alignment horizontal="center" vertical="center"/>
    </xf>
    <xf numFmtId="0" fontId="7" fillId="7" borderId="34" xfId="3" applyNumberFormat="1" applyFont="1" applyFill="1" applyBorder="1" applyAlignment="1" applyProtection="1">
      <alignment horizontal="center" vertical="center"/>
    </xf>
    <xf numFmtId="49" fontId="61" fillId="0" borderId="72" xfId="3" applyNumberFormat="1" applyFont="1" applyFill="1" applyBorder="1" applyAlignment="1">
      <alignment vertical="center" wrapText="1"/>
    </xf>
    <xf numFmtId="0" fontId="61" fillId="0" borderId="34" xfId="3" applyNumberFormat="1" applyFont="1" applyFill="1" applyBorder="1" applyAlignment="1" applyProtection="1">
      <alignment horizontal="center" vertical="center"/>
    </xf>
    <xf numFmtId="0" fontId="61" fillId="0" borderId="12" xfId="3" applyNumberFormat="1" applyFont="1" applyFill="1" applyBorder="1" applyAlignment="1" applyProtection="1">
      <alignment horizontal="center" vertical="center"/>
    </xf>
    <xf numFmtId="0" fontId="61" fillId="0" borderId="35" xfId="3" applyNumberFormat="1" applyFont="1" applyFill="1" applyBorder="1" applyAlignment="1" applyProtection="1">
      <alignment horizontal="center" vertical="center"/>
    </xf>
    <xf numFmtId="172" fontId="61" fillId="0" borderId="84" xfId="3" applyNumberFormat="1" applyFont="1" applyFill="1" applyBorder="1" applyAlignment="1" applyProtection="1">
      <alignment horizontal="center" vertical="center"/>
    </xf>
    <xf numFmtId="171" fontId="61" fillId="0" borderId="34" xfId="3" applyNumberFormat="1" applyFont="1" applyFill="1" applyBorder="1" applyAlignment="1" applyProtection="1">
      <alignment horizontal="center" vertical="center"/>
    </xf>
    <xf numFmtId="171" fontId="61" fillId="0" borderId="12" xfId="3" applyNumberFormat="1" applyFont="1" applyFill="1" applyBorder="1" applyAlignment="1" applyProtection="1">
      <alignment horizontal="center" vertical="center"/>
    </xf>
    <xf numFmtId="171" fontId="61" fillId="0" borderId="35" xfId="3" applyNumberFormat="1" applyFont="1" applyFill="1" applyBorder="1" applyAlignment="1" applyProtection="1">
      <alignment horizontal="center" vertical="center"/>
    </xf>
    <xf numFmtId="0" fontId="61" fillId="0" borderId="50" xfId="3" applyNumberFormat="1" applyFont="1" applyFill="1" applyBorder="1" applyAlignment="1" applyProtection="1">
      <alignment horizontal="center" vertical="center"/>
    </xf>
    <xf numFmtId="170" fontId="62" fillId="12" borderId="0" xfId="3" applyNumberFormat="1" applyFont="1" applyFill="1" applyBorder="1" applyAlignment="1" applyProtection="1">
      <alignment vertical="center"/>
    </xf>
    <xf numFmtId="170" fontId="63" fillId="12" borderId="0" xfId="3" applyNumberFormat="1" applyFont="1" applyFill="1" applyBorder="1" applyAlignment="1" applyProtection="1">
      <alignment vertical="center"/>
    </xf>
    <xf numFmtId="166" fontId="62" fillId="12" borderId="0" xfId="3" applyNumberFormat="1" applyFont="1" applyFill="1" applyBorder="1" applyAlignment="1" applyProtection="1">
      <alignment vertical="center"/>
    </xf>
    <xf numFmtId="170" fontId="64" fillId="12" borderId="1" xfId="3" applyNumberFormat="1" applyFont="1" applyFill="1" applyBorder="1" applyAlignment="1" applyProtection="1">
      <alignment vertical="center"/>
    </xf>
    <xf numFmtId="170" fontId="65" fillId="12" borderId="1" xfId="3" applyNumberFormat="1" applyFont="1" applyFill="1" applyBorder="1" applyAlignment="1" applyProtection="1">
      <alignment vertical="center"/>
    </xf>
    <xf numFmtId="49" fontId="61" fillId="0" borderId="39" xfId="3" applyNumberFormat="1" applyFont="1" applyFill="1" applyBorder="1" applyAlignment="1">
      <alignment vertical="center" wrapText="1"/>
    </xf>
    <xf numFmtId="0" fontId="61" fillId="0" borderId="49" xfId="3" applyNumberFormat="1" applyFont="1" applyFill="1" applyBorder="1" applyAlignment="1" applyProtection="1">
      <alignment horizontal="center" vertical="center"/>
    </xf>
    <xf numFmtId="0" fontId="61" fillId="0" borderId="1" xfId="3" applyNumberFormat="1" applyFont="1" applyFill="1" applyBorder="1" applyAlignment="1" applyProtection="1">
      <alignment horizontal="center" vertical="center"/>
    </xf>
    <xf numFmtId="0" fontId="61" fillId="0" borderId="28" xfId="3" applyNumberFormat="1" applyFont="1" applyFill="1" applyBorder="1" applyAlignment="1" applyProtection="1">
      <alignment horizontal="center" vertical="center"/>
    </xf>
    <xf numFmtId="0" fontId="61" fillId="0" borderId="38" xfId="3" applyNumberFormat="1" applyFont="1" applyFill="1" applyBorder="1" applyAlignment="1" applyProtection="1">
      <alignment horizontal="center" vertical="center"/>
    </xf>
    <xf numFmtId="172" fontId="61" fillId="0" borderId="63" xfId="3" applyNumberFormat="1" applyFont="1" applyFill="1" applyBorder="1" applyAlignment="1" applyProtection="1">
      <alignment horizontal="center" vertical="center"/>
    </xf>
    <xf numFmtId="49" fontId="61" fillId="0" borderId="78" xfId="3" applyNumberFormat="1" applyFont="1" applyFill="1" applyBorder="1" applyAlignment="1">
      <alignment vertical="center" wrapText="1"/>
    </xf>
    <xf numFmtId="0" fontId="61" fillId="0" borderId="42" xfId="3" applyNumberFormat="1" applyFont="1" applyFill="1" applyBorder="1" applyAlignment="1" applyProtection="1">
      <alignment horizontal="center" vertical="center"/>
    </xf>
    <xf numFmtId="0" fontId="61" fillId="0" borderId="2" xfId="3" applyNumberFormat="1" applyFont="1" applyFill="1" applyBorder="1" applyAlignment="1" applyProtection="1">
      <alignment horizontal="center" vertical="center"/>
    </xf>
    <xf numFmtId="0" fontId="61" fillId="0" borderId="43" xfId="3" applyNumberFormat="1" applyFont="1" applyFill="1" applyBorder="1" applyAlignment="1" applyProtection="1">
      <alignment horizontal="center" vertical="center"/>
    </xf>
    <xf numFmtId="172" fontId="61" fillId="0" borderId="82" xfId="3" applyNumberFormat="1" applyFont="1" applyFill="1" applyBorder="1" applyAlignment="1" applyProtection="1">
      <alignment horizontal="center" vertical="center"/>
    </xf>
    <xf numFmtId="172" fontId="61" fillId="0" borderId="68" xfId="3" applyNumberFormat="1" applyFont="1" applyFill="1" applyBorder="1" applyAlignment="1" applyProtection="1">
      <alignment horizontal="center" vertical="center"/>
    </xf>
    <xf numFmtId="171" fontId="61" fillId="0" borderId="66" xfId="3" applyNumberFormat="1" applyFont="1" applyFill="1" applyBorder="1" applyAlignment="1" applyProtection="1">
      <alignment horizontal="center" vertical="center"/>
    </xf>
    <xf numFmtId="171" fontId="61" fillId="0" borderId="69" xfId="3" applyNumberFormat="1" applyFont="1" applyFill="1" applyBorder="1" applyAlignment="1" applyProtection="1">
      <alignment horizontal="center" vertical="center"/>
    </xf>
    <xf numFmtId="171" fontId="61" fillId="0" borderId="67" xfId="3" applyNumberFormat="1" applyFont="1" applyFill="1" applyBorder="1" applyAlignment="1" applyProtection="1">
      <alignment horizontal="center" vertical="center"/>
    </xf>
    <xf numFmtId="0" fontId="61" fillId="0" borderId="47" xfId="3" applyNumberFormat="1" applyFont="1" applyFill="1" applyBorder="1" applyAlignment="1" applyProtection="1">
      <alignment horizontal="center" vertical="center"/>
    </xf>
    <xf numFmtId="49" fontId="61" fillId="0" borderId="50" xfId="3" applyNumberFormat="1" applyFont="1" applyFill="1" applyBorder="1" applyAlignment="1">
      <alignment vertical="center" wrapText="1"/>
    </xf>
    <xf numFmtId="172" fontId="61" fillId="0" borderId="1" xfId="3" applyNumberFormat="1" applyFont="1" applyFill="1" applyBorder="1" applyAlignment="1" applyProtection="1">
      <alignment horizontal="center" vertical="center"/>
    </xf>
    <xf numFmtId="171" fontId="61" fillId="0" borderId="1" xfId="3" applyNumberFormat="1" applyFont="1" applyFill="1" applyBorder="1" applyAlignment="1" applyProtection="1">
      <alignment horizontal="center" vertical="center"/>
    </xf>
    <xf numFmtId="49" fontId="11" fillId="0" borderId="1" xfId="0" applyNumberFormat="1" applyFont="1" applyFill="1" applyBorder="1" applyAlignment="1" applyProtection="1">
      <alignment horizontal="center" vertical="center"/>
    </xf>
    <xf numFmtId="49" fontId="28" fillId="0" borderId="39" xfId="0" applyNumberFormat="1" applyFont="1" applyFill="1" applyBorder="1" applyAlignment="1">
      <alignment vertical="center" wrapText="1"/>
    </xf>
    <xf numFmtId="170" fontId="11" fillId="0" borderId="3" xfId="0" applyNumberFormat="1" applyFont="1" applyFill="1" applyBorder="1" applyAlignment="1" applyProtection="1">
      <alignment horizontal="center" vertical="center" wrapText="1"/>
    </xf>
    <xf numFmtId="167" fontId="11" fillId="0" borderId="1" xfId="3" applyNumberFormat="1" applyFont="1" applyFill="1" applyBorder="1" applyAlignment="1" applyProtection="1">
      <alignment horizontal="center" vertical="center"/>
    </xf>
    <xf numFmtId="49" fontId="27" fillId="0" borderId="1" xfId="0" applyNumberFormat="1" applyFont="1" applyFill="1" applyBorder="1" applyAlignment="1" applyProtection="1">
      <alignment horizontal="center" vertical="center"/>
    </xf>
    <xf numFmtId="49" fontId="27" fillId="0" borderId="39" xfId="3" applyNumberFormat="1" applyFont="1" applyFill="1" applyBorder="1" applyAlignment="1">
      <alignment horizontal="left" vertical="center" wrapText="1"/>
    </xf>
    <xf numFmtId="0" fontId="11" fillId="0" borderId="74" xfId="0" applyNumberFormat="1" applyFont="1" applyFill="1" applyBorder="1" applyAlignment="1">
      <alignment horizontal="center" vertical="center" wrapText="1"/>
    </xf>
    <xf numFmtId="49" fontId="3" fillId="0" borderId="74" xfId="0" applyNumberFormat="1" applyFont="1" applyFill="1" applyBorder="1" applyAlignment="1">
      <alignment horizontal="center" vertical="center" wrapText="1"/>
    </xf>
    <xf numFmtId="165" fontId="11" fillId="0" borderId="75" xfId="0" applyNumberFormat="1" applyFont="1" applyFill="1" applyBorder="1" applyAlignment="1" applyProtection="1">
      <alignment horizontal="center" vertical="center" wrapText="1"/>
    </xf>
    <xf numFmtId="167" fontId="7" fillId="0" borderId="103" xfId="0" applyNumberFormat="1" applyFont="1" applyFill="1" applyBorder="1" applyAlignment="1" applyProtection="1">
      <alignment horizontal="center" vertical="center"/>
    </xf>
    <xf numFmtId="0" fontId="7" fillId="0" borderId="104" xfId="0" applyFont="1" applyFill="1" applyBorder="1" applyAlignment="1">
      <alignment horizontal="center" vertical="center" wrapText="1"/>
    </xf>
    <xf numFmtId="0" fontId="7" fillId="0" borderId="34" xfId="3" applyFont="1" applyFill="1" applyBorder="1" applyAlignment="1">
      <alignment horizontal="center" vertical="center" wrapText="1"/>
    </xf>
    <xf numFmtId="165" fontId="7" fillId="0" borderId="35" xfId="0" applyNumberFormat="1" applyFont="1" applyFill="1" applyBorder="1" applyAlignment="1">
      <alignment horizontal="center" vertical="center" wrapText="1"/>
    </xf>
    <xf numFmtId="0" fontId="7" fillId="0" borderId="49" xfId="3" applyNumberFormat="1" applyFont="1" applyFill="1" applyBorder="1" applyAlignment="1" applyProtection="1">
      <alignment vertical="center"/>
    </xf>
    <xf numFmtId="0" fontId="7" fillId="0" borderId="38" xfId="3" applyNumberFormat="1" applyFont="1" applyFill="1" applyBorder="1" applyAlignment="1" applyProtection="1">
      <alignment vertical="center"/>
    </xf>
    <xf numFmtId="0" fontId="7" fillId="0" borderId="28" xfId="3" applyNumberFormat="1" applyFont="1" applyFill="1" applyBorder="1" applyAlignment="1" applyProtection="1">
      <alignment vertical="center"/>
    </xf>
    <xf numFmtId="167" fontId="7" fillId="0" borderId="76" xfId="0" applyNumberFormat="1" applyFont="1" applyFill="1" applyBorder="1" applyAlignment="1" applyProtection="1">
      <alignment horizontal="center" vertical="center"/>
    </xf>
    <xf numFmtId="0" fontId="7" fillId="0" borderId="77" xfId="0" applyFont="1" applyFill="1" applyBorder="1" applyAlignment="1">
      <alignment horizontal="center" vertical="center" wrapText="1"/>
    </xf>
    <xf numFmtId="165" fontId="7" fillId="0" borderId="28" xfId="0" applyNumberFormat="1" applyFont="1" applyFill="1" applyBorder="1" applyAlignment="1">
      <alignment horizontal="center" vertical="center" wrapText="1"/>
    </xf>
    <xf numFmtId="49" fontId="27" fillId="0" borderId="2" xfId="0" applyNumberFormat="1" applyFont="1" applyFill="1" applyBorder="1" applyAlignment="1" applyProtection="1">
      <alignment horizontal="center" vertical="center"/>
    </xf>
    <xf numFmtId="49" fontId="27" fillId="0" borderId="48" xfId="3" applyNumberFormat="1" applyFont="1" applyFill="1" applyBorder="1" applyAlignment="1">
      <alignment horizontal="left" vertical="center" wrapText="1"/>
    </xf>
    <xf numFmtId="0" fontId="11" fillId="0" borderId="42" xfId="0" applyFont="1" applyFill="1" applyBorder="1" applyAlignment="1">
      <alignment horizontal="center" vertical="center" wrapText="1"/>
    </xf>
    <xf numFmtId="49" fontId="3" fillId="0" borderId="105" xfId="0" applyNumberFormat="1" applyFont="1" applyFill="1" applyBorder="1" applyAlignment="1">
      <alignment horizontal="center" vertical="center" wrapText="1"/>
    </xf>
    <xf numFmtId="49" fontId="11" fillId="0" borderId="105" xfId="0" applyNumberFormat="1" applyFont="1" applyFill="1" applyBorder="1" applyAlignment="1">
      <alignment horizontal="center" vertical="center" wrapText="1"/>
    </xf>
    <xf numFmtId="165" fontId="11" fillId="0" borderId="106" xfId="0" applyNumberFormat="1" applyFont="1" applyFill="1" applyBorder="1" applyAlignment="1" applyProtection="1">
      <alignment horizontal="center" vertical="center" wrapText="1"/>
    </xf>
    <xf numFmtId="167" fontId="7" fillId="0" borderId="107" xfId="0" applyNumberFormat="1" applyFont="1" applyFill="1" applyBorder="1" applyAlignment="1" applyProtection="1">
      <alignment horizontal="center" vertical="center"/>
    </xf>
    <xf numFmtId="0" fontId="7" fillId="0" borderId="108" xfId="0" applyFont="1" applyFill="1" applyBorder="1" applyAlignment="1">
      <alignment horizontal="center" vertical="center" wrapText="1"/>
    </xf>
    <xf numFmtId="165" fontId="7" fillId="0" borderId="42" xfId="0" applyNumberFormat="1" applyFont="1" applyFill="1" applyBorder="1" applyAlignment="1">
      <alignment horizontal="center" vertical="center" wrapText="1"/>
    </xf>
    <xf numFmtId="165" fontId="7" fillId="0" borderId="43" xfId="0" applyNumberFormat="1" applyFont="1" applyFill="1" applyBorder="1" applyAlignment="1">
      <alignment horizontal="center" vertical="center" wrapText="1"/>
    </xf>
    <xf numFmtId="0" fontId="7" fillId="0" borderId="42" xfId="0" applyNumberFormat="1" applyFont="1" applyFill="1" applyBorder="1" applyAlignment="1" applyProtection="1">
      <alignment horizontal="center" vertical="center"/>
    </xf>
    <xf numFmtId="0" fontId="7" fillId="0" borderId="47" xfId="0" applyNumberFormat="1" applyFont="1" applyFill="1" applyBorder="1" applyAlignment="1" applyProtection="1">
      <alignment horizontal="center" vertical="center"/>
    </xf>
    <xf numFmtId="0" fontId="7" fillId="0" borderId="43" xfId="0" applyNumberFormat="1" applyFont="1" applyFill="1" applyBorder="1" applyAlignment="1" applyProtection="1">
      <alignment horizontal="center" vertical="center"/>
    </xf>
    <xf numFmtId="0" fontId="7" fillId="0" borderId="43" xfId="3" applyNumberFormat="1" applyFont="1" applyFill="1" applyBorder="1" applyAlignment="1" applyProtection="1">
      <alignment vertical="center"/>
    </xf>
    <xf numFmtId="49" fontId="11" fillId="0" borderId="1" xfId="3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65" fontId="11" fillId="0" borderId="1" xfId="0" applyNumberFormat="1" applyFont="1" applyFill="1" applyBorder="1" applyAlignment="1" applyProtection="1">
      <alignment horizontal="center" vertical="center" wrapText="1"/>
    </xf>
    <xf numFmtId="167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3" applyNumberFormat="1" applyFont="1" applyFill="1" applyBorder="1" applyAlignment="1" applyProtection="1">
      <alignment vertical="center"/>
    </xf>
    <xf numFmtId="49" fontId="27" fillId="0" borderId="1" xfId="3" applyNumberFormat="1" applyFont="1" applyFill="1" applyBorder="1" applyAlignment="1">
      <alignment horizontal="left" vertical="center" wrapText="1"/>
    </xf>
    <xf numFmtId="49" fontId="27" fillId="0" borderId="0" xfId="0" applyNumberFormat="1" applyFont="1" applyFill="1" applyBorder="1" applyAlignment="1" applyProtection="1">
      <alignment horizontal="center" vertical="center"/>
    </xf>
    <xf numFmtId="49" fontId="27" fillId="0" borderId="0" xfId="3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165" fontId="11" fillId="0" borderId="0" xfId="0" applyNumberFormat="1" applyFont="1" applyFill="1" applyBorder="1" applyAlignment="1" applyProtection="1">
      <alignment horizontal="center" vertical="center" wrapText="1"/>
    </xf>
    <xf numFmtId="167" fontId="7" fillId="0" borderId="0" xfId="0" applyNumberFormat="1" applyFont="1" applyFill="1" applyBorder="1" applyAlignment="1" applyProtection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 wrapText="1"/>
    </xf>
    <xf numFmtId="0" fontId="27" fillId="0" borderId="0" xfId="3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7" fillId="0" borderId="0" xfId="3" applyNumberFormat="1" applyFont="1" applyFill="1" applyBorder="1" applyAlignment="1" applyProtection="1">
      <alignment vertical="center"/>
    </xf>
    <xf numFmtId="170" fontId="7" fillId="0" borderId="28" xfId="3" applyNumberFormat="1" applyFont="1" applyFill="1" applyBorder="1" applyAlignment="1" applyProtection="1">
      <alignment horizontal="center" vertical="center"/>
    </xf>
    <xf numFmtId="0" fontId="7" fillId="0" borderId="44" xfId="3" applyFont="1" applyFill="1" applyBorder="1" applyAlignment="1">
      <alignment horizontal="center" vertical="center" wrapText="1"/>
    </xf>
    <xf numFmtId="0" fontId="7" fillId="0" borderId="47" xfId="3" applyFont="1" applyFill="1" applyBorder="1" applyAlignment="1">
      <alignment horizontal="center" vertical="center" wrapText="1"/>
    </xf>
    <xf numFmtId="0" fontId="7" fillId="0" borderId="43" xfId="3" applyFont="1" applyFill="1" applyBorder="1" applyAlignment="1">
      <alignment horizontal="center" vertical="center" wrapText="1"/>
    </xf>
    <xf numFmtId="0" fontId="7" fillId="0" borderId="42" xfId="3" applyFont="1" applyFill="1" applyBorder="1" applyAlignment="1">
      <alignment horizontal="center" vertical="center" wrapText="1"/>
    </xf>
    <xf numFmtId="49" fontId="52" fillId="0" borderId="39" xfId="3" applyNumberFormat="1" applyFont="1" applyFill="1" applyBorder="1" applyAlignment="1">
      <alignment vertical="center" wrapText="1"/>
    </xf>
    <xf numFmtId="0" fontId="52" fillId="0" borderId="1" xfId="3" applyNumberFormat="1" applyFont="1" applyFill="1" applyBorder="1" applyAlignment="1" applyProtection="1">
      <alignment horizontal="center" vertical="center"/>
    </xf>
    <xf numFmtId="172" fontId="52" fillId="0" borderId="84" xfId="3" applyNumberFormat="1" applyFont="1" applyFill="1" applyBorder="1" applyAlignment="1" applyProtection="1">
      <alignment horizontal="center" vertical="center"/>
    </xf>
    <xf numFmtId="0" fontId="52" fillId="0" borderId="73" xfId="3" applyFont="1" applyFill="1" applyBorder="1" applyAlignment="1">
      <alignment horizontal="center" vertical="center" wrapText="1"/>
    </xf>
    <xf numFmtId="0" fontId="52" fillId="0" borderId="16" xfId="3" applyNumberFormat="1" applyFont="1" applyFill="1" applyBorder="1" applyAlignment="1" applyProtection="1">
      <alignment horizontal="center" vertical="center"/>
    </xf>
    <xf numFmtId="0" fontId="52" fillId="0" borderId="17" xfId="3" applyNumberFormat="1" applyFont="1" applyFill="1" applyBorder="1" applyAlignment="1" applyProtection="1">
      <alignment horizontal="center" vertical="center"/>
    </xf>
    <xf numFmtId="1" fontId="52" fillId="0" borderId="19" xfId="3" applyNumberFormat="1" applyFont="1" applyFill="1" applyBorder="1" applyAlignment="1">
      <alignment horizontal="center" vertical="center" wrapText="1"/>
    </xf>
    <xf numFmtId="0" fontId="52" fillId="0" borderId="11" xfId="3" applyNumberFormat="1" applyFont="1" applyFill="1" applyBorder="1" applyAlignment="1" applyProtection="1">
      <alignment horizontal="center" vertical="center"/>
    </xf>
    <xf numFmtId="0" fontId="52" fillId="0" borderId="50" xfId="3" applyNumberFormat="1" applyFont="1" applyFill="1" applyBorder="1" applyAlignment="1" applyProtection="1">
      <alignment horizontal="center" vertical="center"/>
    </xf>
    <xf numFmtId="0" fontId="52" fillId="0" borderId="35" xfId="3" applyNumberFormat="1" applyFont="1" applyFill="1" applyBorder="1" applyAlignment="1" applyProtection="1">
      <alignment horizontal="center" vertical="center"/>
    </xf>
    <xf numFmtId="0" fontId="52" fillId="0" borderId="34" xfId="3" applyNumberFormat="1" applyFont="1" applyFill="1" applyBorder="1" applyAlignment="1" applyProtection="1">
      <alignment horizontal="center" vertical="center"/>
    </xf>
    <xf numFmtId="166" fontId="56" fillId="12" borderId="0" xfId="3" applyNumberFormat="1" applyFont="1" applyFill="1" applyBorder="1" applyAlignment="1" applyProtection="1">
      <alignment vertical="center"/>
    </xf>
    <xf numFmtId="0" fontId="52" fillId="0" borderId="49" xfId="3" applyNumberFormat="1" applyFont="1" applyFill="1" applyBorder="1" applyAlignment="1" applyProtection="1">
      <alignment horizontal="center" vertical="center"/>
    </xf>
    <xf numFmtId="0" fontId="52" fillId="0" borderId="38" xfId="3" applyNumberFormat="1" applyFont="1" applyFill="1" applyBorder="1" applyAlignment="1" applyProtection="1">
      <alignment horizontal="center" vertical="center"/>
    </xf>
    <xf numFmtId="0" fontId="52" fillId="0" borderId="28" xfId="3" applyNumberFormat="1" applyFont="1" applyFill="1" applyBorder="1" applyAlignment="1" applyProtection="1">
      <alignment horizontal="center" vertical="center"/>
    </xf>
    <xf numFmtId="1" fontId="52" fillId="0" borderId="27" xfId="3" applyNumberFormat="1" applyFont="1" applyFill="1" applyBorder="1" applyAlignment="1">
      <alignment horizontal="center" vertical="center"/>
    </xf>
    <xf numFmtId="49" fontId="52" fillId="0" borderId="3" xfId="3" applyNumberFormat="1" applyFont="1" applyFill="1" applyBorder="1" applyAlignment="1">
      <alignment horizontal="center" vertical="center"/>
    </xf>
    <xf numFmtId="172" fontId="52" fillId="0" borderId="63" xfId="3" applyNumberFormat="1" applyFont="1" applyFill="1" applyBorder="1" applyAlignment="1" applyProtection="1">
      <alignment horizontal="center" vertical="center"/>
    </xf>
    <xf numFmtId="1" fontId="52" fillId="0" borderId="37" xfId="3" applyNumberFormat="1" applyFont="1" applyFill="1" applyBorder="1" applyAlignment="1">
      <alignment horizontal="center" vertical="center"/>
    </xf>
    <xf numFmtId="1" fontId="52" fillId="0" borderId="49" xfId="3" applyNumberFormat="1" applyFont="1" applyFill="1" applyBorder="1" applyAlignment="1" applyProtection="1">
      <alignment horizontal="center" vertical="center"/>
    </xf>
    <xf numFmtId="1" fontId="52" fillId="0" borderId="1" xfId="3" applyNumberFormat="1" applyFont="1" applyFill="1" applyBorder="1" applyAlignment="1">
      <alignment horizontal="center" vertical="center"/>
    </xf>
    <xf numFmtId="1" fontId="52" fillId="0" borderId="28" xfId="3" applyNumberFormat="1" applyFont="1" applyFill="1" applyBorder="1" applyAlignment="1">
      <alignment horizontal="center" vertical="center" wrapText="1"/>
    </xf>
    <xf numFmtId="49" fontId="52" fillId="0" borderId="39" xfId="0" applyNumberFormat="1" applyFont="1" applyFill="1" applyBorder="1" applyAlignment="1">
      <alignment vertical="center" wrapText="1"/>
    </xf>
    <xf numFmtId="0" fontId="52" fillId="0" borderId="37" xfId="3" applyNumberFormat="1" applyFont="1" applyFill="1" applyBorder="1" applyAlignment="1" applyProtection="1">
      <alignment horizontal="center" vertical="center"/>
    </xf>
    <xf numFmtId="0" fontId="52" fillId="0" borderId="3" xfId="3" applyNumberFormat="1" applyFont="1" applyFill="1" applyBorder="1" applyAlignment="1">
      <alignment horizontal="center" vertical="center" wrapText="1"/>
    </xf>
    <xf numFmtId="49" fontId="52" fillId="0" borderId="72" xfId="0" applyNumberFormat="1" applyFont="1" applyFill="1" applyBorder="1" applyAlignment="1">
      <alignment vertical="center" wrapText="1"/>
    </xf>
    <xf numFmtId="0" fontId="11" fillId="0" borderId="42" xfId="3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center" wrapText="1"/>
    </xf>
    <xf numFmtId="0" fontId="11" fillId="0" borderId="0" xfId="0" applyFont="1" applyFill="1" applyBorder="1" applyAlignment="1" applyProtection="1">
      <alignment horizontal="right" vertical="center"/>
    </xf>
    <xf numFmtId="0" fontId="11" fillId="0" borderId="29" xfId="3" applyFont="1" applyFill="1" applyBorder="1" applyAlignment="1">
      <alignment horizontal="center" vertical="center" wrapText="1"/>
    </xf>
    <xf numFmtId="0" fontId="11" fillId="0" borderId="26" xfId="3" applyFont="1" applyFill="1" applyBorder="1" applyAlignment="1">
      <alignment horizontal="center" vertical="center" wrapText="1"/>
    </xf>
    <xf numFmtId="171" fontId="11" fillId="0" borderId="49" xfId="3" applyNumberFormat="1" applyFont="1" applyFill="1" applyBorder="1" applyAlignment="1" applyProtection="1">
      <alignment horizontal="center" vertical="center"/>
    </xf>
    <xf numFmtId="49" fontId="11" fillId="0" borderId="30" xfId="0" applyNumberFormat="1" applyFont="1" applyFill="1" applyBorder="1" applyAlignment="1" applyProtection="1">
      <alignment horizontal="center" vertical="center"/>
    </xf>
    <xf numFmtId="0" fontId="21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20" fillId="0" borderId="0" xfId="0" applyFont="1" applyFill="1" applyBorder="1" applyAlignment="1">
      <alignment horizontal="left" wrapText="1"/>
    </xf>
    <xf numFmtId="0" fontId="22" fillId="0" borderId="0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9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left" wrapText="1"/>
    </xf>
    <xf numFmtId="0" fontId="20" fillId="0" borderId="0" xfId="0" applyFont="1" applyBorder="1" applyAlignment="1">
      <alignment horizontal="left" vertical="top" wrapText="1"/>
    </xf>
    <xf numFmtId="0" fontId="25" fillId="0" borderId="0" xfId="0" applyFont="1" applyAlignment="1">
      <alignment vertical="top" wrapText="1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20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5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 vertical="center" textRotation="90"/>
    </xf>
    <xf numFmtId="0" fontId="7" fillId="0" borderId="23" xfId="0" applyFont="1" applyBorder="1" applyAlignment="1">
      <alignment horizontal="center" vertical="center" textRotation="90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20" fillId="0" borderId="0" xfId="0" applyFont="1" applyAlignment="1">
      <alignment horizontal="left" vertical="top" wrapText="1"/>
    </xf>
    <xf numFmtId="0" fontId="8" fillId="0" borderId="51" xfId="0" applyFont="1" applyBorder="1" applyAlignment="1">
      <alignment horizontal="center" wrapText="1"/>
    </xf>
    <xf numFmtId="0" fontId="16" fillId="0" borderId="52" xfId="0" applyFont="1" applyBorder="1" applyAlignment="1">
      <alignment horizontal="center" wrapText="1"/>
    </xf>
    <xf numFmtId="0" fontId="8" fillId="0" borderId="53" xfId="0" applyFont="1" applyFill="1" applyBorder="1" applyAlignment="1">
      <alignment horizontal="center" vertical="center" wrapText="1"/>
    </xf>
    <xf numFmtId="0" fontId="16" fillId="0" borderId="54" xfId="0" applyFont="1" applyFill="1" applyBorder="1" applyAlignment="1">
      <alignment horizontal="center" vertical="center" wrapText="1"/>
    </xf>
    <xf numFmtId="0" fontId="16" fillId="0" borderId="52" xfId="0" applyFont="1" applyFill="1" applyBorder="1" applyAlignment="1">
      <alignment horizontal="center" vertical="center" wrapText="1"/>
    </xf>
    <xf numFmtId="0" fontId="9" fillId="0" borderId="45" xfId="2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49" fontId="9" fillId="0" borderId="45" xfId="2" applyNumberFormat="1" applyFont="1" applyBorder="1" applyAlignment="1">
      <alignment horizontal="center" vertical="center" wrapText="1"/>
    </xf>
    <xf numFmtId="0" fontId="16" fillId="0" borderId="47" xfId="0" applyFont="1" applyBorder="1" applyAlignment="1">
      <alignment vertical="center" wrapText="1"/>
    </xf>
    <xf numFmtId="0" fontId="0" fillId="0" borderId="47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16" fillId="0" borderId="36" xfId="0" applyFont="1" applyBorder="1" applyAlignment="1">
      <alignment vertical="center" wrapText="1"/>
    </xf>
    <xf numFmtId="0" fontId="16" fillId="0" borderId="50" xfId="0" applyFont="1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9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vertical="center" wrapText="1"/>
    </xf>
    <xf numFmtId="0" fontId="8" fillId="0" borderId="27" xfId="0" applyFont="1" applyFill="1" applyBorder="1" applyAlignment="1">
      <alignment vertical="center" wrapText="1"/>
    </xf>
    <xf numFmtId="49" fontId="8" fillId="0" borderId="3" xfId="2" applyNumberFormat="1" applyFont="1" applyBorder="1" applyAlignment="1" applyProtection="1">
      <alignment horizontal="left" vertical="center" wrapText="1"/>
      <protection locked="0"/>
    </xf>
    <xf numFmtId="0" fontId="16" fillId="0" borderId="38" xfId="0" applyFont="1" applyBorder="1" applyAlignment="1">
      <alignment horizontal="left" vertical="center" wrapText="1"/>
    </xf>
    <xf numFmtId="0" fontId="0" fillId="0" borderId="38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1" fontId="8" fillId="0" borderId="3" xfId="0" applyNumberFormat="1" applyFont="1" applyFill="1" applyBorder="1" applyAlignment="1">
      <alignment horizontal="center" vertical="center" wrapText="1"/>
    </xf>
    <xf numFmtId="1" fontId="35" fillId="0" borderId="38" xfId="0" applyNumberFormat="1" applyFont="1" applyFill="1" applyBorder="1" applyAlignment="1">
      <alignment horizontal="center" vertical="center" wrapText="1"/>
    </xf>
    <xf numFmtId="1" fontId="35" fillId="0" borderId="27" xfId="0" applyNumberFormat="1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9" fillId="0" borderId="0" xfId="0" applyFont="1" applyBorder="1" applyAlignment="1">
      <alignment horizontal="center" wrapText="1"/>
    </xf>
    <xf numFmtId="0" fontId="16" fillId="0" borderId="0" xfId="0" applyFont="1" applyAlignment="1">
      <alignment wrapText="1"/>
    </xf>
    <xf numFmtId="0" fontId="26" fillId="0" borderId="45" xfId="2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11" fillId="0" borderId="45" xfId="2" applyFont="1" applyBorder="1" applyAlignment="1">
      <alignment horizontal="center" vertical="center" wrapText="1"/>
    </xf>
    <xf numFmtId="0" fontId="11" fillId="0" borderId="47" xfId="2" applyFont="1" applyBorder="1" applyAlignment="1">
      <alignment horizontal="center" vertical="center" wrapText="1"/>
    </xf>
    <xf numFmtId="0" fontId="11" fillId="0" borderId="44" xfId="2" applyFont="1" applyBorder="1" applyAlignment="1">
      <alignment horizontal="center" vertical="center" wrapText="1"/>
    </xf>
    <xf numFmtId="0" fontId="11" fillId="0" borderId="22" xfId="2" applyFont="1" applyBorder="1" applyAlignment="1">
      <alignment horizontal="center" vertical="center" wrapText="1"/>
    </xf>
    <xf numFmtId="0" fontId="11" fillId="0" borderId="0" xfId="2" applyFont="1" applyBorder="1" applyAlignment="1">
      <alignment horizontal="center" vertical="center" wrapText="1"/>
    </xf>
    <xf numFmtId="0" fontId="11" fillId="0" borderId="21" xfId="2" applyFont="1" applyBorder="1" applyAlignment="1">
      <alignment horizontal="center" vertical="center" wrapText="1"/>
    </xf>
    <xf numFmtId="0" fontId="11" fillId="0" borderId="36" xfId="2" applyFont="1" applyBorder="1" applyAlignment="1">
      <alignment horizontal="center" vertical="center" wrapText="1"/>
    </xf>
    <xf numFmtId="0" fontId="11" fillId="0" borderId="50" xfId="2" applyFont="1" applyBorder="1" applyAlignment="1">
      <alignment horizontal="center" vertical="center" wrapText="1"/>
    </xf>
    <xf numFmtId="0" fontId="11" fillId="0" borderId="11" xfId="2" applyFont="1" applyBorder="1" applyAlignment="1">
      <alignment horizontal="center" vertical="center" wrapText="1"/>
    </xf>
    <xf numFmtId="0" fontId="10" fillId="0" borderId="45" xfId="2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6" fillId="0" borderId="47" xfId="0" applyFont="1" applyBorder="1" applyAlignment="1">
      <alignment wrapText="1"/>
    </xf>
    <xf numFmtId="0" fontId="16" fillId="0" borderId="44" xfId="0" applyFont="1" applyBorder="1" applyAlignment="1">
      <alignment wrapText="1"/>
    </xf>
    <xf numFmtId="0" fontId="16" fillId="0" borderId="22" xfId="0" applyFont="1" applyBorder="1" applyAlignment="1">
      <alignment wrapText="1"/>
    </xf>
    <xf numFmtId="0" fontId="16" fillId="0" borderId="21" xfId="0" applyFont="1" applyBorder="1" applyAlignment="1">
      <alignment wrapText="1"/>
    </xf>
    <xf numFmtId="0" fontId="16" fillId="0" borderId="36" xfId="0" applyFont="1" applyBorder="1" applyAlignment="1">
      <alignment wrapText="1"/>
    </xf>
    <xf numFmtId="0" fontId="16" fillId="0" borderId="50" xfId="0" applyFont="1" applyBorder="1" applyAlignment="1">
      <alignment wrapText="1"/>
    </xf>
    <xf numFmtId="0" fontId="16" fillId="0" borderId="11" xfId="0" applyFont="1" applyBorder="1" applyAlignment="1">
      <alignment wrapText="1"/>
    </xf>
    <xf numFmtId="49" fontId="8" fillId="0" borderId="3" xfId="2" applyNumberFormat="1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35" fillId="0" borderId="54" xfId="0" applyFont="1" applyFill="1" applyBorder="1" applyAlignment="1">
      <alignment horizontal="center" vertical="center" wrapText="1"/>
    </xf>
    <xf numFmtId="0" fontId="35" fillId="0" borderId="52" xfId="0" applyFont="1" applyFill="1" applyBorder="1" applyAlignment="1">
      <alignment horizontal="center" vertical="center" wrapText="1"/>
    </xf>
    <xf numFmtId="0" fontId="35" fillId="0" borderId="55" xfId="0" applyFont="1" applyFill="1" applyBorder="1" applyAlignment="1">
      <alignment horizontal="center" vertical="center" wrapText="1"/>
    </xf>
    <xf numFmtId="0" fontId="8" fillId="0" borderId="58" xfId="0" applyFont="1" applyFill="1" applyBorder="1" applyAlignment="1">
      <alignment horizontal="center" vertical="center" wrapText="1"/>
    </xf>
    <xf numFmtId="0" fontId="35" fillId="0" borderId="59" xfId="0" applyFont="1" applyFill="1" applyBorder="1" applyAlignment="1">
      <alignment horizontal="center" vertical="center" wrapText="1"/>
    </xf>
    <xf numFmtId="0" fontId="35" fillId="0" borderId="57" xfId="0" applyFont="1" applyFill="1" applyBorder="1" applyAlignment="1">
      <alignment horizontal="center" vertical="center" wrapText="1"/>
    </xf>
    <xf numFmtId="0" fontId="16" fillId="0" borderId="59" xfId="0" applyFont="1" applyFill="1" applyBorder="1" applyAlignment="1">
      <alignment horizontal="center" vertical="center" wrapText="1"/>
    </xf>
    <xf numFmtId="0" fontId="16" fillId="0" borderId="57" xfId="0" applyFont="1" applyFill="1" applyBorder="1" applyAlignment="1">
      <alignment horizontal="center" vertical="center" wrapText="1"/>
    </xf>
    <xf numFmtId="49" fontId="8" fillId="0" borderId="3" xfId="2" applyNumberFormat="1" applyFont="1" applyBorder="1" applyAlignment="1" applyProtection="1">
      <alignment vertical="center" wrapText="1"/>
      <protection locked="0"/>
    </xf>
    <xf numFmtId="49" fontId="8" fillId="0" borderId="38" xfId="2" applyNumberFormat="1" applyFont="1" applyBorder="1" applyAlignment="1" applyProtection="1">
      <alignment vertical="center" wrapText="1"/>
      <protection locked="0"/>
    </xf>
    <xf numFmtId="49" fontId="8" fillId="0" borderId="27" xfId="2" applyNumberFormat="1" applyFont="1" applyBorder="1" applyAlignment="1" applyProtection="1">
      <alignment vertical="center" wrapText="1"/>
      <protection locked="0"/>
    </xf>
    <xf numFmtId="0" fontId="8" fillId="0" borderId="45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wrapText="1"/>
    </xf>
    <xf numFmtId="0" fontId="16" fillId="0" borderId="57" xfId="0" applyFont="1" applyBorder="1" applyAlignment="1">
      <alignment horizontal="center" wrapText="1"/>
    </xf>
    <xf numFmtId="0" fontId="9" fillId="0" borderId="0" xfId="2" applyFont="1" applyAlignment="1">
      <alignment horizontal="center"/>
    </xf>
    <xf numFmtId="0" fontId="8" fillId="0" borderId="3" xfId="2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8" xfId="0" applyNumberFormat="1" applyFont="1" applyFill="1" applyBorder="1" applyAlignment="1">
      <alignment horizontal="center" vertical="center" wrapText="1"/>
    </xf>
    <xf numFmtId="49" fontId="8" fillId="0" borderId="45" xfId="2" applyNumberFormat="1" applyFont="1" applyBorder="1" applyAlignment="1">
      <alignment horizontal="left" vertical="center" wrapText="1"/>
    </xf>
    <xf numFmtId="0" fontId="0" fillId="0" borderId="36" xfId="0" applyBorder="1" applyAlignment="1">
      <alignment vertical="center" wrapText="1"/>
    </xf>
    <xf numFmtId="0" fontId="35" fillId="0" borderId="47" xfId="0" applyFont="1" applyBorder="1" applyAlignment="1">
      <alignment horizontal="center" vertical="center" wrapText="1"/>
    </xf>
    <xf numFmtId="0" fontId="35" fillId="0" borderId="44" xfId="0" applyFont="1" applyBorder="1" applyAlignment="1">
      <alignment horizontal="center" vertical="center" wrapText="1"/>
    </xf>
    <xf numFmtId="0" fontId="35" fillId="0" borderId="36" xfId="0" applyFont="1" applyBorder="1" applyAlignment="1">
      <alignment horizontal="center" vertical="center" wrapText="1"/>
    </xf>
    <xf numFmtId="0" fontId="35" fillId="0" borderId="50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16" fillId="0" borderId="1" xfId="0" applyFont="1" applyBorder="1" applyAlignment="1">
      <alignment wrapText="1"/>
    </xf>
    <xf numFmtId="0" fontId="3" fillId="0" borderId="47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16" fillId="0" borderId="54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0" fontId="8" fillId="0" borderId="58" xfId="0" applyFont="1" applyBorder="1" applyAlignment="1">
      <alignment horizontal="center" vertical="center" wrapText="1"/>
    </xf>
    <xf numFmtId="0" fontId="16" fillId="0" borderId="59" xfId="0" applyFont="1" applyBorder="1" applyAlignment="1">
      <alignment horizontal="center" vertical="center" wrapText="1"/>
    </xf>
    <xf numFmtId="1" fontId="8" fillId="0" borderId="58" xfId="0" applyNumberFormat="1" applyFont="1" applyBorder="1" applyAlignment="1">
      <alignment horizontal="center" vertical="center" wrapText="1"/>
    </xf>
    <xf numFmtId="1" fontId="16" fillId="0" borderId="59" xfId="0" applyNumberFormat="1" applyFont="1" applyBorder="1" applyAlignment="1">
      <alignment horizontal="center" vertical="center" wrapText="1"/>
    </xf>
    <xf numFmtId="1" fontId="16" fillId="0" borderId="57" xfId="0" applyNumberFormat="1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38" xfId="0" applyFont="1" applyBorder="1" applyAlignment="1">
      <alignment vertical="center" wrapText="1"/>
    </xf>
    <xf numFmtId="0" fontId="8" fillId="0" borderId="27" xfId="0" applyFont="1" applyBorder="1" applyAlignment="1">
      <alignment vertical="center" wrapText="1"/>
    </xf>
    <xf numFmtId="0" fontId="35" fillId="0" borderId="59" xfId="0" applyFont="1" applyBorder="1" applyAlignment="1">
      <alignment horizontal="center" vertical="center" wrapText="1"/>
    </xf>
    <xf numFmtId="0" fontId="35" fillId="0" borderId="57" xfId="0" applyFont="1" applyBorder="1" applyAlignment="1">
      <alignment horizontal="center" vertical="center" wrapText="1"/>
    </xf>
    <xf numFmtId="170" fontId="10" fillId="2" borderId="13" xfId="3" applyNumberFormat="1" applyFont="1" applyFill="1" applyBorder="1" applyAlignment="1" applyProtection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7" fillId="2" borderId="13" xfId="3" applyNumberFormat="1" applyFont="1" applyFill="1" applyBorder="1" applyAlignment="1" applyProtection="1">
      <alignment horizontal="center" vertical="center"/>
    </xf>
    <xf numFmtId="0" fontId="7" fillId="2" borderId="15" xfId="3" applyNumberFormat="1" applyFont="1" applyFill="1" applyBorder="1" applyAlignment="1" applyProtection="1">
      <alignment horizontal="center" vertical="center"/>
    </xf>
    <xf numFmtId="0" fontId="7" fillId="2" borderId="14" xfId="3" applyNumberFormat="1" applyFont="1" applyFill="1" applyBorder="1" applyAlignment="1" applyProtection="1">
      <alignment horizontal="center" vertical="center"/>
    </xf>
    <xf numFmtId="0" fontId="7" fillId="2" borderId="13" xfId="3" applyNumberFormat="1" applyFont="1" applyFill="1" applyBorder="1" applyAlignment="1" applyProtection="1">
      <alignment horizontal="center" vertical="center" wrapText="1"/>
    </xf>
    <xf numFmtId="0" fontId="7" fillId="2" borderId="15" xfId="3" applyNumberFormat="1" applyFont="1" applyFill="1" applyBorder="1" applyAlignment="1" applyProtection="1">
      <alignment horizontal="center" vertical="center" wrapText="1"/>
    </xf>
    <xf numFmtId="0" fontId="7" fillId="2" borderId="14" xfId="3" applyNumberFormat="1" applyFont="1" applyFill="1" applyBorder="1" applyAlignment="1" applyProtection="1">
      <alignment horizontal="center" vertical="center" wrapText="1"/>
    </xf>
    <xf numFmtId="0" fontId="7" fillId="2" borderId="29" xfId="3" applyNumberFormat="1" applyFont="1" applyFill="1" applyBorder="1" applyAlignment="1" applyProtection="1">
      <alignment horizontal="center" vertical="center" wrapText="1"/>
    </xf>
    <xf numFmtId="0" fontId="7" fillId="2" borderId="25" xfId="3" applyNumberFormat="1" applyFont="1" applyFill="1" applyBorder="1" applyAlignment="1" applyProtection="1">
      <alignment horizontal="center" vertical="center" wrapText="1"/>
    </xf>
    <xf numFmtId="0" fontId="7" fillId="2" borderId="26" xfId="3" applyNumberFormat="1" applyFont="1" applyFill="1" applyBorder="1" applyAlignment="1" applyProtection="1">
      <alignment horizontal="center" vertical="center" wrapText="1"/>
    </xf>
    <xf numFmtId="0" fontId="7" fillId="2" borderId="65" xfId="3" applyNumberFormat="1" applyFont="1" applyFill="1" applyBorder="1" applyAlignment="1" applyProtection="1">
      <alignment horizontal="center" vertical="center" textRotation="90"/>
    </xf>
    <xf numFmtId="0" fontId="7" fillId="2" borderId="68" xfId="3" applyNumberFormat="1" applyFont="1" applyFill="1" applyBorder="1" applyAlignment="1" applyProtection="1">
      <alignment horizontal="center" vertical="center" textRotation="90"/>
    </xf>
    <xf numFmtId="0" fontId="7" fillId="2" borderId="70" xfId="3" applyNumberFormat="1" applyFont="1" applyFill="1" applyBorder="1" applyAlignment="1" applyProtection="1">
      <alignment horizontal="center" vertical="center" textRotation="90"/>
    </xf>
    <xf numFmtId="170" fontId="7" fillId="2" borderId="65" xfId="3" applyNumberFormat="1" applyFont="1" applyFill="1" applyBorder="1" applyAlignment="1" applyProtection="1">
      <alignment horizontal="center" vertical="center"/>
    </xf>
    <xf numFmtId="170" fontId="7" fillId="2" borderId="68" xfId="3" applyNumberFormat="1" applyFont="1" applyFill="1" applyBorder="1" applyAlignment="1" applyProtection="1">
      <alignment horizontal="center" vertical="center"/>
    </xf>
    <xf numFmtId="170" fontId="7" fillId="2" borderId="70" xfId="3" applyNumberFormat="1" applyFont="1" applyFill="1" applyBorder="1" applyAlignment="1" applyProtection="1">
      <alignment horizontal="center" vertical="center"/>
    </xf>
    <xf numFmtId="170" fontId="7" fillId="2" borderId="16" xfId="3" applyNumberFormat="1" applyFont="1" applyFill="1" applyBorder="1" applyAlignment="1" applyProtection="1">
      <alignment horizontal="center" vertical="center" wrapText="1"/>
    </xf>
    <xf numFmtId="170" fontId="7" fillId="2" borderId="17" xfId="3" applyNumberFormat="1" applyFont="1" applyFill="1" applyBorder="1" applyAlignment="1" applyProtection="1">
      <alignment horizontal="center" vertical="center" wrapText="1"/>
    </xf>
    <xf numFmtId="170" fontId="7" fillId="2" borderId="19" xfId="3" applyNumberFormat="1" applyFont="1" applyFill="1" applyBorder="1" applyAlignment="1" applyProtection="1">
      <alignment horizontal="center" vertical="center" wrapText="1"/>
    </xf>
    <xf numFmtId="170" fontId="7" fillId="2" borderId="65" xfId="3" applyNumberFormat="1" applyFont="1" applyFill="1" applyBorder="1" applyAlignment="1" applyProtection="1">
      <alignment horizontal="center" vertical="center" textRotation="90" wrapText="1"/>
    </xf>
    <xf numFmtId="170" fontId="7" fillId="2" borderId="68" xfId="3" applyNumberFormat="1" applyFont="1" applyFill="1" applyBorder="1" applyAlignment="1" applyProtection="1">
      <alignment horizontal="center" vertical="center" textRotation="90" wrapText="1"/>
    </xf>
    <xf numFmtId="170" fontId="7" fillId="2" borderId="70" xfId="3" applyNumberFormat="1" applyFont="1" applyFill="1" applyBorder="1" applyAlignment="1" applyProtection="1">
      <alignment horizontal="center" vertical="center" textRotation="90" wrapText="1"/>
    </xf>
    <xf numFmtId="170" fontId="7" fillId="2" borderId="30" xfId="3" applyNumberFormat="1" applyFont="1" applyFill="1" applyBorder="1" applyAlignment="1" applyProtection="1">
      <alignment horizontal="center" vertical="center" wrapText="1"/>
    </xf>
    <xf numFmtId="170" fontId="7" fillId="2" borderId="31" xfId="3" applyNumberFormat="1" applyFont="1" applyFill="1" applyBorder="1" applyAlignment="1" applyProtection="1">
      <alignment horizontal="center" vertical="center" wrapText="1"/>
    </xf>
    <xf numFmtId="170" fontId="7" fillId="2" borderId="33" xfId="3" applyNumberFormat="1" applyFont="1" applyFill="1" applyBorder="1" applyAlignment="1" applyProtection="1">
      <alignment horizontal="center" vertical="center" wrapText="1"/>
    </xf>
    <xf numFmtId="170" fontId="7" fillId="2" borderId="49" xfId="3" applyNumberFormat="1" applyFont="1" applyFill="1" applyBorder="1" applyAlignment="1" applyProtection="1">
      <alignment horizontal="center" vertical="center" textRotation="90" wrapText="1"/>
    </xf>
    <xf numFmtId="170" fontId="7" fillId="2" borderId="23" xfId="3" applyNumberFormat="1" applyFont="1" applyFill="1" applyBorder="1" applyAlignment="1" applyProtection="1">
      <alignment horizontal="center" vertical="center" textRotation="90" wrapText="1"/>
    </xf>
    <xf numFmtId="170" fontId="7" fillId="2" borderId="1" xfId="3" applyNumberFormat="1" applyFont="1" applyFill="1" applyBorder="1" applyAlignment="1" applyProtection="1">
      <alignment horizontal="center" vertical="center" textRotation="90" wrapText="1"/>
    </xf>
    <xf numFmtId="170" fontId="7" fillId="2" borderId="24" xfId="3" applyNumberFormat="1" applyFont="1" applyFill="1" applyBorder="1" applyAlignment="1" applyProtection="1">
      <alignment horizontal="center" vertical="center" textRotation="90" wrapText="1"/>
    </xf>
    <xf numFmtId="170" fontId="7" fillId="2" borderId="1" xfId="3" applyNumberFormat="1" applyFont="1" applyFill="1" applyBorder="1" applyAlignment="1" applyProtection="1">
      <alignment horizontal="center" vertical="center" wrapText="1"/>
    </xf>
    <xf numFmtId="170" fontId="7" fillId="2" borderId="28" xfId="3" applyNumberFormat="1" applyFont="1" applyFill="1" applyBorder="1" applyAlignment="1" applyProtection="1">
      <alignment horizontal="center" vertical="center" wrapText="1"/>
    </xf>
    <xf numFmtId="0" fontId="7" fillId="2" borderId="91" xfId="3" applyNumberFormat="1" applyFont="1" applyFill="1" applyBorder="1" applyAlignment="1" applyProtection="1">
      <alignment horizontal="center" vertical="center"/>
    </xf>
    <xf numFmtId="0" fontId="7" fillId="2" borderId="97" xfId="3" applyNumberFormat="1" applyFont="1" applyFill="1" applyBorder="1" applyAlignment="1" applyProtection="1">
      <alignment horizontal="center" vertical="center"/>
    </xf>
    <xf numFmtId="0" fontId="7" fillId="2" borderId="93" xfId="3" applyNumberFormat="1" applyFont="1" applyFill="1" applyBorder="1" applyAlignment="1" applyProtection="1">
      <alignment horizontal="center" vertical="center"/>
    </xf>
    <xf numFmtId="0" fontId="7" fillId="2" borderId="94" xfId="3" applyNumberFormat="1" applyFont="1" applyFill="1" applyBorder="1" applyAlignment="1" applyProtection="1">
      <alignment horizontal="center" vertical="center"/>
    </xf>
    <xf numFmtId="170" fontId="7" fillId="2" borderId="42" xfId="3" applyNumberFormat="1" applyFont="1" applyFill="1" applyBorder="1" applyAlignment="1" applyProtection="1">
      <alignment horizontal="center" vertical="center" textRotation="90" wrapText="1"/>
    </xf>
    <xf numFmtId="170" fontId="7" fillId="2" borderId="66" xfId="3" applyNumberFormat="1" applyFont="1" applyFill="1" applyBorder="1" applyAlignment="1" applyProtection="1">
      <alignment horizontal="center" vertical="center" textRotation="90" wrapText="1"/>
    </xf>
    <xf numFmtId="170" fontId="7" fillId="2" borderId="8" xfId="3" applyNumberFormat="1" applyFont="1" applyFill="1" applyBorder="1" applyAlignment="1" applyProtection="1">
      <alignment horizontal="center" vertical="center" textRotation="90" wrapText="1"/>
    </xf>
    <xf numFmtId="170" fontId="7" fillId="2" borderId="3" xfId="3" applyNumberFormat="1" applyFont="1" applyFill="1" applyBorder="1" applyAlignment="1" applyProtection="1">
      <alignment horizontal="center" vertical="center"/>
    </xf>
    <xf numFmtId="170" fontId="7" fillId="2" borderId="38" xfId="3" applyNumberFormat="1" applyFont="1" applyFill="1" applyBorder="1" applyAlignment="1" applyProtection="1">
      <alignment horizontal="center" vertical="center"/>
    </xf>
    <xf numFmtId="170" fontId="7" fillId="2" borderId="27" xfId="3" applyNumberFormat="1" applyFont="1" applyFill="1" applyBorder="1" applyAlignment="1" applyProtection="1">
      <alignment horizontal="center" vertical="center"/>
    </xf>
    <xf numFmtId="170" fontId="7" fillId="2" borderId="43" xfId="3" applyNumberFormat="1" applyFont="1" applyFill="1" applyBorder="1" applyAlignment="1" applyProtection="1">
      <alignment horizontal="center" vertical="center" textRotation="90" wrapText="1"/>
    </xf>
    <xf numFmtId="170" fontId="7" fillId="2" borderId="67" xfId="3" applyNumberFormat="1" applyFont="1" applyFill="1" applyBorder="1" applyAlignment="1" applyProtection="1">
      <alignment horizontal="center" vertical="center" textRotation="90" wrapText="1"/>
    </xf>
    <xf numFmtId="170" fontId="7" fillId="2" borderId="22" xfId="3" applyNumberFormat="1" applyFont="1" applyFill="1" applyBorder="1" applyAlignment="1" applyProtection="1">
      <alignment horizontal="center" vertical="center" textRotation="90" wrapText="1"/>
    </xf>
    <xf numFmtId="170" fontId="7" fillId="2" borderId="92" xfId="3" applyNumberFormat="1" applyFont="1" applyFill="1" applyBorder="1" applyAlignment="1" applyProtection="1">
      <alignment horizontal="center" vertical="center" textRotation="90" wrapText="1"/>
    </xf>
    <xf numFmtId="170" fontId="7" fillId="2" borderId="28" xfId="3" applyNumberFormat="1" applyFont="1" applyFill="1" applyBorder="1" applyAlignment="1" applyProtection="1">
      <alignment horizontal="center" vertical="center" textRotation="90" wrapText="1"/>
    </xf>
    <xf numFmtId="170" fontId="7" fillId="2" borderId="41" xfId="3" applyNumberFormat="1" applyFont="1" applyFill="1" applyBorder="1" applyAlignment="1" applyProtection="1">
      <alignment horizontal="center" vertical="center" textRotation="90" wrapText="1"/>
    </xf>
    <xf numFmtId="170" fontId="7" fillId="2" borderId="2" xfId="3" applyNumberFormat="1" applyFont="1" applyFill="1" applyBorder="1" applyAlignment="1" applyProtection="1">
      <alignment horizontal="center" vertical="center" textRotation="90" wrapText="1"/>
    </xf>
    <xf numFmtId="170" fontId="7" fillId="2" borderId="69" xfId="3" applyNumberFormat="1" applyFont="1" applyFill="1" applyBorder="1" applyAlignment="1" applyProtection="1">
      <alignment horizontal="center" vertical="center" textRotation="90" wrapText="1"/>
    </xf>
    <xf numFmtId="170" fontId="7" fillId="2" borderId="9" xfId="3" applyNumberFormat="1" applyFont="1" applyFill="1" applyBorder="1" applyAlignment="1" applyProtection="1">
      <alignment horizontal="center" vertical="center" textRotation="90" wrapText="1"/>
    </xf>
    <xf numFmtId="49" fontId="11" fillId="2" borderId="13" xfId="0" applyNumberFormat="1" applyFont="1" applyFill="1" applyBorder="1" applyAlignment="1" applyProtection="1">
      <alignment horizontal="center" vertical="center"/>
    </xf>
    <xf numFmtId="49" fontId="11" fillId="2" borderId="15" xfId="0" applyNumberFormat="1" applyFont="1" applyFill="1" applyBorder="1" applyAlignment="1" applyProtection="1">
      <alignment horizontal="center" vertical="center"/>
    </xf>
    <xf numFmtId="49" fontId="11" fillId="2" borderId="14" xfId="0" applyNumberFormat="1" applyFont="1" applyFill="1" applyBorder="1" applyAlignment="1" applyProtection="1">
      <alignment horizontal="center" vertical="center"/>
    </xf>
    <xf numFmtId="0" fontId="11" fillId="2" borderId="65" xfId="3" applyFont="1" applyFill="1" applyBorder="1" applyAlignment="1" applyProtection="1">
      <alignment horizontal="right" vertical="center"/>
    </xf>
    <xf numFmtId="170" fontId="11" fillId="2" borderId="4" xfId="3" applyNumberFormat="1" applyFont="1" applyFill="1" applyBorder="1" applyAlignment="1" applyProtection="1">
      <alignment horizontal="right" vertical="center"/>
    </xf>
    <xf numFmtId="170" fontId="11" fillId="2" borderId="5" xfId="3" applyNumberFormat="1" applyFont="1" applyFill="1" applyBorder="1" applyAlignment="1" applyProtection="1">
      <alignment horizontal="right" vertical="center"/>
    </xf>
    <xf numFmtId="170" fontId="11" fillId="2" borderId="6" xfId="3" applyNumberFormat="1" applyFont="1" applyFill="1" applyBorder="1" applyAlignment="1" applyProtection="1">
      <alignment horizontal="right" vertical="center"/>
    </xf>
    <xf numFmtId="167" fontId="28" fillId="2" borderId="29" xfId="3" applyNumberFormat="1" applyFont="1" applyFill="1" applyBorder="1" applyAlignment="1" applyProtection="1">
      <alignment horizontal="center" vertical="center"/>
    </xf>
    <xf numFmtId="167" fontId="28" fillId="2" borderId="25" xfId="3" applyNumberFormat="1" applyFont="1" applyFill="1" applyBorder="1" applyAlignment="1" applyProtection="1">
      <alignment horizontal="center" vertical="center"/>
    </xf>
    <xf numFmtId="0" fontId="28" fillId="2" borderId="26" xfId="3" applyNumberFormat="1" applyFont="1" applyFill="1" applyBorder="1" applyAlignment="1" applyProtection="1">
      <alignment horizontal="center" vertical="center"/>
    </xf>
    <xf numFmtId="167" fontId="11" fillId="2" borderId="92" xfId="3" applyNumberFormat="1" applyFont="1" applyFill="1" applyBorder="1" applyAlignment="1" applyProtection="1">
      <alignment horizontal="center" vertical="center"/>
    </xf>
    <xf numFmtId="167" fontId="11" fillId="2" borderId="25" xfId="3" applyNumberFormat="1" applyFont="1" applyFill="1" applyBorder="1" applyAlignment="1" applyProtection="1">
      <alignment horizontal="center" vertical="center"/>
    </xf>
    <xf numFmtId="0" fontId="11" fillId="2" borderId="26" xfId="3" applyNumberFormat="1" applyFont="1" applyFill="1" applyBorder="1" applyAlignment="1" applyProtection="1">
      <alignment horizontal="center" vertical="center"/>
    </xf>
    <xf numFmtId="0" fontId="11" fillId="2" borderId="60" xfId="3" applyFont="1" applyFill="1" applyBorder="1" applyAlignment="1" applyProtection="1">
      <alignment horizontal="right" vertical="center"/>
    </xf>
    <xf numFmtId="171" fontId="11" fillId="2" borderId="80" xfId="3" applyNumberFormat="1" applyFont="1" applyFill="1" applyBorder="1" applyAlignment="1" applyProtection="1">
      <alignment horizontal="center" vertical="center"/>
    </xf>
    <xf numFmtId="171" fontId="11" fillId="2" borderId="83" xfId="3" applyNumberFormat="1" applyFont="1" applyFill="1" applyBorder="1" applyAlignment="1" applyProtection="1">
      <alignment horizontal="center" vertical="center"/>
    </xf>
    <xf numFmtId="171" fontId="11" fillId="2" borderId="81" xfId="3" applyNumberFormat="1" applyFont="1" applyFill="1" applyBorder="1" applyAlignment="1" applyProtection="1">
      <alignment horizontal="center" vertical="center"/>
    </xf>
    <xf numFmtId="0" fontId="11" fillId="2" borderId="60" xfId="3" applyFont="1" applyFill="1" applyBorder="1" applyAlignment="1">
      <alignment horizontal="right" vertical="center"/>
    </xf>
    <xf numFmtId="0" fontId="11" fillId="2" borderId="80" xfId="3" applyFont="1" applyFill="1" applyBorder="1" applyAlignment="1">
      <alignment horizontal="center" vertical="center" wrapText="1"/>
    </xf>
    <xf numFmtId="0" fontId="11" fillId="2" borderId="83" xfId="3" applyFont="1" applyFill="1" applyBorder="1" applyAlignment="1">
      <alignment horizontal="center" vertical="center" wrapText="1"/>
    </xf>
    <xf numFmtId="0" fontId="11" fillId="2" borderId="81" xfId="3" applyFont="1" applyFill="1" applyBorder="1" applyAlignment="1">
      <alignment horizontal="center" vertical="center" wrapText="1"/>
    </xf>
    <xf numFmtId="165" fontId="11" fillId="2" borderId="29" xfId="0" applyNumberFormat="1" applyFont="1" applyFill="1" applyBorder="1" applyAlignment="1" applyProtection="1">
      <alignment horizontal="center" vertical="center" wrapText="1"/>
    </xf>
    <xf numFmtId="165" fontId="11" fillId="2" borderId="25" xfId="0" applyNumberFormat="1" applyFont="1" applyFill="1" applyBorder="1" applyAlignment="1" applyProtection="1">
      <alignment horizontal="center" vertical="center" wrapText="1"/>
    </xf>
    <xf numFmtId="165" fontId="11" fillId="2" borderId="26" xfId="0" applyNumberFormat="1" applyFont="1" applyFill="1" applyBorder="1" applyAlignment="1" applyProtection="1">
      <alignment horizontal="center" vertical="center" wrapText="1"/>
    </xf>
    <xf numFmtId="0" fontId="11" fillId="2" borderId="102" xfId="0" applyFont="1" applyFill="1" applyBorder="1" applyAlignment="1">
      <alignment horizontal="center" vertical="center" wrapText="1"/>
    </xf>
    <xf numFmtId="0" fontId="11" fillId="2" borderId="85" xfId="0" applyFont="1" applyFill="1" applyBorder="1" applyAlignment="1">
      <alignment horizontal="center" vertical="center" wrapText="1"/>
    </xf>
    <xf numFmtId="0" fontId="11" fillId="2" borderId="13" xfId="3" applyNumberFormat="1" applyFont="1" applyFill="1" applyBorder="1" applyAlignment="1" applyProtection="1">
      <alignment horizontal="center" vertical="center"/>
    </xf>
    <xf numFmtId="0" fontId="11" fillId="2" borderId="15" xfId="3" applyNumberFormat="1" applyFont="1" applyFill="1" applyBorder="1" applyAlignment="1" applyProtection="1">
      <alignment horizontal="center" vertical="center"/>
    </xf>
    <xf numFmtId="0" fontId="11" fillId="2" borderId="14" xfId="3" applyNumberFormat="1" applyFont="1" applyFill="1" applyBorder="1" applyAlignment="1" applyProtection="1">
      <alignment horizontal="center" vertical="center"/>
    </xf>
    <xf numFmtId="165" fontId="11" fillId="2" borderId="100" xfId="0" applyNumberFormat="1" applyFont="1" applyFill="1" applyBorder="1" applyAlignment="1" applyProtection="1">
      <alignment horizontal="center" vertical="center"/>
    </xf>
    <xf numFmtId="165" fontId="11" fillId="2" borderId="89" xfId="0" applyNumberFormat="1" applyFont="1" applyFill="1" applyBorder="1" applyAlignment="1" applyProtection="1">
      <alignment horizontal="center" vertical="center"/>
    </xf>
    <xf numFmtId="165" fontId="11" fillId="2" borderId="71" xfId="0" applyNumberFormat="1" applyFont="1" applyFill="1" applyBorder="1" applyAlignment="1" applyProtection="1">
      <alignment horizontal="center" vertical="center"/>
    </xf>
    <xf numFmtId="165" fontId="11" fillId="2" borderId="101" xfId="0" applyNumberFormat="1" applyFont="1" applyFill="1" applyBorder="1" applyAlignment="1" applyProtection="1">
      <alignment horizontal="center" vertical="center"/>
    </xf>
    <xf numFmtId="171" fontId="11" fillId="2" borderId="49" xfId="3" applyNumberFormat="1" applyFont="1" applyFill="1" applyBorder="1" applyAlignment="1" applyProtection="1">
      <alignment horizontal="center" vertical="center"/>
    </xf>
    <xf numFmtId="171" fontId="11" fillId="2" borderId="2" xfId="3" applyNumberFormat="1" applyFont="1" applyFill="1" applyBorder="1" applyAlignment="1" applyProtection="1">
      <alignment horizontal="center" vertical="center"/>
    </xf>
    <xf numFmtId="171" fontId="11" fillId="2" borderId="43" xfId="3" applyNumberFormat="1" applyFont="1" applyFill="1" applyBorder="1" applyAlignment="1" applyProtection="1">
      <alignment horizontal="center" vertical="center"/>
    </xf>
    <xf numFmtId="0" fontId="11" fillId="0" borderId="42" xfId="3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center" wrapText="1"/>
    </xf>
    <xf numFmtId="0" fontId="11" fillId="0" borderId="69" xfId="3" applyFont="1" applyFill="1" applyBorder="1" applyAlignment="1">
      <alignment horizontal="center" vertical="center" wrapText="1"/>
    </xf>
    <xf numFmtId="0" fontId="11" fillId="0" borderId="67" xfId="3" applyFont="1" applyFill="1" applyBorder="1" applyAlignment="1">
      <alignment horizontal="center" vertical="center" wrapText="1"/>
    </xf>
    <xf numFmtId="49" fontId="11" fillId="2" borderId="30" xfId="0" applyNumberFormat="1" applyFont="1" applyFill="1" applyBorder="1" applyAlignment="1" applyProtection="1">
      <alignment horizontal="center" vertical="center"/>
    </xf>
    <xf numFmtId="49" fontId="11" fillId="2" borderId="31" xfId="0" applyNumberFormat="1" applyFont="1" applyFill="1" applyBorder="1" applyAlignment="1" applyProtection="1">
      <alignment horizontal="center" vertical="center"/>
    </xf>
    <xf numFmtId="49" fontId="11" fillId="2" borderId="33" xfId="0" applyNumberFormat="1" applyFont="1" applyFill="1" applyBorder="1" applyAlignment="1" applyProtection="1">
      <alignment horizontal="center" vertical="center"/>
    </xf>
    <xf numFmtId="0" fontId="11" fillId="0" borderId="80" xfId="3" applyFont="1" applyFill="1" applyBorder="1" applyAlignment="1">
      <alignment horizontal="center" vertical="center" wrapText="1"/>
    </xf>
    <xf numFmtId="0" fontId="11" fillId="0" borderId="81" xfId="3" applyFont="1" applyFill="1" applyBorder="1" applyAlignment="1">
      <alignment horizontal="center" vertical="center" wrapText="1"/>
    </xf>
    <xf numFmtId="171" fontId="11" fillId="2" borderId="23" xfId="3" applyNumberFormat="1" applyFont="1" applyFill="1" applyBorder="1" applyAlignment="1" applyProtection="1">
      <alignment horizontal="center" vertical="center"/>
    </xf>
    <xf numFmtId="171" fontId="11" fillId="2" borderId="24" xfId="3" applyNumberFormat="1" applyFont="1" applyFill="1" applyBorder="1" applyAlignment="1" applyProtection="1">
      <alignment horizontal="center" vertical="center"/>
    </xf>
    <xf numFmtId="171" fontId="11" fillId="2" borderId="41" xfId="3" applyNumberFormat="1" applyFont="1" applyFill="1" applyBorder="1" applyAlignment="1" applyProtection="1">
      <alignment horizontal="center" vertical="center"/>
    </xf>
    <xf numFmtId="49" fontId="7" fillId="2" borderId="65" xfId="3" applyNumberFormat="1" applyFont="1" applyFill="1" applyBorder="1" applyAlignment="1" applyProtection="1">
      <alignment horizontal="center" vertical="center"/>
    </xf>
    <xf numFmtId="49" fontId="7" fillId="2" borderId="84" xfId="3" applyNumberFormat="1" applyFont="1" applyFill="1" applyBorder="1" applyAlignment="1" applyProtection="1">
      <alignment horizontal="center" vertical="center"/>
    </xf>
    <xf numFmtId="49" fontId="7" fillId="2" borderId="82" xfId="3" applyNumberFormat="1" applyFont="1" applyFill="1" applyBorder="1" applyAlignment="1" applyProtection="1">
      <alignment horizontal="center" vertical="center"/>
    </xf>
    <xf numFmtId="49" fontId="7" fillId="2" borderId="82" xfId="3" applyNumberFormat="1" applyFont="1" applyFill="1" applyBorder="1" applyAlignment="1">
      <alignment horizontal="center" vertical="center" wrapText="1"/>
    </xf>
    <xf numFmtId="49" fontId="7" fillId="2" borderId="70" xfId="3" applyNumberFormat="1" applyFont="1" applyFill="1" applyBorder="1" applyAlignment="1">
      <alignment horizontal="center" vertical="center" wrapText="1"/>
    </xf>
    <xf numFmtId="0" fontId="11" fillId="2" borderId="29" xfId="3" applyFont="1" applyFill="1" applyBorder="1" applyAlignment="1">
      <alignment horizontal="center" vertical="center" wrapText="1"/>
    </xf>
    <xf numFmtId="0" fontId="11" fillId="2" borderId="25" xfId="3" applyFont="1" applyFill="1" applyBorder="1" applyAlignment="1">
      <alignment horizontal="center" vertical="center" wrapText="1"/>
    </xf>
    <xf numFmtId="0" fontId="11" fillId="2" borderId="26" xfId="3" applyFont="1" applyFill="1" applyBorder="1" applyAlignment="1">
      <alignment horizontal="center" vertical="center" wrapText="1"/>
    </xf>
    <xf numFmtId="49" fontId="7" fillId="0" borderId="65" xfId="3" applyNumberFormat="1" applyFont="1" applyFill="1" applyBorder="1" applyAlignment="1">
      <alignment horizontal="center" vertical="center" wrapText="1"/>
    </xf>
    <xf numFmtId="49" fontId="7" fillId="0" borderId="84" xfId="3" applyNumberFormat="1" applyFont="1" applyFill="1" applyBorder="1" applyAlignment="1">
      <alignment horizontal="center" vertical="center" wrapText="1"/>
    </xf>
    <xf numFmtId="49" fontId="7" fillId="0" borderId="82" xfId="3" applyNumberFormat="1" applyFont="1" applyFill="1" applyBorder="1" applyAlignment="1">
      <alignment horizontal="center" vertical="center" wrapText="1"/>
    </xf>
    <xf numFmtId="171" fontId="11" fillId="2" borderId="70" xfId="3" applyNumberFormat="1" applyFont="1" applyFill="1" applyBorder="1" applyAlignment="1" applyProtection="1">
      <alignment horizontal="center" vertical="center"/>
    </xf>
    <xf numFmtId="170" fontId="34" fillId="2" borderId="0" xfId="3" applyNumberFormat="1" applyFont="1" applyFill="1" applyBorder="1" applyAlignment="1" applyProtection="1">
      <alignment horizontal="left"/>
    </xf>
    <xf numFmtId="0" fontId="11" fillId="2" borderId="50" xfId="0" applyFont="1" applyFill="1" applyBorder="1" applyAlignment="1" applyProtection="1">
      <alignment horizontal="right" vertical="center"/>
    </xf>
    <xf numFmtId="0" fontId="33" fillId="2" borderId="50" xfId="0" applyFont="1" applyFill="1" applyBorder="1" applyAlignment="1">
      <alignment horizontal="right" vertical="center"/>
    </xf>
    <xf numFmtId="0" fontId="39" fillId="2" borderId="0" xfId="0" applyFont="1" applyFill="1" applyBorder="1" applyAlignment="1" applyProtection="1">
      <alignment horizontal="right" vertical="center"/>
    </xf>
    <xf numFmtId="0" fontId="40" fillId="2" borderId="0" xfId="0" applyFont="1" applyFill="1" applyBorder="1" applyAlignment="1">
      <alignment horizontal="right" vertical="center"/>
    </xf>
    <xf numFmtId="0" fontId="11" fillId="2" borderId="0" xfId="0" applyFont="1" applyFill="1" applyBorder="1" applyAlignment="1" applyProtection="1">
      <alignment horizontal="right" vertical="center"/>
    </xf>
    <xf numFmtId="0" fontId="33" fillId="2" borderId="0" xfId="0" applyFont="1" applyFill="1" applyAlignment="1">
      <alignment horizontal="right" vertical="center"/>
    </xf>
    <xf numFmtId="0" fontId="33" fillId="2" borderId="0" xfId="0" applyFont="1" applyFill="1" applyBorder="1" applyAlignment="1">
      <alignment horizontal="right" vertical="center"/>
    </xf>
    <xf numFmtId="170" fontId="34" fillId="0" borderId="0" xfId="3" applyNumberFormat="1" applyFont="1" applyFill="1" applyBorder="1" applyAlignment="1" applyProtection="1">
      <alignment horizontal="left"/>
    </xf>
    <xf numFmtId="167" fontId="28" fillId="0" borderId="29" xfId="3" applyNumberFormat="1" applyFont="1" applyFill="1" applyBorder="1" applyAlignment="1" applyProtection="1">
      <alignment horizontal="center" vertical="center"/>
    </xf>
    <xf numFmtId="167" fontId="28" fillId="0" borderId="25" xfId="3" applyNumberFormat="1" applyFont="1" applyFill="1" applyBorder="1" applyAlignment="1" applyProtection="1">
      <alignment horizontal="center" vertical="center"/>
    </xf>
    <xf numFmtId="0" fontId="28" fillId="0" borderId="26" xfId="3" applyNumberFormat="1" applyFont="1" applyFill="1" applyBorder="1" applyAlignment="1" applyProtection="1">
      <alignment horizontal="center" vertical="center"/>
    </xf>
    <xf numFmtId="167" fontId="11" fillId="0" borderId="92" xfId="3" applyNumberFormat="1" applyFont="1" applyFill="1" applyBorder="1" applyAlignment="1" applyProtection="1">
      <alignment horizontal="center" vertical="center"/>
    </xf>
    <xf numFmtId="167" fontId="11" fillId="0" borderId="25" xfId="3" applyNumberFormat="1" applyFont="1" applyFill="1" applyBorder="1" applyAlignment="1" applyProtection="1">
      <alignment horizontal="center" vertical="center"/>
    </xf>
    <xf numFmtId="0" fontId="11" fillId="0" borderId="26" xfId="3" applyNumberFormat="1" applyFont="1" applyFill="1" applyBorder="1" applyAlignment="1" applyProtection="1">
      <alignment horizontal="center" vertical="center"/>
    </xf>
    <xf numFmtId="0" fontId="11" fillId="0" borderId="50" xfId="0" applyFont="1" applyFill="1" applyBorder="1" applyAlignment="1" applyProtection="1">
      <alignment horizontal="right" vertical="center"/>
    </xf>
    <xf numFmtId="0" fontId="33" fillId="0" borderId="50" xfId="0" applyFont="1" applyFill="1" applyBorder="1" applyAlignment="1">
      <alignment horizontal="right" vertical="center"/>
    </xf>
    <xf numFmtId="0" fontId="11" fillId="0" borderId="0" xfId="0" applyFont="1" applyFill="1" applyBorder="1" applyAlignment="1" applyProtection="1">
      <alignment horizontal="right" vertical="center"/>
    </xf>
    <xf numFmtId="0" fontId="33" fillId="0" borderId="0" xfId="0" applyFont="1" applyFill="1" applyBorder="1" applyAlignment="1">
      <alignment horizontal="right" vertical="center"/>
    </xf>
    <xf numFmtId="0" fontId="33" fillId="0" borderId="0" xfId="0" applyFont="1" applyFill="1" applyAlignment="1">
      <alignment horizontal="right" vertical="center"/>
    </xf>
    <xf numFmtId="0" fontId="11" fillId="0" borderId="60" xfId="3" applyFont="1" applyFill="1" applyBorder="1" applyAlignment="1" applyProtection="1">
      <alignment horizontal="right" vertical="center"/>
    </xf>
    <xf numFmtId="0" fontId="11" fillId="0" borderId="65" xfId="3" applyFont="1" applyFill="1" applyBorder="1" applyAlignment="1" applyProtection="1">
      <alignment horizontal="right" vertical="center"/>
    </xf>
    <xf numFmtId="170" fontId="11" fillId="0" borderId="4" xfId="3" applyNumberFormat="1" applyFont="1" applyFill="1" applyBorder="1" applyAlignment="1" applyProtection="1">
      <alignment horizontal="right" vertical="center"/>
    </xf>
    <xf numFmtId="170" fontId="11" fillId="0" borderId="5" xfId="3" applyNumberFormat="1" applyFont="1" applyFill="1" applyBorder="1" applyAlignment="1" applyProtection="1">
      <alignment horizontal="right" vertical="center"/>
    </xf>
    <xf numFmtId="170" fontId="11" fillId="0" borderId="6" xfId="3" applyNumberFormat="1" applyFont="1" applyFill="1" applyBorder="1" applyAlignment="1" applyProtection="1">
      <alignment horizontal="right" vertical="center"/>
    </xf>
    <xf numFmtId="0" fontId="11" fillId="0" borderId="83" xfId="3" applyFont="1" applyFill="1" applyBorder="1" applyAlignment="1">
      <alignment horizontal="center" vertical="center" wrapText="1"/>
    </xf>
    <xf numFmtId="171" fontId="11" fillId="0" borderId="70" xfId="3" applyNumberFormat="1" applyFont="1" applyFill="1" applyBorder="1" applyAlignment="1" applyProtection="1">
      <alignment horizontal="center" vertical="center"/>
    </xf>
    <xf numFmtId="0" fontId="11" fillId="0" borderId="60" xfId="3" applyFont="1" applyFill="1" applyBorder="1" applyAlignment="1">
      <alignment horizontal="right" vertical="center"/>
    </xf>
    <xf numFmtId="171" fontId="11" fillId="0" borderId="80" xfId="3" applyNumberFormat="1" applyFont="1" applyFill="1" applyBorder="1" applyAlignment="1" applyProtection="1">
      <alignment horizontal="center" vertical="center"/>
    </xf>
    <xf numFmtId="171" fontId="11" fillId="0" borderId="83" xfId="3" applyNumberFormat="1" applyFont="1" applyFill="1" applyBorder="1" applyAlignment="1" applyProtection="1">
      <alignment horizontal="center" vertical="center"/>
    </xf>
    <xf numFmtId="171" fontId="11" fillId="0" borderId="81" xfId="3" applyNumberFormat="1" applyFont="1" applyFill="1" applyBorder="1" applyAlignment="1" applyProtection="1">
      <alignment horizontal="center" vertical="center"/>
    </xf>
    <xf numFmtId="0" fontId="11" fillId="0" borderId="29" xfId="3" applyFont="1" applyFill="1" applyBorder="1" applyAlignment="1">
      <alignment horizontal="center" vertical="center" wrapText="1"/>
    </xf>
    <xf numFmtId="0" fontId="11" fillId="0" borderId="25" xfId="3" applyFont="1" applyFill="1" applyBorder="1" applyAlignment="1">
      <alignment horizontal="center" vertical="center" wrapText="1"/>
    </xf>
    <xf numFmtId="0" fontId="11" fillId="0" borderId="26" xfId="3" applyFont="1" applyFill="1" applyBorder="1" applyAlignment="1">
      <alignment horizontal="center" vertical="center" wrapText="1"/>
    </xf>
    <xf numFmtId="49" fontId="11" fillId="0" borderId="13" xfId="0" applyNumberFormat="1" applyFont="1" applyFill="1" applyBorder="1" applyAlignment="1" applyProtection="1">
      <alignment horizontal="center" vertical="center"/>
    </xf>
    <xf numFmtId="49" fontId="11" fillId="0" borderId="15" xfId="0" applyNumberFormat="1" applyFont="1" applyFill="1" applyBorder="1" applyAlignment="1" applyProtection="1">
      <alignment horizontal="center" vertical="center"/>
    </xf>
    <xf numFmtId="49" fontId="11" fillId="0" borderId="14" xfId="0" applyNumberFormat="1" applyFont="1" applyFill="1" applyBorder="1" applyAlignment="1" applyProtection="1">
      <alignment horizontal="center" vertical="center"/>
    </xf>
    <xf numFmtId="165" fontId="11" fillId="0" borderId="29" xfId="0" applyNumberFormat="1" applyFont="1" applyFill="1" applyBorder="1" applyAlignment="1" applyProtection="1">
      <alignment horizontal="center" vertical="center" wrapText="1"/>
    </xf>
    <xf numFmtId="165" fontId="11" fillId="0" borderId="25" xfId="0" applyNumberFormat="1" applyFont="1" applyFill="1" applyBorder="1" applyAlignment="1" applyProtection="1">
      <alignment horizontal="center" vertical="center" wrapText="1"/>
    </xf>
    <xf numFmtId="165" fontId="11" fillId="0" borderId="26" xfId="0" applyNumberFormat="1" applyFont="1" applyFill="1" applyBorder="1" applyAlignment="1" applyProtection="1">
      <alignment horizontal="center" vertical="center" wrapText="1"/>
    </xf>
    <xf numFmtId="0" fontId="11" fillId="0" borderId="102" xfId="0" applyFont="1" applyFill="1" applyBorder="1" applyAlignment="1">
      <alignment horizontal="center" vertical="center" wrapText="1"/>
    </xf>
    <xf numFmtId="0" fontId="11" fillId="0" borderId="85" xfId="0" applyFont="1" applyFill="1" applyBorder="1" applyAlignment="1">
      <alignment horizontal="center" vertical="center" wrapText="1"/>
    </xf>
    <xf numFmtId="0" fontId="11" fillId="0" borderId="13" xfId="3" applyNumberFormat="1" applyFont="1" applyFill="1" applyBorder="1" applyAlignment="1" applyProtection="1">
      <alignment horizontal="center" vertical="center"/>
    </xf>
    <xf numFmtId="0" fontId="11" fillId="0" borderId="15" xfId="3" applyNumberFormat="1" applyFont="1" applyFill="1" applyBorder="1" applyAlignment="1" applyProtection="1">
      <alignment horizontal="center" vertical="center"/>
    </xf>
    <xf numFmtId="0" fontId="11" fillId="0" borderId="14" xfId="3" applyNumberFormat="1" applyFont="1" applyFill="1" applyBorder="1" applyAlignment="1" applyProtection="1">
      <alignment horizontal="center" vertical="center"/>
    </xf>
    <xf numFmtId="171" fontId="11" fillId="0" borderId="23" xfId="3" applyNumberFormat="1" applyFont="1" applyFill="1" applyBorder="1" applyAlignment="1" applyProtection="1">
      <alignment horizontal="center" vertical="center"/>
    </xf>
    <xf numFmtId="171" fontId="11" fillId="0" borderId="24" xfId="3" applyNumberFormat="1" applyFont="1" applyFill="1" applyBorder="1" applyAlignment="1" applyProtection="1">
      <alignment horizontal="center" vertical="center"/>
    </xf>
    <xf numFmtId="171" fontId="11" fillId="0" borderId="41" xfId="3" applyNumberFormat="1" applyFont="1" applyFill="1" applyBorder="1" applyAlignment="1" applyProtection="1">
      <alignment horizontal="center" vertical="center"/>
    </xf>
    <xf numFmtId="171" fontId="11" fillId="0" borderId="49" xfId="3" applyNumberFormat="1" applyFont="1" applyFill="1" applyBorder="1" applyAlignment="1" applyProtection="1">
      <alignment horizontal="center" vertical="center"/>
    </xf>
    <xf numFmtId="171" fontId="11" fillId="0" borderId="2" xfId="3" applyNumberFormat="1" applyFont="1" applyFill="1" applyBorder="1" applyAlignment="1" applyProtection="1">
      <alignment horizontal="center" vertical="center"/>
    </xf>
    <xf numFmtId="171" fontId="11" fillId="0" borderId="43" xfId="3" applyNumberFormat="1" applyFont="1" applyFill="1" applyBorder="1" applyAlignment="1" applyProtection="1">
      <alignment horizontal="center" vertical="center"/>
    </xf>
    <xf numFmtId="49" fontId="11" fillId="0" borderId="30" xfId="0" applyNumberFormat="1" applyFont="1" applyFill="1" applyBorder="1" applyAlignment="1" applyProtection="1">
      <alignment horizontal="center" vertical="center"/>
    </xf>
    <xf numFmtId="49" fontId="11" fillId="0" borderId="31" xfId="0" applyNumberFormat="1" applyFont="1" applyFill="1" applyBorder="1" applyAlignment="1" applyProtection="1">
      <alignment horizontal="center" vertical="center"/>
    </xf>
    <xf numFmtId="49" fontId="11" fillId="0" borderId="33" xfId="0" applyNumberFormat="1" applyFont="1" applyFill="1" applyBorder="1" applyAlignment="1" applyProtection="1">
      <alignment horizontal="center" vertical="center"/>
    </xf>
    <xf numFmtId="49" fontId="7" fillId="0" borderId="1" xfId="3" applyNumberFormat="1" applyFont="1" applyFill="1" applyBorder="1" applyAlignment="1">
      <alignment horizontal="center" vertical="center" wrapText="1"/>
    </xf>
    <xf numFmtId="49" fontId="7" fillId="0" borderId="65" xfId="3" applyNumberFormat="1" applyFont="1" applyFill="1" applyBorder="1" applyAlignment="1" applyProtection="1">
      <alignment horizontal="center" vertical="center"/>
    </xf>
    <xf numFmtId="49" fontId="7" fillId="0" borderId="68" xfId="3" applyNumberFormat="1" applyFont="1" applyFill="1" applyBorder="1" applyAlignment="1" applyProtection="1">
      <alignment horizontal="center" vertical="center"/>
    </xf>
    <xf numFmtId="49" fontId="7" fillId="0" borderId="84" xfId="3" applyNumberFormat="1" applyFont="1" applyFill="1" applyBorder="1" applyAlignment="1" applyProtection="1">
      <alignment horizontal="center" vertical="center"/>
    </xf>
    <xf numFmtId="49" fontId="7" fillId="0" borderId="82" xfId="3" applyNumberFormat="1" applyFont="1" applyFill="1" applyBorder="1" applyAlignment="1" applyProtection="1">
      <alignment horizontal="center" vertical="center"/>
    </xf>
    <xf numFmtId="165" fontId="11" fillId="0" borderId="100" xfId="0" applyNumberFormat="1" applyFont="1" applyFill="1" applyBorder="1" applyAlignment="1" applyProtection="1">
      <alignment horizontal="center" vertical="center"/>
    </xf>
    <xf numFmtId="165" fontId="11" fillId="0" borderId="89" xfId="0" applyNumberFormat="1" applyFont="1" applyFill="1" applyBorder="1" applyAlignment="1" applyProtection="1">
      <alignment horizontal="center" vertical="center"/>
    </xf>
    <xf numFmtId="165" fontId="11" fillId="0" borderId="71" xfId="0" applyNumberFormat="1" applyFont="1" applyFill="1" applyBorder="1" applyAlignment="1" applyProtection="1">
      <alignment horizontal="center" vertical="center"/>
    </xf>
    <xf numFmtId="165" fontId="11" fillId="0" borderId="101" xfId="0" applyNumberFormat="1" applyFont="1" applyFill="1" applyBorder="1" applyAlignment="1" applyProtection="1">
      <alignment horizontal="center" vertical="center"/>
    </xf>
    <xf numFmtId="170" fontId="7" fillId="0" borderId="42" xfId="3" applyNumberFormat="1" applyFont="1" applyFill="1" applyBorder="1" applyAlignment="1" applyProtection="1">
      <alignment horizontal="center" vertical="center" textRotation="90" wrapText="1"/>
    </xf>
    <xf numFmtId="170" fontId="7" fillId="0" borderId="66" xfId="3" applyNumberFormat="1" applyFont="1" applyFill="1" applyBorder="1" applyAlignment="1" applyProtection="1">
      <alignment horizontal="center" vertical="center" textRotation="90" wrapText="1"/>
    </xf>
    <xf numFmtId="170" fontId="7" fillId="0" borderId="8" xfId="3" applyNumberFormat="1" applyFont="1" applyFill="1" applyBorder="1" applyAlignment="1" applyProtection="1">
      <alignment horizontal="center" vertical="center" textRotation="90" wrapText="1"/>
    </xf>
    <xf numFmtId="170" fontId="7" fillId="0" borderId="3" xfId="3" applyNumberFormat="1" applyFont="1" applyFill="1" applyBorder="1" applyAlignment="1" applyProtection="1">
      <alignment horizontal="center" vertical="center"/>
    </xf>
    <xf numFmtId="170" fontId="7" fillId="0" borderId="38" xfId="3" applyNumberFormat="1" applyFont="1" applyFill="1" applyBorder="1" applyAlignment="1" applyProtection="1">
      <alignment horizontal="center" vertical="center"/>
    </xf>
    <xf numFmtId="170" fontId="7" fillId="0" borderId="27" xfId="3" applyNumberFormat="1" applyFont="1" applyFill="1" applyBorder="1" applyAlignment="1" applyProtection="1">
      <alignment horizontal="center" vertical="center"/>
    </xf>
    <xf numFmtId="170" fontId="7" fillId="0" borderId="43" xfId="3" applyNumberFormat="1" applyFont="1" applyFill="1" applyBorder="1" applyAlignment="1" applyProtection="1">
      <alignment horizontal="center" vertical="center" textRotation="90" wrapText="1"/>
    </xf>
    <xf numFmtId="170" fontId="7" fillId="0" borderId="67" xfId="3" applyNumberFormat="1" applyFont="1" applyFill="1" applyBorder="1" applyAlignment="1" applyProtection="1">
      <alignment horizontal="center" vertical="center" textRotation="90" wrapText="1"/>
    </xf>
    <xf numFmtId="170" fontId="7" fillId="0" borderId="22" xfId="3" applyNumberFormat="1" applyFont="1" applyFill="1" applyBorder="1" applyAlignment="1" applyProtection="1">
      <alignment horizontal="center" vertical="center" textRotation="90" wrapText="1"/>
    </xf>
    <xf numFmtId="170" fontId="7" fillId="0" borderId="92" xfId="3" applyNumberFormat="1" applyFont="1" applyFill="1" applyBorder="1" applyAlignment="1" applyProtection="1">
      <alignment horizontal="center" vertical="center" textRotation="90" wrapText="1"/>
    </xf>
    <xf numFmtId="170" fontId="7" fillId="0" borderId="1" xfId="3" applyNumberFormat="1" applyFont="1" applyFill="1" applyBorder="1" applyAlignment="1" applyProtection="1">
      <alignment horizontal="center" vertical="center" textRotation="90" wrapText="1"/>
    </xf>
    <xf numFmtId="170" fontId="7" fillId="0" borderId="24" xfId="3" applyNumberFormat="1" applyFont="1" applyFill="1" applyBorder="1" applyAlignment="1" applyProtection="1">
      <alignment horizontal="center" vertical="center" textRotation="90" wrapText="1"/>
    </xf>
    <xf numFmtId="170" fontId="7" fillId="0" borderId="28" xfId="3" applyNumberFormat="1" applyFont="1" applyFill="1" applyBorder="1" applyAlignment="1" applyProtection="1">
      <alignment horizontal="center" vertical="center" textRotation="90" wrapText="1"/>
    </xf>
    <xf numFmtId="170" fontId="7" fillId="0" borderId="41" xfId="3" applyNumberFormat="1" applyFont="1" applyFill="1" applyBorder="1" applyAlignment="1" applyProtection="1">
      <alignment horizontal="center" vertical="center" textRotation="90" wrapText="1"/>
    </xf>
    <xf numFmtId="170" fontId="7" fillId="0" borderId="2" xfId="3" applyNumberFormat="1" applyFont="1" applyFill="1" applyBorder="1" applyAlignment="1" applyProtection="1">
      <alignment horizontal="center" vertical="center" textRotation="90" wrapText="1"/>
    </xf>
    <xf numFmtId="170" fontId="7" fillId="0" borderId="69" xfId="3" applyNumberFormat="1" applyFont="1" applyFill="1" applyBorder="1" applyAlignment="1" applyProtection="1">
      <alignment horizontal="center" vertical="center" textRotation="90" wrapText="1"/>
    </xf>
    <xf numFmtId="170" fontId="7" fillId="0" borderId="9" xfId="3" applyNumberFormat="1" applyFont="1" applyFill="1" applyBorder="1" applyAlignment="1" applyProtection="1">
      <alignment horizontal="center" vertical="center" textRotation="90" wrapText="1"/>
    </xf>
    <xf numFmtId="0" fontId="7" fillId="0" borderId="13" xfId="3" applyNumberFormat="1" applyFont="1" applyFill="1" applyBorder="1" applyAlignment="1" applyProtection="1">
      <alignment horizontal="center" vertical="center"/>
    </xf>
    <xf numFmtId="0" fontId="7" fillId="0" borderId="15" xfId="3" applyNumberFormat="1" applyFont="1" applyFill="1" applyBorder="1" applyAlignment="1" applyProtection="1">
      <alignment horizontal="center" vertical="center"/>
    </xf>
    <xf numFmtId="0" fontId="7" fillId="0" borderId="14" xfId="3" applyNumberFormat="1" applyFont="1" applyFill="1" applyBorder="1" applyAlignment="1" applyProtection="1">
      <alignment horizontal="center" vertical="center"/>
    </xf>
    <xf numFmtId="0" fontId="7" fillId="0" borderId="91" xfId="3" applyNumberFormat="1" applyFont="1" applyFill="1" applyBorder="1" applyAlignment="1" applyProtection="1">
      <alignment horizontal="center" vertical="center"/>
    </xf>
    <xf numFmtId="0" fontId="7" fillId="0" borderId="97" xfId="3" applyNumberFormat="1" applyFont="1" applyFill="1" applyBorder="1" applyAlignment="1" applyProtection="1">
      <alignment horizontal="center" vertical="center"/>
    </xf>
    <xf numFmtId="0" fontId="7" fillId="0" borderId="93" xfId="3" applyNumberFormat="1" applyFont="1" applyFill="1" applyBorder="1" applyAlignment="1" applyProtection="1">
      <alignment horizontal="center" vertical="center"/>
    </xf>
    <xf numFmtId="0" fontId="7" fillId="0" borderId="94" xfId="3" applyNumberFormat="1" applyFont="1" applyFill="1" applyBorder="1" applyAlignment="1" applyProtection="1">
      <alignment horizontal="center" vertical="center"/>
    </xf>
    <xf numFmtId="170" fontId="10" fillId="0" borderId="13" xfId="3" applyNumberFormat="1" applyFont="1" applyFill="1" applyBorder="1" applyAlignment="1" applyProtection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7" fillId="0" borderId="65" xfId="3" applyNumberFormat="1" applyFont="1" applyFill="1" applyBorder="1" applyAlignment="1" applyProtection="1">
      <alignment horizontal="center" vertical="center" textRotation="90"/>
    </xf>
    <xf numFmtId="0" fontId="7" fillId="0" borderId="68" xfId="3" applyNumberFormat="1" applyFont="1" applyFill="1" applyBorder="1" applyAlignment="1" applyProtection="1">
      <alignment horizontal="center" vertical="center" textRotation="90"/>
    </xf>
    <xf numFmtId="0" fontId="7" fillId="0" borderId="70" xfId="3" applyNumberFormat="1" applyFont="1" applyFill="1" applyBorder="1" applyAlignment="1" applyProtection="1">
      <alignment horizontal="center" vertical="center" textRotation="90"/>
    </xf>
    <xf numFmtId="170" fontId="7" fillId="0" borderId="65" xfId="3" applyNumberFormat="1" applyFont="1" applyFill="1" applyBorder="1" applyAlignment="1" applyProtection="1">
      <alignment horizontal="center" vertical="center"/>
    </xf>
    <xf numFmtId="170" fontId="7" fillId="0" borderId="68" xfId="3" applyNumberFormat="1" applyFont="1" applyFill="1" applyBorder="1" applyAlignment="1" applyProtection="1">
      <alignment horizontal="center" vertical="center"/>
    </xf>
    <xf numFmtId="170" fontId="7" fillId="0" borderId="70" xfId="3" applyNumberFormat="1" applyFont="1" applyFill="1" applyBorder="1" applyAlignment="1" applyProtection="1">
      <alignment horizontal="center" vertical="center"/>
    </xf>
    <xf numFmtId="170" fontId="7" fillId="0" borderId="16" xfId="3" applyNumberFormat="1" applyFont="1" applyFill="1" applyBorder="1" applyAlignment="1" applyProtection="1">
      <alignment horizontal="center" vertical="center" wrapText="1"/>
    </xf>
    <xf numFmtId="170" fontId="7" fillId="0" borderId="17" xfId="3" applyNumberFormat="1" applyFont="1" applyFill="1" applyBorder="1" applyAlignment="1" applyProtection="1">
      <alignment horizontal="center" vertical="center" wrapText="1"/>
    </xf>
    <xf numFmtId="170" fontId="7" fillId="0" borderId="19" xfId="3" applyNumberFormat="1" applyFont="1" applyFill="1" applyBorder="1" applyAlignment="1" applyProtection="1">
      <alignment horizontal="center" vertical="center" wrapText="1"/>
    </xf>
    <xf numFmtId="170" fontId="7" fillId="0" borderId="65" xfId="3" applyNumberFormat="1" applyFont="1" applyFill="1" applyBorder="1" applyAlignment="1" applyProtection="1">
      <alignment horizontal="center" vertical="center" textRotation="90" wrapText="1"/>
    </xf>
    <xf numFmtId="170" fontId="7" fillId="0" borderId="68" xfId="3" applyNumberFormat="1" applyFont="1" applyFill="1" applyBorder="1" applyAlignment="1" applyProtection="1">
      <alignment horizontal="center" vertical="center" textRotation="90" wrapText="1"/>
    </xf>
    <xf numFmtId="170" fontId="7" fillId="0" borderId="70" xfId="3" applyNumberFormat="1" applyFont="1" applyFill="1" applyBorder="1" applyAlignment="1" applyProtection="1">
      <alignment horizontal="center" vertical="center" textRotation="90" wrapText="1"/>
    </xf>
    <xf numFmtId="170" fontId="7" fillId="0" borderId="30" xfId="3" applyNumberFormat="1" applyFont="1" applyFill="1" applyBorder="1" applyAlignment="1" applyProtection="1">
      <alignment horizontal="center" vertical="center" wrapText="1"/>
    </xf>
    <xf numFmtId="170" fontId="7" fillId="0" borderId="31" xfId="3" applyNumberFormat="1" applyFont="1" applyFill="1" applyBorder="1" applyAlignment="1" applyProtection="1">
      <alignment horizontal="center" vertical="center" wrapText="1"/>
    </xf>
    <xf numFmtId="170" fontId="7" fillId="0" borderId="33" xfId="3" applyNumberFormat="1" applyFont="1" applyFill="1" applyBorder="1" applyAlignment="1" applyProtection="1">
      <alignment horizontal="center" vertical="center" wrapText="1"/>
    </xf>
    <xf numFmtId="0" fontId="7" fillId="0" borderId="13" xfId="3" applyNumberFormat="1" applyFont="1" applyFill="1" applyBorder="1" applyAlignment="1" applyProtection="1">
      <alignment horizontal="center" vertical="center" wrapText="1"/>
    </xf>
    <xf numFmtId="0" fontId="7" fillId="0" borderId="15" xfId="3" applyNumberFormat="1" applyFont="1" applyFill="1" applyBorder="1" applyAlignment="1" applyProtection="1">
      <alignment horizontal="center" vertical="center" wrapText="1"/>
    </xf>
    <xf numFmtId="0" fontId="7" fillId="0" borderId="14" xfId="3" applyNumberFormat="1" applyFont="1" applyFill="1" applyBorder="1" applyAlignment="1" applyProtection="1">
      <alignment horizontal="center" vertical="center" wrapText="1"/>
    </xf>
    <xf numFmtId="0" fontId="7" fillId="0" borderId="29" xfId="3" applyNumberFormat="1" applyFont="1" applyFill="1" applyBorder="1" applyAlignment="1" applyProtection="1">
      <alignment horizontal="center" vertical="center" wrapText="1"/>
    </xf>
    <xf numFmtId="0" fontId="7" fillId="0" borderId="25" xfId="3" applyNumberFormat="1" applyFont="1" applyFill="1" applyBorder="1" applyAlignment="1" applyProtection="1">
      <alignment horizontal="center" vertical="center" wrapText="1"/>
    </xf>
    <xf numFmtId="0" fontId="7" fillId="0" borderId="26" xfId="3" applyNumberFormat="1" applyFont="1" applyFill="1" applyBorder="1" applyAlignment="1" applyProtection="1">
      <alignment horizontal="center" vertical="center" wrapText="1"/>
    </xf>
    <xf numFmtId="170" fontId="7" fillId="0" borderId="49" xfId="3" applyNumberFormat="1" applyFont="1" applyFill="1" applyBorder="1" applyAlignment="1" applyProtection="1">
      <alignment horizontal="center" vertical="center" textRotation="90" wrapText="1"/>
    </xf>
    <xf numFmtId="170" fontId="7" fillId="0" borderId="23" xfId="3" applyNumberFormat="1" applyFont="1" applyFill="1" applyBorder="1" applyAlignment="1" applyProtection="1">
      <alignment horizontal="center" vertical="center" textRotation="90" wrapText="1"/>
    </xf>
    <xf numFmtId="170" fontId="7" fillId="0" borderId="1" xfId="3" applyNumberFormat="1" applyFont="1" applyFill="1" applyBorder="1" applyAlignment="1" applyProtection="1">
      <alignment horizontal="center" vertical="center" wrapText="1"/>
    </xf>
    <xf numFmtId="170" fontId="7" fillId="0" borderId="28" xfId="3" applyNumberFormat="1" applyFont="1" applyFill="1" applyBorder="1" applyAlignment="1" applyProtection="1">
      <alignment horizontal="center" vertical="center" wrapText="1"/>
    </xf>
    <xf numFmtId="0" fontId="2" fillId="2" borderId="1" xfId="3" applyNumberFormat="1" applyFont="1" applyFill="1" applyBorder="1" applyAlignment="1" applyProtection="1">
      <alignment horizontal="center" vertical="center"/>
    </xf>
    <xf numFmtId="165" fontId="2" fillId="0" borderId="1" xfId="0" applyNumberFormat="1" applyFont="1" applyFill="1" applyBorder="1" applyAlignment="1" applyProtection="1">
      <alignment horizontal="left" vertical="center" wrapText="1"/>
    </xf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 applyProtection="1">
      <alignment vertical="center" textRotation="90" wrapText="1"/>
    </xf>
    <xf numFmtId="0" fontId="2" fillId="0" borderId="0" xfId="0" applyFont="1" applyAlignment="1">
      <alignment horizontal="center" wrapText="1"/>
    </xf>
    <xf numFmtId="0" fontId="11" fillId="4" borderId="50" xfId="0" applyFont="1" applyFill="1" applyBorder="1" applyAlignment="1" applyProtection="1">
      <alignment horizontal="right" vertical="center"/>
    </xf>
    <xf numFmtId="0" fontId="33" fillId="4" borderId="50" xfId="0" applyFont="1" applyFill="1" applyBorder="1" applyAlignment="1">
      <alignment horizontal="right" vertical="center"/>
    </xf>
    <xf numFmtId="0" fontId="39" fillId="4" borderId="0" xfId="0" applyFont="1" applyFill="1" applyBorder="1" applyAlignment="1" applyProtection="1">
      <alignment horizontal="right" vertical="center"/>
    </xf>
    <xf numFmtId="0" fontId="40" fillId="4" borderId="0" xfId="0" applyFont="1" applyFill="1" applyBorder="1" applyAlignment="1">
      <alignment horizontal="right" vertical="center"/>
    </xf>
    <xf numFmtId="49" fontId="52" fillId="0" borderId="82" xfId="3" applyNumberFormat="1" applyFont="1" applyFill="1" applyBorder="1" applyAlignment="1">
      <alignment horizontal="center" vertical="center" wrapText="1"/>
    </xf>
    <xf numFmtId="49" fontId="52" fillId="0" borderId="84" xfId="3" applyNumberFormat="1" applyFont="1" applyFill="1" applyBorder="1" applyAlignment="1">
      <alignment horizontal="center" vertical="center" wrapText="1"/>
    </xf>
    <xf numFmtId="49" fontId="61" fillId="0" borderId="82" xfId="3" applyNumberFormat="1" applyFont="1" applyFill="1" applyBorder="1" applyAlignment="1" applyProtection="1">
      <alignment horizontal="center" vertical="center"/>
    </xf>
    <xf numFmtId="49" fontId="61" fillId="0" borderId="68" xfId="3" applyNumberFormat="1" applyFont="1" applyFill="1" applyBorder="1" applyAlignment="1" applyProtection="1">
      <alignment horizontal="center" vertical="center"/>
    </xf>
    <xf numFmtId="49" fontId="61" fillId="0" borderId="84" xfId="3" applyNumberFormat="1" applyFont="1" applyFill="1" applyBorder="1" applyAlignment="1" applyProtection="1">
      <alignment horizontal="center" vertical="center"/>
    </xf>
    <xf numFmtId="49" fontId="61" fillId="0" borderId="1" xfId="3" applyNumberFormat="1" applyFont="1" applyFill="1" applyBorder="1" applyAlignment="1">
      <alignment horizontal="center" vertical="center" wrapText="1"/>
    </xf>
    <xf numFmtId="49" fontId="52" fillId="0" borderId="65" xfId="3" applyNumberFormat="1" applyFont="1" applyFill="1" applyBorder="1" applyAlignment="1">
      <alignment horizontal="center" vertical="center" wrapText="1"/>
    </xf>
    <xf numFmtId="49" fontId="7" fillId="7" borderId="65" xfId="3" applyNumberFormat="1" applyFont="1" applyFill="1" applyBorder="1" applyAlignment="1" applyProtection="1">
      <alignment horizontal="center" vertical="center"/>
    </xf>
    <xf numFmtId="49" fontId="7" fillId="7" borderId="68" xfId="3" applyNumberFormat="1" applyFont="1" applyFill="1" applyBorder="1" applyAlignment="1" applyProtection="1">
      <alignment horizontal="center" vertical="center"/>
    </xf>
    <xf numFmtId="49" fontId="7" fillId="7" borderId="84" xfId="3" applyNumberFormat="1" applyFont="1" applyFill="1" applyBorder="1" applyAlignment="1" applyProtection="1">
      <alignment horizontal="center" vertical="center"/>
    </xf>
  </cellXfs>
  <cellStyles count="4">
    <cellStyle name="Обычный" xfId="0" builtinId="0"/>
    <cellStyle name="Обычный 2" xfId="2"/>
    <cellStyle name="Обычный_Plan Уч(бакал.) д_о 2013_14а" xfId="3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8"/>
  <sheetViews>
    <sheetView tabSelected="1" zoomScale="55" zoomScaleNormal="55" workbookViewId="0">
      <selection activeCell="A5" sqref="A5"/>
    </sheetView>
  </sheetViews>
  <sheetFormatPr defaultColWidth="3.33203125" defaultRowHeight="15.6" x14ac:dyDescent="0.3"/>
  <cols>
    <col min="1" max="1" width="6.5546875" style="19" customWidth="1"/>
    <col min="2" max="2" width="5.109375" style="19" customWidth="1"/>
    <col min="3" max="3" width="4.44140625" style="19" customWidth="1"/>
    <col min="4" max="4" width="6.44140625" style="19" customWidth="1"/>
    <col min="5" max="5" width="4.33203125" style="19" customWidth="1"/>
    <col min="6" max="6" width="4.44140625" style="19" customWidth="1"/>
    <col min="7" max="7" width="3.6640625" style="19" customWidth="1"/>
    <col min="8" max="8" width="3.88671875" style="19" customWidth="1"/>
    <col min="9" max="9" width="4" style="19" customWidth="1"/>
    <col min="10" max="10" width="4.109375" style="19" customWidth="1"/>
    <col min="11" max="11" width="4.6640625" style="19" customWidth="1"/>
    <col min="12" max="12" width="4.88671875" style="19" customWidth="1"/>
    <col min="13" max="13" width="4" style="19" customWidth="1"/>
    <col min="14" max="14" width="5" style="19" customWidth="1"/>
    <col min="15" max="15" width="5.109375" style="19" customWidth="1"/>
    <col min="16" max="16" width="5.6640625" style="19" customWidth="1"/>
    <col min="17" max="18" width="4" style="19" customWidth="1"/>
    <col min="19" max="19" width="3.88671875" style="19" customWidth="1"/>
    <col min="20" max="20" width="4.88671875" style="19" customWidth="1"/>
    <col min="21" max="21" width="4.6640625" style="19" customWidth="1"/>
    <col min="22" max="22" width="6" style="19" customWidth="1"/>
    <col min="23" max="23" width="6.6640625" style="19" customWidth="1"/>
    <col min="24" max="24" width="6.109375" style="19" customWidth="1"/>
    <col min="25" max="25" width="7" style="19" customWidth="1"/>
    <col min="26" max="26" width="6.88671875" style="19" customWidth="1"/>
    <col min="27" max="27" width="6.6640625" style="19" customWidth="1"/>
    <col min="28" max="28" width="6" style="19" customWidth="1"/>
    <col min="29" max="29" width="7.5546875" style="19" customWidth="1"/>
    <col min="30" max="30" width="7.109375" style="19" customWidth="1"/>
    <col min="31" max="31" width="5.6640625" style="19" customWidth="1"/>
    <col min="32" max="32" width="7.44140625" style="19" customWidth="1"/>
    <col min="33" max="33" width="7" style="19" customWidth="1"/>
    <col min="34" max="34" width="7.44140625" style="19" customWidth="1"/>
    <col min="35" max="35" width="7.88671875" style="19" customWidth="1"/>
    <col min="36" max="36" width="8.109375" style="19" customWidth="1"/>
    <col min="37" max="37" width="7.88671875" style="19" customWidth="1"/>
    <col min="38" max="38" width="6.6640625" style="19" customWidth="1"/>
    <col min="39" max="39" width="6" style="19" customWidth="1"/>
    <col min="40" max="40" width="8.109375" style="19" customWidth="1"/>
    <col min="41" max="41" width="7.44140625" style="19" customWidth="1"/>
    <col min="42" max="42" width="5.109375" style="19" customWidth="1"/>
    <col min="43" max="43" width="4.5546875" style="19" customWidth="1"/>
    <col min="44" max="44" width="4.6640625" style="19" customWidth="1"/>
    <col min="45" max="45" width="3.88671875" style="19" customWidth="1"/>
    <col min="46" max="46" width="4.5546875" style="19" customWidth="1"/>
    <col min="47" max="47" width="5.44140625" style="19" customWidth="1"/>
    <col min="48" max="48" width="4.44140625" style="19" customWidth="1"/>
    <col min="49" max="49" width="6.6640625" style="19" customWidth="1"/>
    <col min="50" max="50" width="4.6640625" style="19" customWidth="1"/>
    <col min="51" max="51" width="5.44140625" style="19" customWidth="1"/>
    <col min="52" max="52" width="5.5546875" style="19" customWidth="1"/>
    <col min="53" max="53" width="4" style="19" customWidth="1"/>
    <col min="54" max="16384" width="3.33203125" style="19"/>
  </cols>
  <sheetData>
    <row r="1" spans="1:53" ht="33.75" customHeight="1" x14ac:dyDescent="0.5">
      <c r="A1" s="1028" t="s">
        <v>48</v>
      </c>
      <c r="B1" s="1028"/>
      <c r="C1" s="1028"/>
      <c r="D1" s="1028"/>
      <c r="E1" s="1028"/>
      <c r="F1" s="1028"/>
      <c r="G1" s="1028"/>
      <c r="H1" s="1028"/>
      <c r="I1" s="1028"/>
      <c r="J1" s="1028"/>
      <c r="K1" s="1028"/>
      <c r="L1" s="1028"/>
      <c r="M1" s="1028"/>
      <c r="N1" s="1028"/>
      <c r="O1" s="1028"/>
      <c r="P1" s="1029" t="s">
        <v>47</v>
      </c>
      <c r="Q1" s="1029"/>
      <c r="R1" s="1029"/>
      <c r="S1" s="1029"/>
      <c r="T1" s="1029"/>
      <c r="U1" s="1029"/>
      <c r="V1" s="1029"/>
      <c r="W1" s="1029"/>
      <c r="X1" s="1029"/>
      <c r="Y1" s="1029"/>
      <c r="Z1" s="1029"/>
      <c r="AA1" s="1029"/>
      <c r="AB1" s="1029"/>
      <c r="AC1" s="1029"/>
      <c r="AD1" s="1029"/>
      <c r="AE1" s="1029"/>
      <c r="AF1" s="1029"/>
      <c r="AG1" s="1029"/>
      <c r="AH1" s="1029"/>
      <c r="AI1" s="1029"/>
      <c r="AJ1" s="1029"/>
      <c r="AK1" s="1029"/>
      <c r="AL1" s="1029"/>
      <c r="AM1" s="1029"/>
      <c r="AN1" s="30"/>
    </row>
    <row r="2" spans="1:53" ht="30" x14ac:dyDescent="0.5">
      <c r="A2" s="1028" t="s">
        <v>49</v>
      </c>
      <c r="B2" s="1028"/>
      <c r="C2" s="1028"/>
      <c r="D2" s="1028"/>
      <c r="E2" s="1028"/>
      <c r="F2" s="1028"/>
      <c r="G2" s="1028"/>
      <c r="H2" s="1028"/>
      <c r="I2" s="1028"/>
      <c r="J2" s="1028"/>
      <c r="K2" s="1028"/>
      <c r="L2" s="1028"/>
      <c r="M2" s="1028"/>
      <c r="N2" s="1028"/>
      <c r="O2" s="1028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</row>
    <row r="3" spans="1:53" ht="33" customHeight="1" x14ac:dyDescent="0.55000000000000004">
      <c r="A3" s="1028" t="s">
        <v>451</v>
      </c>
      <c r="B3" s="1028"/>
      <c r="C3" s="1028"/>
      <c r="D3" s="1028"/>
      <c r="E3" s="1028"/>
      <c r="F3" s="1028"/>
      <c r="G3" s="1028"/>
      <c r="H3" s="1028"/>
      <c r="I3" s="1028"/>
      <c r="J3" s="1028"/>
      <c r="K3" s="1028"/>
      <c r="L3" s="1028"/>
      <c r="M3" s="1028"/>
      <c r="N3" s="1028"/>
      <c r="O3" s="1028"/>
      <c r="P3" s="1030" t="s">
        <v>50</v>
      </c>
      <c r="Q3" s="1030"/>
      <c r="R3" s="1030"/>
      <c r="S3" s="1030"/>
      <c r="T3" s="1030"/>
      <c r="U3" s="1030"/>
      <c r="V3" s="1030"/>
      <c r="W3" s="1030"/>
      <c r="X3" s="1030"/>
      <c r="Y3" s="1030"/>
      <c r="Z3" s="1030"/>
      <c r="AA3" s="1030"/>
      <c r="AB3" s="1030"/>
      <c r="AC3" s="1030"/>
      <c r="AD3" s="1030"/>
      <c r="AE3" s="1030"/>
      <c r="AF3" s="1030"/>
      <c r="AG3" s="1030"/>
      <c r="AH3" s="1030"/>
      <c r="AI3" s="1030"/>
      <c r="AJ3" s="1030"/>
      <c r="AK3" s="1030"/>
      <c r="AL3" s="1030"/>
      <c r="AM3" s="1030"/>
      <c r="AN3" s="1031" t="s">
        <v>259</v>
      </c>
      <c r="AO3" s="1031"/>
      <c r="AP3" s="1031"/>
      <c r="AQ3" s="1031"/>
      <c r="AR3" s="1031"/>
      <c r="AS3" s="1031"/>
      <c r="AT3" s="1031"/>
      <c r="AU3" s="1031"/>
      <c r="AV3" s="1031"/>
      <c r="AW3" s="1031"/>
      <c r="AX3" s="1031"/>
      <c r="AY3" s="1031"/>
      <c r="AZ3" s="1031"/>
      <c r="BA3" s="1031"/>
    </row>
    <row r="4" spans="1:53" ht="30.6" x14ac:dyDescent="0.55000000000000004">
      <c r="A4" s="1027" t="s">
        <v>455</v>
      </c>
      <c r="B4" s="1028"/>
      <c r="C4" s="1028"/>
      <c r="D4" s="1028"/>
      <c r="E4" s="1028"/>
      <c r="F4" s="1028"/>
      <c r="G4" s="1028"/>
      <c r="H4" s="1028"/>
      <c r="I4" s="1028"/>
      <c r="J4" s="1028"/>
      <c r="K4" s="1028"/>
      <c r="L4" s="1028"/>
      <c r="M4" s="1028"/>
      <c r="N4" s="1028"/>
      <c r="O4" s="1028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1031"/>
      <c r="AO4" s="1031"/>
      <c r="AP4" s="1031"/>
      <c r="AQ4" s="1031"/>
      <c r="AR4" s="1031"/>
      <c r="AS4" s="1031"/>
      <c r="AT4" s="1031"/>
      <c r="AU4" s="1031"/>
      <c r="AV4" s="1031"/>
      <c r="AW4" s="1031"/>
      <c r="AX4" s="1031"/>
      <c r="AY4" s="1031"/>
      <c r="AZ4" s="1031"/>
      <c r="BA4" s="1031"/>
    </row>
    <row r="5" spans="1:53" ht="36.75" customHeight="1" x14ac:dyDescent="0.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1032" t="s">
        <v>51</v>
      </c>
      <c r="Q5" s="1033"/>
      <c r="R5" s="1033"/>
      <c r="S5" s="1033"/>
      <c r="T5" s="1033"/>
      <c r="U5" s="1033"/>
      <c r="V5" s="1033"/>
      <c r="W5" s="1033"/>
      <c r="X5" s="1033"/>
      <c r="Y5" s="1033"/>
      <c r="Z5" s="1033"/>
      <c r="AA5" s="1033"/>
      <c r="AB5" s="1033"/>
      <c r="AC5" s="1033"/>
      <c r="AD5" s="1033"/>
      <c r="AE5" s="1033"/>
      <c r="AF5" s="1033"/>
      <c r="AG5" s="1033"/>
      <c r="AH5" s="1033"/>
      <c r="AI5" s="1033"/>
      <c r="AJ5" s="1033"/>
      <c r="AK5" s="1033"/>
      <c r="AL5" s="1033"/>
      <c r="AM5" s="1033"/>
    </row>
    <row r="6" spans="1:53" s="20" customFormat="1" ht="24.75" customHeight="1" x14ac:dyDescent="0.5">
      <c r="A6" s="1028" t="s">
        <v>77</v>
      </c>
      <c r="B6" s="1028"/>
      <c r="C6" s="1028"/>
      <c r="D6" s="1028"/>
      <c r="E6" s="1028"/>
      <c r="F6" s="1028"/>
      <c r="G6" s="1028"/>
      <c r="H6" s="1028"/>
      <c r="I6" s="1028"/>
      <c r="J6" s="1028"/>
      <c r="K6" s="1028"/>
      <c r="L6" s="1028"/>
      <c r="M6" s="1028"/>
      <c r="N6" s="1028"/>
      <c r="O6" s="1028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1034"/>
      <c r="AP6" s="1034"/>
      <c r="AQ6" s="1034"/>
      <c r="AR6" s="1034"/>
      <c r="AS6" s="1034"/>
      <c r="AT6" s="1034"/>
      <c r="AU6" s="1034"/>
      <c r="AV6" s="1034"/>
      <c r="AW6" s="1034"/>
      <c r="AX6" s="1034"/>
      <c r="AY6" s="1034"/>
      <c r="AZ6" s="1034"/>
      <c r="BA6" s="1034"/>
    </row>
    <row r="7" spans="1:53" s="20" customFormat="1" ht="27" customHeight="1" x14ac:dyDescent="0.5">
      <c r="A7" s="1028" t="s">
        <v>52</v>
      </c>
      <c r="B7" s="1028"/>
      <c r="C7" s="1028"/>
      <c r="D7" s="1028"/>
      <c r="E7" s="1028"/>
      <c r="F7" s="1028"/>
      <c r="G7" s="1028"/>
      <c r="H7" s="1028"/>
      <c r="I7" s="1028"/>
      <c r="J7" s="1028"/>
      <c r="K7" s="1028"/>
      <c r="L7" s="1028"/>
      <c r="M7" s="1028"/>
      <c r="N7" s="1028"/>
      <c r="O7" s="1028"/>
      <c r="P7" s="1035" t="s">
        <v>78</v>
      </c>
      <c r="Q7" s="1035"/>
      <c r="R7" s="1035"/>
      <c r="S7" s="1035"/>
      <c r="T7" s="1035"/>
      <c r="U7" s="1035"/>
      <c r="V7" s="1035"/>
      <c r="W7" s="1035"/>
      <c r="X7" s="1035"/>
      <c r="Y7" s="1035"/>
      <c r="Z7" s="1035"/>
      <c r="AA7" s="1035"/>
      <c r="AB7" s="1035"/>
      <c r="AC7" s="1035"/>
      <c r="AD7" s="1035"/>
      <c r="AE7" s="1035"/>
      <c r="AF7" s="1035"/>
      <c r="AG7" s="1035"/>
      <c r="AH7" s="1035"/>
      <c r="AI7" s="1035"/>
      <c r="AJ7" s="1035"/>
      <c r="AK7" s="1035"/>
      <c r="AL7" s="1035"/>
      <c r="AM7" s="35"/>
      <c r="AN7" s="1036" t="s">
        <v>82</v>
      </c>
      <c r="AO7" s="1037"/>
      <c r="AP7" s="1037"/>
      <c r="AQ7" s="1037"/>
      <c r="AR7" s="1037"/>
      <c r="AS7" s="1037"/>
      <c r="AT7" s="1037"/>
      <c r="AU7" s="1037"/>
      <c r="AV7" s="1037"/>
      <c r="AW7" s="1037"/>
      <c r="AX7" s="1037"/>
      <c r="AY7" s="1037"/>
      <c r="AZ7" s="1037"/>
      <c r="BA7" s="1037"/>
    </row>
    <row r="8" spans="1:53" s="20" customFormat="1" ht="27.75" customHeight="1" x14ac:dyDescent="0.45">
      <c r="P8" s="1035" t="s">
        <v>243</v>
      </c>
      <c r="Q8" s="1035"/>
      <c r="R8" s="1035"/>
      <c r="S8" s="1035"/>
      <c r="T8" s="1035"/>
      <c r="U8" s="1035"/>
      <c r="V8" s="1035"/>
      <c r="W8" s="1035"/>
      <c r="X8" s="1035"/>
      <c r="Y8" s="1035"/>
      <c r="Z8" s="1035"/>
      <c r="AA8" s="1035"/>
      <c r="AB8" s="1035"/>
      <c r="AC8" s="1035"/>
      <c r="AD8" s="1035"/>
      <c r="AE8" s="1035"/>
      <c r="AF8" s="1035"/>
      <c r="AG8" s="1035"/>
      <c r="AH8" s="1035"/>
      <c r="AI8" s="1035"/>
      <c r="AJ8" s="1035"/>
      <c r="AK8" s="1035"/>
      <c r="AL8" s="1035"/>
      <c r="AM8" s="35"/>
      <c r="AN8" s="1054" t="s">
        <v>197</v>
      </c>
      <c r="AO8" s="1054"/>
      <c r="AP8" s="1054"/>
      <c r="AQ8" s="1054"/>
      <c r="AR8" s="1054"/>
      <c r="AS8" s="1054"/>
      <c r="AT8" s="1054"/>
      <c r="AU8" s="1054"/>
      <c r="AV8" s="1054"/>
      <c r="AW8" s="1054"/>
      <c r="AX8" s="1054"/>
      <c r="AY8" s="1054"/>
      <c r="AZ8" s="1054"/>
      <c r="BA8" s="1054"/>
    </row>
    <row r="9" spans="1:53" s="20" customFormat="1" ht="27.75" customHeight="1" x14ac:dyDescent="0.45">
      <c r="P9" s="1035" t="s">
        <v>242</v>
      </c>
      <c r="Q9" s="1035"/>
      <c r="R9" s="1035"/>
      <c r="S9" s="1035"/>
      <c r="T9" s="1035"/>
      <c r="U9" s="1035"/>
      <c r="V9" s="1035"/>
      <c r="W9" s="1035"/>
      <c r="X9" s="1035"/>
      <c r="Y9" s="1035"/>
      <c r="Z9" s="1035"/>
      <c r="AA9" s="1035"/>
      <c r="AB9" s="1035"/>
      <c r="AC9" s="1035"/>
      <c r="AD9" s="1035"/>
      <c r="AE9" s="1035"/>
      <c r="AF9" s="1035"/>
      <c r="AG9" s="1035"/>
      <c r="AH9" s="1035"/>
      <c r="AI9" s="1035"/>
      <c r="AJ9" s="1035"/>
      <c r="AK9" s="1035"/>
      <c r="AL9" s="1035"/>
      <c r="AM9" s="35"/>
      <c r="AN9" s="1054"/>
      <c r="AO9" s="1054"/>
      <c r="AP9" s="1054"/>
      <c r="AQ9" s="1054"/>
      <c r="AR9" s="1054"/>
      <c r="AS9" s="1054"/>
      <c r="AT9" s="1054"/>
      <c r="AU9" s="1054"/>
      <c r="AV9" s="1054"/>
      <c r="AW9" s="1054"/>
      <c r="AX9" s="1054"/>
      <c r="AY9" s="1054"/>
      <c r="AZ9" s="1054"/>
      <c r="BA9" s="1054"/>
    </row>
    <row r="10" spans="1:53" s="20" customFormat="1" ht="27.75" customHeight="1" x14ac:dyDescent="0.4">
      <c r="P10" s="1045" t="s">
        <v>79</v>
      </c>
      <c r="Q10" s="1046"/>
      <c r="R10" s="1046"/>
      <c r="S10" s="1046"/>
      <c r="T10" s="1046"/>
      <c r="U10" s="1046"/>
      <c r="V10" s="1046"/>
      <c r="W10" s="1046"/>
      <c r="X10" s="1046"/>
      <c r="Y10" s="1046"/>
      <c r="Z10" s="1046"/>
      <c r="AA10" s="1046"/>
      <c r="AB10" s="1046"/>
      <c r="AC10" s="1046"/>
      <c r="AD10" s="1046"/>
      <c r="AE10" s="1046"/>
      <c r="AF10" s="1046"/>
      <c r="AG10" s="1046"/>
      <c r="AH10" s="1046"/>
      <c r="AI10" s="1046"/>
      <c r="AJ10" s="1046"/>
      <c r="AK10" s="1046"/>
      <c r="AL10" s="1047"/>
      <c r="AM10" s="1047"/>
      <c r="AN10" s="1054"/>
      <c r="AO10" s="1054"/>
      <c r="AP10" s="1054"/>
      <c r="AQ10" s="1054"/>
      <c r="AR10" s="1054"/>
      <c r="AS10" s="1054"/>
      <c r="AT10" s="1054"/>
      <c r="AU10" s="1054"/>
      <c r="AV10" s="1054"/>
      <c r="AW10" s="1054"/>
      <c r="AX10" s="1054"/>
      <c r="AY10" s="1054"/>
      <c r="AZ10" s="1054"/>
      <c r="BA10" s="1054"/>
    </row>
    <row r="11" spans="1:53" s="20" customFormat="1" ht="27.75" customHeight="1" x14ac:dyDescent="0.45">
      <c r="P11" s="1045" t="s">
        <v>244</v>
      </c>
      <c r="Q11" s="1045"/>
      <c r="R11" s="1045"/>
      <c r="S11" s="1045"/>
      <c r="T11" s="1045"/>
      <c r="U11" s="1045"/>
      <c r="V11" s="1045"/>
      <c r="W11" s="1045"/>
      <c r="X11" s="1045"/>
      <c r="Y11" s="1045"/>
      <c r="Z11" s="1045"/>
      <c r="AA11" s="1045"/>
      <c r="AB11" s="1045"/>
      <c r="AC11" s="1045"/>
      <c r="AD11" s="1045"/>
      <c r="AE11" s="1045"/>
      <c r="AF11" s="1045"/>
      <c r="AG11" s="1045"/>
      <c r="AH11" s="1045"/>
      <c r="AI11" s="1045"/>
      <c r="AJ11" s="1045"/>
      <c r="AK11" s="1045"/>
      <c r="AL11" s="1045"/>
      <c r="AM11" s="1045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</row>
    <row r="12" spans="1:53" s="20" customFormat="1" ht="27.75" customHeight="1" x14ac:dyDescent="0.45">
      <c r="P12" s="36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8"/>
      <c r="AM12" s="38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</row>
    <row r="13" spans="1:53" s="20" customFormat="1" ht="27.75" customHeight="1" x14ac:dyDescent="0.45">
      <c r="P13" s="36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8"/>
      <c r="AM13" s="38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</row>
    <row r="14" spans="1:53" s="20" customFormat="1" ht="18" x14ac:dyDescent="0.35"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</row>
    <row r="15" spans="1:53" s="20" customFormat="1" ht="22.8" x14ac:dyDescent="0.4">
      <c r="A15" s="1048" t="s">
        <v>445</v>
      </c>
      <c r="B15" s="1048"/>
      <c r="C15" s="1048"/>
      <c r="D15" s="1048"/>
      <c r="E15" s="1048"/>
      <c r="F15" s="1048"/>
      <c r="G15" s="1048"/>
      <c r="H15" s="1048"/>
      <c r="I15" s="1048"/>
      <c r="J15" s="1048"/>
      <c r="K15" s="1048"/>
      <c r="L15" s="1048"/>
      <c r="M15" s="1048"/>
      <c r="N15" s="1048"/>
      <c r="O15" s="1048"/>
      <c r="P15" s="1048"/>
      <c r="Q15" s="1048"/>
      <c r="R15" s="1048"/>
      <c r="S15" s="1048"/>
      <c r="T15" s="1048"/>
      <c r="U15" s="1048"/>
      <c r="V15" s="1048"/>
      <c r="W15" s="1048"/>
      <c r="X15" s="1048"/>
      <c r="Y15" s="1048"/>
      <c r="Z15" s="1048"/>
      <c r="AA15" s="1048"/>
      <c r="AB15" s="1048"/>
      <c r="AC15" s="1048"/>
      <c r="AD15" s="1048"/>
      <c r="AE15" s="1048"/>
      <c r="AF15" s="1048"/>
      <c r="AG15" s="1048"/>
      <c r="AH15" s="1048"/>
      <c r="AI15" s="1048"/>
      <c r="AJ15" s="1048"/>
      <c r="AK15" s="1048"/>
      <c r="AL15" s="1048"/>
      <c r="AM15" s="1048"/>
      <c r="AN15" s="1048"/>
      <c r="AO15" s="1048"/>
      <c r="AP15" s="1048"/>
      <c r="AQ15" s="1048"/>
      <c r="AR15" s="1048"/>
      <c r="AS15" s="1048"/>
      <c r="AT15" s="1048"/>
      <c r="AU15" s="1048"/>
      <c r="AV15" s="1048"/>
      <c r="AW15" s="1048"/>
      <c r="AX15" s="1048"/>
      <c r="AY15" s="1048"/>
      <c r="AZ15" s="1048"/>
      <c r="BA15" s="1048"/>
    </row>
    <row r="16" spans="1:53" s="20" customFormat="1" ht="18.600000000000001" thickBot="1" x14ac:dyDescent="0.4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</row>
    <row r="17" spans="1:53" ht="18" customHeight="1" x14ac:dyDescent="0.3">
      <c r="A17" s="1049" t="s">
        <v>53</v>
      </c>
      <c r="B17" s="1038" t="s">
        <v>54</v>
      </c>
      <c r="C17" s="1039"/>
      <c r="D17" s="1039"/>
      <c r="E17" s="1040"/>
      <c r="F17" s="1038" t="s">
        <v>55</v>
      </c>
      <c r="G17" s="1039"/>
      <c r="H17" s="1039"/>
      <c r="I17" s="1040"/>
      <c r="J17" s="1041" t="s">
        <v>56</v>
      </c>
      <c r="K17" s="1044"/>
      <c r="L17" s="1044"/>
      <c r="M17" s="1044"/>
      <c r="N17" s="1041" t="s">
        <v>57</v>
      </c>
      <c r="O17" s="1044"/>
      <c r="P17" s="1044"/>
      <c r="Q17" s="1044"/>
      <c r="R17" s="1043"/>
      <c r="S17" s="1041" t="s">
        <v>58</v>
      </c>
      <c r="T17" s="1042"/>
      <c r="U17" s="1042"/>
      <c r="V17" s="1042"/>
      <c r="W17" s="1043"/>
      <c r="X17" s="1041" t="s">
        <v>59</v>
      </c>
      <c r="Y17" s="1044"/>
      <c r="Z17" s="1044"/>
      <c r="AA17" s="1043"/>
      <c r="AB17" s="1038" t="s">
        <v>60</v>
      </c>
      <c r="AC17" s="1039"/>
      <c r="AD17" s="1039"/>
      <c r="AE17" s="1040"/>
      <c r="AF17" s="1038" t="s">
        <v>61</v>
      </c>
      <c r="AG17" s="1039"/>
      <c r="AH17" s="1039"/>
      <c r="AI17" s="1040"/>
      <c r="AJ17" s="1041" t="s">
        <v>62</v>
      </c>
      <c r="AK17" s="1042"/>
      <c r="AL17" s="1042"/>
      <c r="AM17" s="1042"/>
      <c r="AN17" s="1043"/>
      <c r="AO17" s="1041" t="s">
        <v>63</v>
      </c>
      <c r="AP17" s="1044"/>
      <c r="AQ17" s="1044"/>
      <c r="AR17" s="1044"/>
      <c r="AS17" s="1051" t="s">
        <v>64</v>
      </c>
      <c r="AT17" s="1052"/>
      <c r="AU17" s="1052"/>
      <c r="AV17" s="1052"/>
      <c r="AW17" s="1053"/>
      <c r="AX17" s="1041" t="s">
        <v>65</v>
      </c>
      <c r="AY17" s="1044"/>
      <c r="AZ17" s="1044"/>
      <c r="BA17" s="1043"/>
    </row>
    <row r="18" spans="1:53" s="1" customFormat="1" ht="20.25" customHeight="1" thickBot="1" x14ac:dyDescent="0.35">
      <c r="A18" s="1050"/>
      <c r="B18" s="39">
        <v>1</v>
      </c>
      <c r="C18" s="40">
        <v>2</v>
      </c>
      <c r="D18" s="40">
        <v>3</v>
      </c>
      <c r="E18" s="41">
        <v>4</v>
      </c>
      <c r="F18" s="39">
        <v>5</v>
      </c>
      <c r="G18" s="40">
        <v>6</v>
      </c>
      <c r="H18" s="40">
        <v>7</v>
      </c>
      <c r="I18" s="41">
        <v>8</v>
      </c>
      <c r="J18" s="39">
        <v>9</v>
      </c>
      <c r="K18" s="40">
        <v>10</v>
      </c>
      <c r="L18" s="40">
        <v>11</v>
      </c>
      <c r="M18" s="42">
        <v>12</v>
      </c>
      <c r="N18" s="39">
        <v>13</v>
      </c>
      <c r="O18" s="40">
        <v>14</v>
      </c>
      <c r="P18" s="40">
        <v>15</v>
      </c>
      <c r="Q18" s="40">
        <v>16</v>
      </c>
      <c r="R18" s="41">
        <v>17</v>
      </c>
      <c r="S18" s="39">
        <v>18</v>
      </c>
      <c r="T18" s="40">
        <v>19</v>
      </c>
      <c r="U18" s="40">
        <v>20</v>
      </c>
      <c r="V18" s="40">
        <v>21</v>
      </c>
      <c r="W18" s="41">
        <v>22</v>
      </c>
      <c r="X18" s="39">
        <v>23</v>
      </c>
      <c r="Y18" s="40">
        <v>24</v>
      </c>
      <c r="Z18" s="40">
        <v>25</v>
      </c>
      <c r="AA18" s="41">
        <v>26</v>
      </c>
      <c r="AB18" s="39">
        <v>27</v>
      </c>
      <c r="AC18" s="40">
        <v>28</v>
      </c>
      <c r="AD18" s="40">
        <v>29</v>
      </c>
      <c r="AE18" s="41">
        <v>30</v>
      </c>
      <c r="AF18" s="39">
        <v>31</v>
      </c>
      <c r="AG18" s="40">
        <v>32</v>
      </c>
      <c r="AH18" s="40">
        <v>33</v>
      </c>
      <c r="AI18" s="41">
        <v>34</v>
      </c>
      <c r="AJ18" s="39">
        <v>35</v>
      </c>
      <c r="AK18" s="40">
        <v>36</v>
      </c>
      <c r="AL18" s="40">
        <v>37</v>
      </c>
      <c r="AM18" s="40">
        <v>38</v>
      </c>
      <c r="AN18" s="41">
        <v>39</v>
      </c>
      <c r="AO18" s="39">
        <v>40</v>
      </c>
      <c r="AP18" s="40">
        <v>41</v>
      </c>
      <c r="AQ18" s="40">
        <v>42</v>
      </c>
      <c r="AR18" s="42">
        <v>43</v>
      </c>
      <c r="AS18" s="39">
        <v>44</v>
      </c>
      <c r="AT18" s="40">
        <v>45</v>
      </c>
      <c r="AU18" s="40">
        <v>46</v>
      </c>
      <c r="AV18" s="40">
        <v>47</v>
      </c>
      <c r="AW18" s="41">
        <v>48</v>
      </c>
      <c r="AX18" s="39">
        <v>49</v>
      </c>
      <c r="AY18" s="40">
        <v>50</v>
      </c>
      <c r="AZ18" s="40">
        <v>51</v>
      </c>
      <c r="BA18" s="41">
        <v>52</v>
      </c>
    </row>
    <row r="19" spans="1:53" ht="20.100000000000001" customHeight="1" thickBot="1" x14ac:dyDescent="0.4">
      <c r="A19" s="73">
        <v>1</v>
      </c>
      <c r="B19" s="43" t="s">
        <v>66</v>
      </c>
      <c r="C19" s="44" t="s">
        <v>66</v>
      </c>
      <c r="D19" s="44" t="s">
        <v>66</v>
      </c>
      <c r="E19" s="45" t="s">
        <v>66</v>
      </c>
      <c r="F19" s="43" t="s">
        <v>66</v>
      </c>
      <c r="G19" s="44" t="s">
        <v>66</v>
      </c>
      <c r="H19" s="44" t="s">
        <v>66</v>
      </c>
      <c r="I19" s="45" t="s">
        <v>66</v>
      </c>
      <c r="J19" s="43" t="s">
        <v>66</v>
      </c>
      <c r="K19" s="44" t="s">
        <v>66</v>
      </c>
      <c r="L19" s="44" t="s">
        <v>66</v>
      </c>
      <c r="M19" s="45" t="s">
        <v>66</v>
      </c>
      <c r="N19" s="43" t="s">
        <v>66</v>
      </c>
      <c r="O19" s="44" t="s">
        <v>66</v>
      </c>
      <c r="P19" s="44" t="s">
        <v>66</v>
      </c>
      <c r="Q19" s="44" t="s">
        <v>14</v>
      </c>
      <c r="R19" s="45" t="s">
        <v>14</v>
      </c>
      <c r="S19" s="43" t="s">
        <v>67</v>
      </c>
      <c r="T19" s="44" t="s">
        <v>66</v>
      </c>
      <c r="U19" s="44" t="s">
        <v>66</v>
      </c>
      <c r="V19" s="44" t="s">
        <v>66</v>
      </c>
      <c r="W19" s="45" t="s">
        <v>66</v>
      </c>
      <c r="X19" s="43" t="s">
        <v>66</v>
      </c>
      <c r="Y19" s="44" t="s">
        <v>66</v>
      </c>
      <c r="Z19" s="44" t="s">
        <v>66</v>
      </c>
      <c r="AA19" s="45" t="s">
        <v>66</v>
      </c>
      <c r="AB19" s="43" t="s">
        <v>66</v>
      </c>
      <c r="AC19" s="44" t="s">
        <v>67</v>
      </c>
      <c r="AD19" s="44" t="s">
        <v>13</v>
      </c>
      <c r="AE19" s="63" t="s">
        <v>13</v>
      </c>
      <c r="AF19" s="43" t="s">
        <v>13</v>
      </c>
      <c r="AG19" s="44" t="s">
        <v>66</v>
      </c>
      <c r="AH19" s="44" t="s">
        <v>66</v>
      </c>
      <c r="AI19" s="45" t="s">
        <v>66</v>
      </c>
      <c r="AJ19" s="44" t="s">
        <v>66</v>
      </c>
      <c r="AK19" s="44" t="s">
        <v>66</v>
      </c>
      <c r="AL19" s="44" t="s">
        <v>66</v>
      </c>
      <c r="AM19" s="44" t="s">
        <v>66</v>
      </c>
      <c r="AN19" s="45" t="s">
        <v>66</v>
      </c>
      <c r="AO19" s="66" t="s">
        <v>66</v>
      </c>
      <c r="AP19" s="44" t="s">
        <v>14</v>
      </c>
      <c r="AQ19" s="44" t="s">
        <v>14</v>
      </c>
      <c r="AR19" s="45" t="s">
        <v>67</v>
      </c>
      <c r="AS19" s="43" t="s">
        <v>67</v>
      </c>
      <c r="AT19" s="44" t="s">
        <v>67</v>
      </c>
      <c r="AU19" s="44" t="s">
        <v>67</v>
      </c>
      <c r="AV19" s="44" t="s">
        <v>67</v>
      </c>
      <c r="AW19" s="45" t="s">
        <v>67</v>
      </c>
      <c r="AX19" s="66" t="s">
        <v>67</v>
      </c>
      <c r="AY19" s="44" t="s">
        <v>67</v>
      </c>
      <c r="AZ19" s="44" t="s">
        <v>67</v>
      </c>
      <c r="BA19" s="45" t="s">
        <v>67</v>
      </c>
    </row>
    <row r="20" spans="1:53" ht="20.100000000000001" customHeight="1" thickBot="1" x14ac:dyDescent="0.4">
      <c r="A20" s="74">
        <v>2</v>
      </c>
      <c r="B20" s="46" t="s">
        <v>66</v>
      </c>
      <c r="C20" s="47" t="s">
        <v>66</v>
      </c>
      <c r="D20" s="47" t="s">
        <v>66</v>
      </c>
      <c r="E20" s="50" t="s">
        <v>66</v>
      </c>
      <c r="F20" s="46" t="s">
        <v>66</v>
      </c>
      <c r="G20" s="47" t="s">
        <v>66</v>
      </c>
      <c r="H20" s="47" t="s">
        <v>66</v>
      </c>
      <c r="I20" s="50" t="s">
        <v>66</v>
      </c>
      <c r="J20" s="46" t="s">
        <v>66</v>
      </c>
      <c r="K20" s="47" t="s">
        <v>66</v>
      </c>
      <c r="L20" s="47" t="s">
        <v>66</v>
      </c>
      <c r="M20" s="50" t="s">
        <v>66</v>
      </c>
      <c r="N20" s="46" t="s">
        <v>66</v>
      </c>
      <c r="O20" s="47" t="s">
        <v>66</v>
      </c>
      <c r="P20" s="47" t="s">
        <v>66</v>
      </c>
      <c r="Q20" s="47" t="s">
        <v>14</v>
      </c>
      <c r="R20" s="50" t="s">
        <v>14</v>
      </c>
      <c r="S20" s="46" t="s">
        <v>67</v>
      </c>
      <c r="T20" s="47" t="s">
        <v>66</v>
      </c>
      <c r="U20" s="47" t="s">
        <v>66</v>
      </c>
      <c r="V20" s="47" t="s">
        <v>66</v>
      </c>
      <c r="W20" s="50" t="s">
        <v>66</v>
      </c>
      <c r="X20" s="46" t="s">
        <v>66</v>
      </c>
      <c r="Y20" s="47" t="s">
        <v>66</v>
      </c>
      <c r="Z20" s="47" t="s">
        <v>66</v>
      </c>
      <c r="AA20" s="50" t="s">
        <v>66</v>
      </c>
      <c r="AB20" s="46" t="s">
        <v>66</v>
      </c>
      <c r="AC20" s="44" t="s">
        <v>67</v>
      </c>
      <c r="AD20" s="47" t="s">
        <v>13</v>
      </c>
      <c r="AE20" s="64" t="s">
        <v>13</v>
      </c>
      <c r="AF20" s="46" t="s">
        <v>13</v>
      </c>
      <c r="AG20" s="47" t="s">
        <v>66</v>
      </c>
      <c r="AH20" s="47" t="s">
        <v>66</v>
      </c>
      <c r="AI20" s="64" t="s">
        <v>66</v>
      </c>
      <c r="AJ20" s="46" t="s">
        <v>66</v>
      </c>
      <c r="AK20" s="47" t="s">
        <v>66</v>
      </c>
      <c r="AL20" s="47" t="s">
        <v>66</v>
      </c>
      <c r="AM20" s="47" t="s">
        <v>66</v>
      </c>
      <c r="AN20" s="50" t="s">
        <v>66</v>
      </c>
      <c r="AO20" s="68" t="s">
        <v>66</v>
      </c>
      <c r="AP20" s="47" t="s">
        <v>14</v>
      </c>
      <c r="AQ20" s="47" t="s">
        <v>14</v>
      </c>
      <c r="AR20" s="50" t="s">
        <v>67</v>
      </c>
      <c r="AS20" s="72" t="s">
        <v>67</v>
      </c>
      <c r="AT20" s="49" t="s">
        <v>67</v>
      </c>
      <c r="AU20" s="47" t="s">
        <v>67</v>
      </c>
      <c r="AV20" s="47" t="s">
        <v>67</v>
      </c>
      <c r="AW20" s="50" t="s">
        <v>67</v>
      </c>
      <c r="AX20" s="67" t="s">
        <v>67</v>
      </c>
      <c r="AY20" s="47" t="s">
        <v>67</v>
      </c>
      <c r="AZ20" s="47" t="s">
        <v>67</v>
      </c>
      <c r="BA20" s="50" t="s">
        <v>67</v>
      </c>
    </row>
    <row r="21" spans="1:53" ht="20.100000000000001" customHeight="1" x14ac:dyDescent="0.35">
      <c r="A21" s="74">
        <v>3</v>
      </c>
      <c r="B21" s="46" t="s">
        <v>66</v>
      </c>
      <c r="C21" s="47" t="s">
        <v>66</v>
      </c>
      <c r="D21" s="47" t="s">
        <v>66</v>
      </c>
      <c r="E21" s="50" t="s">
        <v>66</v>
      </c>
      <c r="F21" s="46" t="s">
        <v>66</v>
      </c>
      <c r="G21" s="47" t="s">
        <v>66</v>
      </c>
      <c r="H21" s="47" t="s">
        <v>66</v>
      </c>
      <c r="I21" s="50" t="s">
        <v>66</v>
      </c>
      <c r="J21" s="46" t="s">
        <v>66</v>
      </c>
      <c r="K21" s="47" t="s">
        <v>66</v>
      </c>
      <c r="L21" s="47" t="s">
        <v>66</v>
      </c>
      <c r="M21" s="50" t="s">
        <v>66</v>
      </c>
      <c r="N21" s="46" t="s">
        <v>66</v>
      </c>
      <c r="O21" s="47" t="s">
        <v>66</v>
      </c>
      <c r="P21" s="47" t="s">
        <v>66</v>
      </c>
      <c r="Q21" s="47" t="s">
        <v>14</v>
      </c>
      <c r="R21" s="50" t="s">
        <v>14</v>
      </c>
      <c r="S21" s="46" t="s">
        <v>67</v>
      </c>
      <c r="T21" s="47" t="s">
        <v>66</v>
      </c>
      <c r="U21" s="47" t="s">
        <v>66</v>
      </c>
      <c r="V21" s="47" t="s">
        <v>66</v>
      </c>
      <c r="W21" s="50" t="s">
        <v>66</v>
      </c>
      <c r="X21" s="46" t="s">
        <v>66</v>
      </c>
      <c r="Y21" s="47" t="s">
        <v>66</v>
      </c>
      <c r="Z21" s="47" t="s">
        <v>66</v>
      </c>
      <c r="AA21" s="50" t="s">
        <v>66</v>
      </c>
      <c r="AB21" s="46" t="s">
        <v>66</v>
      </c>
      <c r="AC21" s="44" t="s">
        <v>67</v>
      </c>
      <c r="AD21" s="47" t="s">
        <v>13</v>
      </c>
      <c r="AE21" s="64" t="s">
        <v>13</v>
      </c>
      <c r="AF21" s="46" t="s">
        <v>13</v>
      </c>
      <c r="AG21" s="47" t="s">
        <v>66</v>
      </c>
      <c r="AH21" s="47" t="s">
        <v>66</v>
      </c>
      <c r="AI21" s="64" t="s">
        <v>66</v>
      </c>
      <c r="AJ21" s="46" t="s">
        <v>66</v>
      </c>
      <c r="AK21" s="47" t="s">
        <v>66</v>
      </c>
      <c r="AL21" s="47" t="s">
        <v>66</v>
      </c>
      <c r="AM21" s="47" t="s">
        <v>66</v>
      </c>
      <c r="AN21" s="50" t="s">
        <v>66</v>
      </c>
      <c r="AO21" s="68" t="s">
        <v>66</v>
      </c>
      <c r="AP21" s="47" t="s">
        <v>14</v>
      </c>
      <c r="AQ21" s="47" t="s">
        <v>14</v>
      </c>
      <c r="AR21" s="50" t="s">
        <v>67</v>
      </c>
      <c r="AS21" s="46" t="s">
        <v>67</v>
      </c>
      <c r="AT21" s="47" t="s">
        <v>67</v>
      </c>
      <c r="AU21" s="47" t="s">
        <v>67</v>
      </c>
      <c r="AV21" s="47" t="s">
        <v>67</v>
      </c>
      <c r="AW21" s="50" t="s">
        <v>67</v>
      </c>
      <c r="AX21" s="68" t="s">
        <v>67</v>
      </c>
      <c r="AY21" s="47" t="s">
        <v>67</v>
      </c>
      <c r="AZ21" s="47" t="s">
        <v>67</v>
      </c>
      <c r="BA21" s="50" t="s">
        <v>67</v>
      </c>
    </row>
    <row r="22" spans="1:53" ht="19.5" customHeight="1" thickBot="1" x14ac:dyDescent="0.4">
      <c r="A22" s="75">
        <v>4</v>
      </c>
      <c r="B22" s="52" t="s">
        <v>66</v>
      </c>
      <c r="C22" s="51" t="s">
        <v>66</v>
      </c>
      <c r="D22" s="51" t="s">
        <v>66</v>
      </c>
      <c r="E22" s="69" t="s">
        <v>66</v>
      </c>
      <c r="F22" s="52" t="s">
        <v>66</v>
      </c>
      <c r="G22" s="51" t="s">
        <v>66</v>
      </c>
      <c r="H22" s="51" t="s">
        <v>66</v>
      </c>
      <c r="I22" s="69" t="s">
        <v>66</v>
      </c>
      <c r="J22" s="52" t="s">
        <v>66</v>
      </c>
      <c r="K22" s="51" t="s">
        <v>66</v>
      </c>
      <c r="L22" s="51" t="s">
        <v>66</v>
      </c>
      <c r="M22" s="69" t="s">
        <v>66</v>
      </c>
      <c r="N22" s="52" t="s">
        <v>66</v>
      </c>
      <c r="O22" s="51" t="s">
        <v>66</v>
      </c>
      <c r="P22" s="51" t="s">
        <v>66</v>
      </c>
      <c r="Q22" s="51" t="s">
        <v>14</v>
      </c>
      <c r="R22" s="69" t="s">
        <v>14</v>
      </c>
      <c r="S22" s="52" t="s">
        <v>67</v>
      </c>
      <c r="T22" s="51" t="s">
        <v>66</v>
      </c>
      <c r="U22" s="51" t="s">
        <v>66</v>
      </c>
      <c r="V22" s="51" t="s">
        <v>66</v>
      </c>
      <c r="W22" s="69" t="s">
        <v>66</v>
      </c>
      <c r="X22" s="52" t="s">
        <v>66</v>
      </c>
      <c r="Y22" s="51" t="s">
        <v>66</v>
      </c>
      <c r="Z22" s="51" t="s">
        <v>66</v>
      </c>
      <c r="AA22" s="65" t="s">
        <v>66</v>
      </c>
      <c r="AB22" s="52" t="s">
        <v>66</v>
      </c>
      <c r="AC22" s="51" t="s">
        <v>66</v>
      </c>
      <c r="AD22" s="51" t="s">
        <v>66</v>
      </c>
      <c r="AE22" s="65" t="s">
        <v>66</v>
      </c>
      <c r="AF22" s="52" t="s">
        <v>66</v>
      </c>
      <c r="AG22" s="51" t="s">
        <v>14</v>
      </c>
      <c r="AH22" s="65" t="s">
        <v>14</v>
      </c>
      <c r="AI22" s="65" t="s">
        <v>67</v>
      </c>
      <c r="AJ22" s="52" t="s">
        <v>13</v>
      </c>
      <c r="AK22" s="51" t="s">
        <v>13</v>
      </c>
      <c r="AL22" s="51" t="s">
        <v>13</v>
      </c>
      <c r="AM22" s="51" t="s">
        <v>13</v>
      </c>
      <c r="AN22" s="69" t="s">
        <v>207</v>
      </c>
      <c r="AO22" s="70" t="s">
        <v>207</v>
      </c>
      <c r="AP22" s="51" t="s">
        <v>68</v>
      </c>
      <c r="AQ22" s="51" t="s">
        <v>68</v>
      </c>
      <c r="AR22" s="69"/>
      <c r="AS22" s="1089"/>
      <c r="AT22" s="1090"/>
      <c r="AU22" s="1090"/>
      <c r="AV22" s="1090"/>
      <c r="AW22" s="1091"/>
      <c r="AX22" s="71"/>
      <c r="AY22" s="53"/>
      <c r="AZ22" s="53"/>
      <c r="BA22" s="54"/>
    </row>
    <row r="23" spans="1:53" ht="19.5" customHeight="1" x14ac:dyDescent="0.35">
      <c r="A23" s="29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6"/>
      <c r="AG23" s="56"/>
      <c r="AH23" s="56"/>
      <c r="AI23" s="56"/>
      <c r="AJ23" s="55"/>
      <c r="AK23" s="55"/>
      <c r="AL23" s="55"/>
      <c r="AM23" s="55"/>
      <c r="AN23" s="55"/>
      <c r="AO23" s="55"/>
      <c r="AP23" s="55"/>
      <c r="AQ23" s="55"/>
      <c r="AR23" s="55"/>
      <c r="AS23" s="57"/>
      <c r="AT23" s="25"/>
      <c r="AU23" s="25"/>
      <c r="AV23" s="25"/>
      <c r="AW23" s="25"/>
      <c r="AX23" s="25"/>
      <c r="AY23" s="25"/>
      <c r="AZ23" s="25"/>
      <c r="BA23" s="25"/>
    </row>
    <row r="24" spans="1:53" ht="19.5" customHeight="1" x14ac:dyDescent="0.35">
      <c r="A24" s="29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6"/>
      <c r="AG24" s="56"/>
      <c r="AH24" s="56"/>
      <c r="AI24" s="56"/>
      <c r="AJ24" s="55"/>
      <c r="AK24" s="55"/>
      <c r="AL24" s="55"/>
      <c r="AM24" s="55"/>
      <c r="AN24" s="55"/>
      <c r="AO24" s="55"/>
      <c r="AP24" s="55"/>
      <c r="AQ24" s="55"/>
      <c r="AR24" s="55"/>
      <c r="AS24" s="57"/>
      <c r="AT24" s="25"/>
      <c r="AU24" s="25"/>
      <c r="AV24" s="25"/>
      <c r="AW24" s="25"/>
      <c r="AX24" s="25"/>
      <c r="AY24" s="25"/>
      <c r="AZ24" s="25"/>
      <c r="BA24" s="25"/>
    </row>
    <row r="25" spans="1:53" ht="19.5" customHeight="1" x14ac:dyDescent="0.35">
      <c r="A25" s="29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6"/>
      <c r="AG25" s="56"/>
      <c r="AH25" s="56"/>
      <c r="AI25" s="56"/>
      <c r="AJ25" s="55"/>
      <c r="AK25" s="55"/>
      <c r="AL25" s="55"/>
      <c r="AM25" s="55"/>
      <c r="AN25" s="55"/>
      <c r="AO25" s="55"/>
      <c r="AP25" s="55"/>
      <c r="AQ25" s="55"/>
      <c r="AR25" s="55"/>
      <c r="AS25" s="57"/>
      <c r="AT25" s="25"/>
      <c r="AU25" s="25"/>
      <c r="AV25" s="25"/>
      <c r="AW25" s="25"/>
      <c r="AX25" s="25"/>
      <c r="AY25" s="25"/>
      <c r="AZ25" s="25"/>
      <c r="BA25" s="25"/>
    </row>
    <row r="26" spans="1:53" ht="20.100000000000001" customHeight="1" x14ac:dyDescent="0.3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 t="s">
        <v>80</v>
      </c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</row>
    <row r="27" spans="1:53" s="22" customFormat="1" ht="21" customHeight="1" x14ac:dyDescent="0.35">
      <c r="A27" s="1092" t="s">
        <v>452</v>
      </c>
      <c r="B27" s="1092"/>
      <c r="C27" s="1092"/>
      <c r="D27" s="1092"/>
      <c r="E27" s="1092"/>
      <c r="F27" s="1092"/>
      <c r="G27" s="1092"/>
      <c r="H27" s="1092"/>
      <c r="I27" s="1092"/>
      <c r="J27" s="1093"/>
      <c r="K27" s="1093"/>
      <c r="L27" s="1093"/>
      <c r="M27" s="1093"/>
      <c r="N27" s="1093"/>
      <c r="O27" s="1093"/>
      <c r="P27" s="1093"/>
      <c r="Q27" s="1093"/>
      <c r="R27" s="1093"/>
      <c r="S27" s="1093"/>
      <c r="T27" s="1093"/>
      <c r="U27" s="1093"/>
      <c r="V27" s="1093"/>
      <c r="W27" s="1093"/>
      <c r="X27" s="1093"/>
      <c r="Y27" s="1093"/>
      <c r="Z27" s="1093"/>
      <c r="AA27" s="1093"/>
      <c r="AB27" s="1093"/>
      <c r="AC27" s="1093"/>
      <c r="AD27" s="1093"/>
      <c r="AE27" s="1093"/>
      <c r="AF27" s="1093"/>
      <c r="AG27" s="1093"/>
      <c r="AH27" s="1093"/>
      <c r="AI27" s="1093"/>
      <c r="AJ27" s="1093"/>
      <c r="AK27" s="1093"/>
      <c r="AL27" s="1093"/>
      <c r="AM27" s="1093"/>
      <c r="AN27" s="1093"/>
      <c r="AO27" s="1093"/>
      <c r="AP27" s="1093"/>
      <c r="AQ27" s="1093"/>
      <c r="AR27" s="1093"/>
      <c r="AS27" s="1093"/>
      <c r="AT27" s="1093"/>
      <c r="AU27" s="1093"/>
      <c r="AV27" s="58"/>
      <c r="AW27" s="58"/>
      <c r="AX27" s="58"/>
      <c r="AY27" s="58"/>
      <c r="AZ27" s="58"/>
      <c r="BA27" s="19"/>
    </row>
    <row r="28" spans="1:53" x14ac:dyDescent="0.3">
      <c r="AV28" s="58"/>
      <c r="AW28" s="58"/>
      <c r="AX28" s="58"/>
      <c r="AY28" s="58"/>
      <c r="AZ28" s="58"/>
    </row>
    <row r="29" spans="1:53" ht="21.75" customHeight="1" x14ac:dyDescent="0.4">
      <c r="A29" s="59" t="s">
        <v>83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1143" t="s">
        <v>84</v>
      </c>
      <c r="AB29" s="1143"/>
      <c r="AC29" s="1143"/>
      <c r="AD29" s="1143"/>
      <c r="AE29" s="1143"/>
      <c r="AF29" s="1143"/>
      <c r="AG29" s="1143"/>
      <c r="AH29" s="1143"/>
      <c r="AI29" s="1143"/>
      <c r="AJ29" s="1143"/>
      <c r="AK29" s="1143"/>
      <c r="AL29" s="1143"/>
      <c r="AM29" s="1143"/>
      <c r="AN29" s="59"/>
      <c r="AO29" s="1143" t="s">
        <v>441</v>
      </c>
      <c r="AP29" s="1143"/>
      <c r="AQ29" s="1143"/>
      <c r="AR29" s="1143"/>
      <c r="AS29" s="1143"/>
      <c r="AT29" s="1143"/>
      <c r="AU29" s="1143"/>
      <c r="AV29" s="1143"/>
      <c r="AW29" s="1143"/>
      <c r="AX29" s="1143"/>
      <c r="AY29" s="1143"/>
      <c r="AZ29" s="1143"/>
      <c r="BA29" s="1143"/>
    </row>
    <row r="30" spans="1:53" ht="11.25" customHeight="1" x14ac:dyDescent="0.35">
      <c r="A30" s="23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0"/>
    </row>
    <row r="31" spans="1:53" ht="22.5" customHeight="1" x14ac:dyDescent="0.3">
      <c r="A31" s="1094" t="s">
        <v>53</v>
      </c>
      <c r="B31" s="1062"/>
      <c r="C31" s="1095" t="s">
        <v>69</v>
      </c>
      <c r="D31" s="1061"/>
      <c r="E31" s="1061"/>
      <c r="F31" s="1062"/>
      <c r="G31" s="1096" t="s">
        <v>444</v>
      </c>
      <c r="H31" s="1097"/>
      <c r="I31" s="1098"/>
      <c r="J31" s="1060" t="s">
        <v>70</v>
      </c>
      <c r="K31" s="1061"/>
      <c r="L31" s="1061"/>
      <c r="M31" s="1062"/>
      <c r="N31" s="1105" t="s">
        <v>71</v>
      </c>
      <c r="O31" s="1106"/>
      <c r="P31" s="1107"/>
      <c r="Q31" s="1060" t="s">
        <v>443</v>
      </c>
      <c r="R31" s="1114"/>
      <c r="S31" s="1115"/>
      <c r="T31" s="1060" t="s">
        <v>72</v>
      </c>
      <c r="U31" s="1061"/>
      <c r="V31" s="1062"/>
      <c r="W31" s="1060" t="s">
        <v>73</v>
      </c>
      <c r="X31" s="1061"/>
      <c r="Y31" s="1062"/>
      <c r="Z31" s="25"/>
      <c r="AA31" s="1069" t="s">
        <v>74</v>
      </c>
      <c r="AB31" s="1070"/>
      <c r="AC31" s="1070"/>
      <c r="AD31" s="1070"/>
      <c r="AE31" s="1070"/>
      <c r="AF31" s="1071"/>
      <c r="AG31" s="1072"/>
      <c r="AH31" s="1077" t="s">
        <v>75</v>
      </c>
      <c r="AI31" s="1078"/>
      <c r="AJ31" s="1078"/>
      <c r="AK31" s="1095" t="s">
        <v>76</v>
      </c>
      <c r="AL31" s="1164"/>
      <c r="AM31" s="1165"/>
      <c r="AN31" s="61"/>
      <c r="AO31" s="1169" t="s">
        <v>442</v>
      </c>
      <c r="AP31" s="1170"/>
      <c r="AQ31" s="1170"/>
      <c r="AR31" s="1170"/>
      <c r="AS31" s="1105" t="s">
        <v>453</v>
      </c>
      <c r="AT31" s="1106"/>
      <c r="AU31" s="1106"/>
      <c r="AV31" s="1106"/>
      <c r="AW31" s="1107"/>
      <c r="AX31" s="1077" t="s">
        <v>75</v>
      </c>
      <c r="AY31" s="1077"/>
      <c r="AZ31" s="1077"/>
      <c r="BA31" s="1163"/>
    </row>
    <row r="32" spans="1:53" ht="15.75" customHeight="1" x14ac:dyDescent="0.3">
      <c r="A32" s="1063"/>
      <c r="B32" s="1065"/>
      <c r="C32" s="1063"/>
      <c r="D32" s="1064"/>
      <c r="E32" s="1064"/>
      <c r="F32" s="1065"/>
      <c r="G32" s="1099"/>
      <c r="H32" s="1100"/>
      <c r="I32" s="1101"/>
      <c r="J32" s="1063"/>
      <c r="K32" s="1064"/>
      <c r="L32" s="1064"/>
      <c r="M32" s="1065"/>
      <c r="N32" s="1108"/>
      <c r="O32" s="1109"/>
      <c r="P32" s="1110"/>
      <c r="Q32" s="1116"/>
      <c r="R32" s="1093"/>
      <c r="S32" s="1117"/>
      <c r="T32" s="1063"/>
      <c r="U32" s="1064"/>
      <c r="V32" s="1065"/>
      <c r="W32" s="1063"/>
      <c r="X32" s="1064"/>
      <c r="Y32" s="1065"/>
      <c r="Z32" s="25"/>
      <c r="AA32" s="1073"/>
      <c r="AB32" s="1074"/>
      <c r="AC32" s="1074"/>
      <c r="AD32" s="1074"/>
      <c r="AE32" s="1074"/>
      <c r="AF32" s="1075"/>
      <c r="AG32" s="1076"/>
      <c r="AH32" s="1078"/>
      <c r="AI32" s="1078"/>
      <c r="AJ32" s="1078"/>
      <c r="AK32" s="1166"/>
      <c r="AL32" s="1167"/>
      <c r="AM32" s="1168"/>
      <c r="AN32" s="61"/>
      <c r="AO32" s="1170"/>
      <c r="AP32" s="1170"/>
      <c r="AQ32" s="1170"/>
      <c r="AR32" s="1170"/>
      <c r="AS32" s="1108"/>
      <c r="AT32" s="1109"/>
      <c r="AU32" s="1109"/>
      <c r="AV32" s="1109"/>
      <c r="AW32" s="1110"/>
      <c r="AX32" s="1077"/>
      <c r="AY32" s="1077"/>
      <c r="AZ32" s="1077"/>
      <c r="BA32" s="1163"/>
    </row>
    <row r="33" spans="1:53" ht="42" customHeight="1" x14ac:dyDescent="0.3">
      <c r="A33" s="1066"/>
      <c r="B33" s="1068"/>
      <c r="C33" s="1066"/>
      <c r="D33" s="1067"/>
      <c r="E33" s="1067"/>
      <c r="F33" s="1068"/>
      <c r="G33" s="1102"/>
      <c r="H33" s="1103"/>
      <c r="I33" s="1104"/>
      <c r="J33" s="1066"/>
      <c r="K33" s="1067"/>
      <c r="L33" s="1067"/>
      <c r="M33" s="1068"/>
      <c r="N33" s="1111"/>
      <c r="O33" s="1112"/>
      <c r="P33" s="1113"/>
      <c r="Q33" s="1118"/>
      <c r="R33" s="1119"/>
      <c r="S33" s="1120"/>
      <c r="T33" s="1066"/>
      <c r="U33" s="1067"/>
      <c r="V33" s="1068"/>
      <c r="W33" s="1066"/>
      <c r="X33" s="1067"/>
      <c r="Y33" s="1068"/>
      <c r="Z33" s="25"/>
      <c r="AA33" s="1082" t="s">
        <v>224</v>
      </c>
      <c r="AB33" s="1083"/>
      <c r="AC33" s="1083"/>
      <c r="AD33" s="1083"/>
      <c r="AE33" s="1083"/>
      <c r="AF33" s="1084"/>
      <c r="AG33" s="1085"/>
      <c r="AH33" s="1086">
        <v>2</v>
      </c>
      <c r="AI33" s="1087"/>
      <c r="AJ33" s="1088"/>
      <c r="AK33" s="1145">
        <v>3</v>
      </c>
      <c r="AL33" s="1145"/>
      <c r="AM33" s="1145"/>
      <c r="AN33" s="61"/>
      <c r="AO33" s="1170"/>
      <c r="AP33" s="1170"/>
      <c r="AQ33" s="1170"/>
      <c r="AR33" s="1170"/>
      <c r="AS33" s="1108"/>
      <c r="AT33" s="1109"/>
      <c r="AU33" s="1109"/>
      <c r="AV33" s="1109"/>
      <c r="AW33" s="1110"/>
      <c r="AX33" s="1077"/>
      <c r="AY33" s="1077"/>
      <c r="AZ33" s="1077"/>
      <c r="BA33" s="1163"/>
    </row>
    <row r="34" spans="1:53" ht="26.25" customHeight="1" x14ac:dyDescent="0.4">
      <c r="A34" s="1055">
        <v>1</v>
      </c>
      <c r="B34" s="1056"/>
      <c r="C34" s="1057">
        <f>COUNTIF($B19:$AO19,$B$19)</f>
        <v>33</v>
      </c>
      <c r="D34" s="1058"/>
      <c r="E34" s="1058"/>
      <c r="F34" s="1059"/>
      <c r="G34" s="1057">
        <v>4</v>
      </c>
      <c r="H34" s="1058"/>
      <c r="I34" s="1059"/>
      <c r="J34" s="1057">
        <v>3</v>
      </c>
      <c r="K34" s="1058"/>
      <c r="L34" s="1058"/>
      <c r="M34" s="1059"/>
      <c r="N34" s="1057"/>
      <c r="O34" s="1058"/>
      <c r="P34" s="1059"/>
      <c r="Q34" s="1079"/>
      <c r="R34" s="1080"/>
      <c r="S34" s="1081"/>
      <c r="T34" s="1057">
        <v>12</v>
      </c>
      <c r="U34" s="1127"/>
      <c r="V34" s="1128"/>
      <c r="W34" s="1057">
        <f>C34+G34+J34+N34+Q34+T34</f>
        <v>52</v>
      </c>
      <c r="X34" s="1127"/>
      <c r="Y34" s="1129"/>
      <c r="Z34" s="25"/>
      <c r="AA34" s="1082" t="s">
        <v>257</v>
      </c>
      <c r="AB34" s="1083"/>
      <c r="AC34" s="1083"/>
      <c r="AD34" s="1083"/>
      <c r="AE34" s="1083"/>
      <c r="AF34" s="1084"/>
      <c r="AG34" s="1085"/>
      <c r="AH34" s="1086">
        <v>4</v>
      </c>
      <c r="AI34" s="1087"/>
      <c r="AJ34" s="1088"/>
      <c r="AK34" s="1145">
        <v>3</v>
      </c>
      <c r="AL34" s="1145"/>
      <c r="AM34" s="1145"/>
      <c r="AN34" s="61"/>
      <c r="AO34" s="1170"/>
      <c r="AP34" s="1170"/>
      <c r="AQ34" s="1170"/>
      <c r="AR34" s="1170"/>
      <c r="AS34" s="1111"/>
      <c r="AT34" s="1112"/>
      <c r="AU34" s="1112"/>
      <c r="AV34" s="1112"/>
      <c r="AW34" s="1113"/>
      <c r="AX34" s="1077"/>
      <c r="AY34" s="1077"/>
      <c r="AZ34" s="1077"/>
      <c r="BA34" s="1163"/>
    </row>
    <row r="35" spans="1:53" ht="27" customHeight="1" x14ac:dyDescent="0.4">
      <c r="A35" s="1141">
        <v>2</v>
      </c>
      <c r="B35" s="1142"/>
      <c r="C35" s="1057">
        <f>COUNTIF($B20:$AO20,$B$19)</f>
        <v>33</v>
      </c>
      <c r="D35" s="1058"/>
      <c r="E35" s="1058"/>
      <c r="F35" s="1059"/>
      <c r="G35" s="1130">
        <v>4</v>
      </c>
      <c r="H35" s="1133"/>
      <c r="I35" s="1134"/>
      <c r="J35" s="1130">
        <v>3</v>
      </c>
      <c r="K35" s="1133"/>
      <c r="L35" s="1133"/>
      <c r="M35" s="1134"/>
      <c r="N35" s="1130"/>
      <c r="O35" s="1133"/>
      <c r="P35" s="1134"/>
      <c r="Q35" s="1079"/>
      <c r="R35" s="1080"/>
      <c r="S35" s="1081"/>
      <c r="T35" s="1130">
        <v>12</v>
      </c>
      <c r="U35" s="1131"/>
      <c r="V35" s="1132"/>
      <c r="W35" s="1057">
        <f>C35+G35+J35+N35+Q35+T35</f>
        <v>52</v>
      </c>
      <c r="X35" s="1127"/>
      <c r="Y35" s="1129"/>
      <c r="Z35" s="25"/>
      <c r="AA35" s="1135" t="s">
        <v>258</v>
      </c>
      <c r="AB35" s="1136"/>
      <c r="AC35" s="1136"/>
      <c r="AD35" s="1136"/>
      <c r="AE35" s="1136"/>
      <c r="AF35" s="1136"/>
      <c r="AG35" s="1137"/>
      <c r="AH35" s="1138">
        <v>6</v>
      </c>
      <c r="AI35" s="1139"/>
      <c r="AJ35" s="1140"/>
      <c r="AK35" s="1145">
        <v>3</v>
      </c>
      <c r="AL35" s="1145"/>
      <c r="AM35" s="1145"/>
      <c r="AN35" s="61"/>
      <c r="AO35" s="1138">
        <v>1</v>
      </c>
      <c r="AP35" s="1139"/>
      <c r="AQ35" s="1139"/>
      <c r="AR35" s="1140"/>
      <c r="AS35" s="1162" t="s">
        <v>393</v>
      </c>
      <c r="AT35" s="1162"/>
      <c r="AU35" s="1162"/>
      <c r="AV35" s="1162"/>
      <c r="AW35" s="1162"/>
      <c r="AX35" s="1155">
        <v>8</v>
      </c>
      <c r="AY35" s="1155"/>
      <c r="AZ35" s="1155"/>
      <c r="BA35" s="1155"/>
    </row>
    <row r="36" spans="1:53" ht="21.75" customHeight="1" x14ac:dyDescent="0.4">
      <c r="A36" s="1141">
        <v>3</v>
      </c>
      <c r="B36" s="1142"/>
      <c r="C36" s="1057">
        <f>COUNTIF($B21:$AO21,$B$19)</f>
        <v>33</v>
      </c>
      <c r="D36" s="1058"/>
      <c r="E36" s="1058"/>
      <c r="F36" s="1059"/>
      <c r="G36" s="1130">
        <v>4</v>
      </c>
      <c r="H36" s="1133"/>
      <c r="I36" s="1134"/>
      <c r="J36" s="1130">
        <v>3</v>
      </c>
      <c r="K36" s="1133"/>
      <c r="L36" s="1133"/>
      <c r="M36" s="1134"/>
      <c r="N36" s="1130"/>
      <c r="O36" s="1133"/>
      <c r="P36" s="1134"/>
      <c r="Q36" s="1079"/>
      <c r="R36" s="1080"/>
      <c r="S36" s="1081"/>
      <c r="T36" s="1130">
        <v>12</v>
      </c>
      <c r="U36" s="1131"/>
      <c r="V36" s="1132"/>
      <c r="W36" s="1057">
        <f>C36+G36+J36+N36+Q36+T36</f>
        <v>52</v>
      </c>
      <c r="X36" s="1127"/>
      <c r="Y36" s="1129"/>
      <c r="Z36" s="25"/>
      <c r="AA36" s="1147" t="s">
        <v>208</v>
      </c>
      <c r="AB36" s="1071"/>
      <c r="AC36" s="1071"/>
      <c r="AD36" s="1071"/>
      <c r="AE36" s="1071"/>
      <c r="AF36" s="1071"/>
      <c r="AG36" s="1072"/>
      <c r="AH36" s="1138">
        <v>8</v>
      </c>
      <c r="AI36" s="1149"/>
      <c r="AJ36" s="1150"/>
      <c r="AK36" s="1145">
        <v>4</v>
      </c>
      <c r="AL36" s="1154"/>
      <c r="AM36" s="1154"/>
      <c r="AN36" s="61"/>
      <c r="AO36" s="1156"/>
      <c r="AP36" s="1157"/>
      <c r="AQ36" s="1157"/>
      <c r="AR36" s="1158"/>
      <c r="AS36" s="1162"/>
      <c r="AT36" s="1162"/>
      <c r="AU36" s="1162"/>
      <c r="AV36" s="1162"/>
      <c r="AW36" s="1162"/>
      <c r="AX36" s="1155"/>
      <c r="AY36" s="1155"/>
      <c r="AZ36" s="1155"/>
      <c r="BA36" s="1155"/>
    </row>
    <row r="37" spans="1:53" ht="25.5" customHeight="1" x14ac:dyDescent="0.4">
      <c r="A37" s="1141">
        <v>4</v>
      </c>
      <c r="B37" s="1142"/>
      <c r="C37" s="1057">
        <v>28</v>
      </c>
      <c r="D37" s="1058"/>
      <c r="E37" s="1058"/>
      <c r="F37" s="1059"/>
      <c r="G37" s="1130">
        <v>4</v>
      </c>
      <c r="H37" s="1133"/>
      <c r="I37" s="1134"/>
      <c r="J37" s="1130">
        <v>4</v>
      </c>
      <c r="K37" s="1133"/>
      <c r="L37" s="1133"/>
      <c r="M37" s="1134"/>
      <c r="N37" s="1130">
        <v>2</v>
      </c>
      <c r="O37" s="1133"/>
      <c r="P37" s="1134"/>
      <c r="Q37" s="1144">
        <v>2</v>
      </c>
      <c r="R37" s="1080"/>
      <c r="S37" s="1081"/>
      <c r="T37" s="1146">
        <v>2</v>
      </c>
      <c r="U37" s="1131"/>
      <c r="V37" s="1132"/>
      <c r="W37" s="1057">
        <f>C37+G37+J37+N37+Q37+T37</f>
        <v>42</v>
      </c>
      <c r="X37" s="1127"/>
      <c r="Y37" s="1129"/>
      <c r="Z37" s="25"/>
      <c r="AA37" s="1148"/>
      <c r="AB37" s="1075"/>
      <c r="AC37" s="1075"/>
      <c r="AD37" s="1075"/>
      <c r="AE37" s="1075"/>
      <c r="AF37" s="1075"/>
      <c r="AG37" s="1076"/>
      <c r="AH37" s="1151"/>
      <c r="AI37" s="1152"/>
      <c r="AJ37" s="1153"/>
      <c r="AK37" s="1154"/>
      <c r="AL37" s="1154"/>
      <c r="AM37" s="1154"/>
      <c r="AN37" s="62"/>
      <c r="AO37" s="1156"/>
      <c r="AP37" s="1157"/>
      <c r="AQ37" s="1157"/>
      <c r="AR37" s="1158"/>
      <c r="AS37" s="1162"/>
      <c r="AT37" s="1162"/>
      <c r="AU37" s="1162"/>
      <c r="AV37" s="1162"/>
      <c r="AW37" s="1162"/>
      <c r="AX37" s="1155"/>
      <c r="AY37" s="1155"/>
      <c r="AZ37" s="1155"/>
      <c r="BA37" s="1155"/>
    </row>
    <row r="38" spans="1:53" ht="34.5" customHeight="1" x14ac:dyDescent="0.3">
      <c r="A38" s="1171" t="s">
        <v>23</v>
      </c>
      <c r="B38" s="1172"/>
      <c r="C38" s="1173">
        <f>SUM(C34:F37)</f>
        <v>127</v>
      </c>
      <c r="D38" s="1174"/>
      <c r="E38" s="1174"/>
      <c r="F38" s="1175"/>
      <c r="G38" s="1176">
        <f>SUM(G34:I37)</f>
        <v>16</v>
      </c>
      <c r="H38" s="1177"/>
      <c r="I38" s="1172"/>
      <c r="J38" s="1178">
        <f>SUM(J34:M37)</f>
        <v>13</v>
      </c>
      <c r="K38" s="1179"/>
      <c r="L38" s="1179"/>
      <c r="M38" s="1180"/>
      <c r="N38" s="1178">
        <f>SUM(N34:P37)</f>
        <v>2</v>
      </c>
      <c r="O38" s="1179"/>
      <c r="P38" s="1180"/>
      <c r="Q38" s="1181">
        <f>SUM(Q34:S37)</f>
        <v>2</v>
      </c>
      <c r="R38" s="1182"/>
      <c r="S38" s="1183"/>
      <c r="T38" s="1176">
        <f>SUM(T34:V37)</f>
        <v>38</v>
      </c>
      <c r="U38" s="1184"/>
      <c r="V38" s="1185"/>
      <c r="W38" s="1176">
        <f>SUM(W34:Y37)</f>
        <v>198</v>
      </c>
      <c r="X38" s="1184"/>
      <c r="Y38" s="1185"/>
      <c r="Z38" s="25"/>
      <c r="AA38" s="1121"/>
      <c r="AB38" s="1084"/>
      <c r="AC38" s="1084"/>
      <c r="AD38" s="1084"/>
      <c r="AE38" s="1084"/>
      <c r="AF38" s="1084"/>
      <c r="AG38" s="1085"/>
      <c r="AH38" s="1122"/>
      <c r="AI38" s="1123"/>
      <c r="AJ38" s="1124"/>
      <c r="AK38" s="1122"/>
      <c r="AL38" s="1125"/>
      <c r="AM38" s="1126"/>
      <c r="AN38" s="26"/>
      <c r="AO38" s="1159"/>
      <c r="AP38" s="1160"/>
      <c r="AQ38" s="1160"/>
      <c r="AR38" s="1161"/>
      <c r="AS38" s="1162"/>
      <c r="AT38" s="1162"/>
      <c r="AU38" s="1162"/>
      <c r="AV38" s="1162"/>
      <c r="AW38" s="1162"/>
      <c r="AX38" s="1155"/>
      <c r="AY38" s="1155"/>
      <c r="AZ38" s="1155"/>
      <c r="BA38" s="1155"/>
    </row>
  </sheetData>
  <mergeCells count="108">
    <mergeCell ref="A38:B38"/>
    <mergeCell ref="C38:F38"/>
    <mergeCell ref="G38:I38"/>
    <mergeCell ref="J38:M38"/>
    <mergeCell ref="N38:P38"/>
    <mergeCell ref="Q38:S38"/>
    <mergeCell ref="T38:V38"/>
    <mergeCell ref="W38:Y38"/>
    <mergeCell ref="W36:Y36"/>
    <mergeCell ref="A37:B37"/>
    <mergeCell ref="C37:F37"/>
    <mergeCell ref="G37:I37"/>
    <mergeCell ref="J37:M37"/>
    <mergeCell ref="A36:B36"/>
    <mergeCell ref="C36:F36"/>
    <mergeCell ref="G36:I36"/>
    <mergeCell ref="Q36:S36"/>
    <mergeCell ref="G35:I35"/>
    <mergeCell ref="J35:M35"/>
    <mergeCell ref="N35:P35"/>
    <mergeCell ref="Q35:S35"/>
    <mergeCell ref="AA29:AM29"/>
    <mergeCell ref="N37:P37"/>
    <mergeCell ref="Q37:S37"/>
    <mergeCell ref="AK35:AM35"/>
    <mergeCell ref="AO29:BA29"/>
    <mergeCell ref="T37:V37"/>
    <mergeCell ref="W37:Y37"/>
    <mergeCell ref="AA36:AG37"/>
    <mergeCell ref="AH36:AJ37"/>
    <mergeCell ref="AK36:AM37"/>
    <mergeCell ref="AX35:BA38"/>
    <mergeCell ref="AO35:AR38"/>
    <mergeCell ref="AS35:AW38"/>
    <mergeCell ref="AX31:BA34"/>
    <mergeCell ref="AK33:AM33"/>
    <mergeCell ref="AK31:AM32"/>
    <mergeCell ref="AO31:AR34"/>
    <mergeCell ref="AS31:AW34"/>
    <mergeCell ref="AK34:AM34"/>
    <mergeCell ref="AS22:AW22"/>
    <mergeCell ref="A27:AU27"/>
    <mergeCell ref="A31:B33"/>
    <mergeCell ref="C31:F33"/>
    <mergeCell ref="G31:I33"/>
    <mergeCell ref="J31:M33"/>
    <mergeCell ref="N31:P33"/>
    <mergeCell ref="Q31:S33"/>
    <mergeCell ref="AA38:AG38"/>
    <mergeCell ref="AH38:AJ38"/>
    <mergeCell ref="AK38:AM38"/>
    <mergeCell ref="T34:V34"/>
    <mergeCell ref="W34:Y34"/>
    <mergeCell ref="T35:V35"/>
    <mergeCell ref="W35:Y35"/>
    <mergeCell ref="J36:M36"/>
    <mergeCell ref="N36:P36"/>
    <mergeCell ref="AA35:AG35"/>
    <mergeCell ref="AH35:AJ35"/>
    <mergeCell ref="T36:V36"/>
    <mergeCell ref="A35:B35"/>
    <mergeCell ref="C35:F35"/>
    <mergeCell ref="AA33:AG33"/>
    <mergeCell ref="AH33:AJ33"/>
    <mergeCell ref="A34:B34"/>
    <mergeCell ref="C34:F34"/>
    <mergeCell ref="G34:I34"/>
    <mergeCell ref="J34:M34"/>
    <mergeCell ref="N34:P34"/>
    <mergeCell ref="T31:V33"/>
    <mergeCell ref="W31:Y33"/>
    <mergeCell ref="AA31:AG32"/>
    <mergeCell ref="AH31:AJ32"/>
    <mergeCell ref="Q34:S34"/>
    <mergeCell ref="AA34:AG34"/>
    <mergeCell ref="AH34:AJ34"/>
    <mergeCell ref="P8:AL8"/>
    <mergeCell ref="AB17:AE17"/>
    <mergeCell ref="AF17:AI17"/>
    <mergeCell ref="AJ17:AN17"/>
    <mergeCell ref="AO17:AR17"/>
    <mergeCell ref="P9:AL9"/>
    <mergeCell ref="P10:AM10"/>
    <mergeCell ref="P11:AM11"/>
    <mergeCell ref="A15:BA15"/>
    <mergeCell ref="A17:A18"/>
    <mergeCell ref="B17:E17"/>
    <mergeCell ref="F17:I17"/>
    <mergeCell ref="J17:M17"/>
    <mergeCell ref="N17:R17"/>
    <mergeCell ref="S17:W17"/>
    <mergeCell ref="X17:AA17"/>
    <mergeCell ref="AS17:AW17"/>
    <mergeCell ref="AX17:BA17"/>
    <mergeCell ref="AN8:BA10"/>
    <mergeCell ref="A4:O4"/>
    <mergeCell ref="A7:O7"/>
    <mergeCell ref="A1:O1"/>
    <mergeCell ref="A2:O2"/>
    <mergeCell ref="A3:O3"/>
    <mergeCell ref="P1:AM1"/>
    <mergeCell ref="P3:AM3"/>
    <mergeCell ref="AN3:BA4"/>
    <mergeCell ref="P5:AM5"/>
    <mergeCell ref="A6:O6"/>
    <mergeCell ref="AO6:BA6"/>
    <mergeCell ref="P7:AL7"/>
    <mergeCell ref="AN7:BA7"/>
  </mergeCells>
  <pageMargins left="0.70866141732283461" right="0.70866141732283461" top="0.39370078740157483" bottom="0.39370078740157483" header="0.31496062992125984" footer="0.31496062992125984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1"/>
  <sheetViews>
    <sheetView view="pageBreakPreview" zoomScale="60" zoomScaleNormal="100" workbookViewId="0">
      <selection activeCell="G15" sqref="G15"/>
    </sheetView>
  </sheetViews>
  <sheetFormatPr defaultColWidth="9.109375" defaultRowHeight="15.6" x14ac:dyDescent="0.3"/>
  <cols>
    <col min="1" max="1" width="11.33203125" style="234" customWidth="1"/>
    <col min="2" max="2" width="44.109375" style="235" customWidth="1"/>
    <col min="3" max="3" width="6.6640625" style="236" customWidth="1"/>
    <col min="4" max="4" width="12" style="237" customWidth="1"/>
    <col min="5" max="5" width="7.33203125" style="237" customWidth="1"/>
    <col min="6" max="6" width="6.44140625" style="236" customWidth="1"/>
    <col min="7" max="7" width="7.44140625" style="236" customWidth="1"/>
    <col min="8" max="8" width="9.88671875" style="236" customWidth="1"/>
    <col min="9" max="9" width="8.6640625" style="235" customWidth="1"/>
    <col min="10" max="10" width="8" style="235" customWidth="1"/>
    <col min="11" max="11" width="5.88671875" style="235" customWidth="1"/>
    <col min="12" max="12" width="7.88671875" style="235" customWidth="1"/>
    <col min="13" max="13" width="8.88671875" style="235" customWidth="1"/>
    <col min="14" max="22" width="3.88671875" style="235" customWidth="1"/>
    <col min="23" max="24" width="4" style="235" customWidth="1"/>
    <col min="25" max="29" width="0" style="128" hidden="1" customWidth="1"/>
    <col min="30" max="16384" width="9.109375" style="128"/>
  </cols>
  <sheetData>
    <row r="1" spans="1:29" s="76" customFormat="1" ht="18" thickBot="1" x14ac:dyDescent="0.35">
      <c r="A1" s="1186" t="s">
        <v>85</v>
      </c>
      <c r="B1" s="1187"/>
      <c r="C1" s="1187"/>
      <c r="D1" s="1187"/>
      <c r="E1" s="1187"/>
      <c r="F1" s="1187"/>
      <c r="G1" s="1187"/>
      <c r="H1" s="1187"/>
      <c r="I1" s="1187"/>
      <c r="J1" s="1187"/>
      <c r="K1" s="1187"/>
      <c r="L1" s="1187"/>
      <c r="M1" s="1187"/>
      <c r="N1" s="1187"/>
      <c r="O1" s="1187"/>
      <c r="P1" s="1187"/>
      <c r="Q1" s="1187"/>
      <c r="R1" s="1187"/>
      <c r="S1" s="1187"/>
      <c r="T1" s="1187"/>
      <c r="U1" s="1187"/>
      <c r="V1" s="1187"/>
      <c r="W1" s="1187"/>
      <c r="X1" s="1188"/>
    </row>
    <row r="2" spans="1:29" s="76" customFormat="1" x14ac:dyDescent="0.3">
      <c r="A2" s="1198" t="s">
        <v>303</v>
      </c>
      <c r="B2" s="1201" t="s">
        <v>86</v>
      </c>
      <c r="C2" s="1204" t="s">
        <v>87</v>
      </c>
      <c r="D2" s="1205"/>
      <c r="E2" s="1205"/>
      <c r="F2" s="1206"/>
      <c r="G2" s="1207" t="s">
        <v>88</v>
      </c>
      <c r="H2" s="1210" t="s">
        <v>89</v>
      </c>
      <c r="I2" s="1211"/>
      <c r="J2" s="1211"/>
      <c r="K2" s="1211"/>
      <c r="L2" s="1211"/>
      <c r="M2" s="1212"/>
      <c r="N2" s="1192" t="s">
        <v>301</v>
      </c>
      <c r="O2" s="1193"/>
      <c r="P2" s="1193"/>
      <c r="Q2" s="1193"/>
      <c r="R2" s="1193"/>
      <c r="S2" s="1193"/>
      <c r="T2" s="1193"/>
      <c r="U2" s="1193"/>
      <c r="V2" s="1193"/>
      <c r="W2" s="1193"/>
      <c r="X2" s="1194"/>
    </row>
    <row r="3" spans="1:29" s="76" customFormat="1" ht="16.2" thickBot="1" x14ac:dyDescent="0.35">
      <c r="A3" s="1199"/>
      <c r="B3" s="1202"/>
      <c r="C3" s="1213" t="s">
        <v>90</v>
      </c>
      <c r="D3" s="1215" t="s">
        <v>91</v>
      </c>
      <c r="E3" s="1217" t="s">
        <v>92</v>
      </c>
      <c r="F3" s="1218"/>
      <c r="G3" s="1208"/>
      <c r="H3" s="1223" t="s">
        <v>6</v>
      </c>
      <c r="I3" s="1226" t="s">
        <v>93</v>
      </c>
      <c r="J3" s="1227"/>
      <c r="K3" s="1227"/>
      <c r="L3" s="1228"/>
      <c r="M3" s="1229" t="s">
        <v>94</v>
      </c>
      <c r="N3" s="1195"/>
      <c r="O3" s="1196"/>
      <c r="P3" s="1196"/>
      <c r="Q3" s="1196"/>
      <c r="R3" s="1196"/>
      <c r="S3" s="1196"/>
      <c r="T3" s="1196"/>
      <c r="U3" s="1196"/>
      <c r="V3" s="1196"/>
      <c r="W3" s="1196"/>
      <c r="X3" s="1197"/>
    </row>
    <row r="4" spans="1:29" s="76" customFormat="1" ht="16.2" thickBot="1" x14ac:dyDescent="0.35">
      <c r="A4" s="1199"/>
      <c r="B4" s="1202"/>
      <c r="C4" s="1213"/>
      <c r="D4" s="1215"/>
      <c r="E4" s="1215" t="s">
        <v>95</v>
      </c>
      <c r="F4" s="1233" t="s">
        <v>96</v>
      </c>
      <c r="G4" s="1208"/>
      <c r="H4" s="1224"/>
      <c r="I4" s="1235" t="s">
        <v>23</v>
      </c>
      <c r="J4" s="1235" t="s">
        <v>27</v>
      </c>
      <c r="K4" s="1235" t="s">
        <v>97</v>
      </c>
      <c r="L4" s="1235" t="s">
        <v>98</v>
      </c>
      <c r="M4" s="1230"/>
      <c r="N4" s="1189" t="s">
        <v>99</v>
      </c>
      <c r="O4" s="1190"/>
      <c r="P4" s="1191"/>
      <c r="Q4" s="1189" t="s">
        <v>100</v>
      </c>
      <c r="R4" s="1190"/>
      <c r="S4" s="1191"/>
      <c r="T4" s="1189" t="s">
        <v>101</v>
      </c>
      <c r="U4" s="1190"/>
      <c r="V4" s="1191"/>
      <c r="W4" s="1189" t="s">
        <v>102</v>
      </c>
      <c r="X4" s="1191"/>
    </row>
    <row r="5" spans="1:29" s="76" customFormat="1" ht="16.2" thickBot="1" x14ac:dyDescent="0.35">
      <c r="A5" s="1199"/>
      <c r="B5" s="1202"/>
      <c r="C5" s="1213"/>
      <c r="D5" s="1215"/>
      <c r="E5" s="1215"/>
      <c r="F5" s="1233"/>
      <c r="G5" s="1208"/>
      <c r="H5" s="1224"/>
      <c r="I5" s="1236"/>
      <c r="J5" s="1236"/>
      <c r="K5" s="1236"/>
      <c r="L5" s="1236"/>
      <c r="M5" s="1230"/>
      <c r="N5" s="305">
        <v>1</v>
      </c>
      <c r="O5" s="378" t="s">
        <v>260</v>
      </c>
      <c r="P5" s="379" t="s">
        <v>261</v>
      </c>
      <c r="Q5" s="305">
        <v>3</v>
      </c>
      <c r="R5" s="378" t="s">
        <v>262</v>
      </c>
      <c r="S5" s="306" t="s">
        <v>263</v>
      </c>
      <c r="T5" s="380">
        <v>5</v>
      </c>
      <c r="U5" s="378" t="s">
        <v>264</v>
      </c>
      <c r="V5" s="306" t="s">
        <v>265</v>
      </c>
      <c r="W5" s="305">
        <v>7</v>
      </c>
      <c r="X5" s="306">
        <v>8</v>
      </c>
    </row>
    <row r="6" spans="1:29" s="76" customFormat="1" ht="16.2" thickBot="1" x14ac:dyDescent="0.35">
      <c r="A6" s="1199"/>
      <c r="B6" s="1202"/>
      <c r="C6" s="1213"/>
      <c r="D6" s="1215"/>
      <c r="E6" s="1215"/>
      <c r="F6" s="1233"/>
      <c r="G6" s="1208"/>
      <c r="H6" s="1224"/>
      <c r="I6" s="1236"/>
      <c r="J6" s="1236"/>
      <c r="K6" s="1236"/>
      <c r="L6" s="1236"/>
      <c r="M6" s="1231"/>
      <c r="N6" s="1219" t="s">
        <v>302</v>
      </c>
      <c r="O6" s="1220"/>
      <c r="P6" s="1221"/>
      <c r="Q6" s="1221"/>
      <c r="R6" s="1221"/>
      <c r="S6" s="1221"/>
      <c r="T6" s="1221"/>
      <c r="U6" s="1221"/>
      <c r="V6" s="1221"/>
      <c r="W6" s="1221"/>
      <c r="X6" s="1222"/>
    </row>
    <row r="7" spans="1:29" s="76" customFormat="1" ht="23.25" customHeight="1" thickBot="1" x14ac:dyDescent="0.35">
      <c r="A7" s="1200"/>
      <c r="B7" s="1203"/>
      <c r="C7" s="1214"/>
      <c r="D7" s="1216"/>
      <c r="E7" s="1216"/>
      <c r="F7" s="1234"/>
      <c r="G7" s="1209"/>
      <c r="H7" s="1225"/>
      <c r="I7" s="1237"/>
      <c r="J7" s="1237"/>
      <c r="K7" s="1237"/>
      <c r="L7" s="1237"/>
      <c r="M7" s="1232"/>
      <c r="N7" s="305">
        <v>15</v>
      </c>
      <c r="O7" s="378">
        <v>9</v>
      </c>
      <c r="P7" s="306">
        <v>9</v>
      </c>
      <c r="Q7" s="305">
        <v>15</v>
      </c>
      <c r="R7" s="378">
        <v>9</v>
      </c>
      <c r="S7" s="306">
        <v>9</v>
      </c>
      <c r="T7" s="305">
        <v>15</v>
      </c>
      <c r="U7" s="378">
        <v>9</v>
      </c>
      <c r="V7" s="306">
        <v>9</v>
      </c>
      <c r="W7" s="305">
        <v>15</v>
      </c>
      <c r="X7" s="306">
        <v>13</v>
      </c>
    </row>
    <row r="8" spans="1:29" s="76" customFormat="1" ht="16.2" thickBot="1" x14ac:dyDescent="0.35">
      <c r="A8" s="77">
        <v>1</v>
      </c>
      <c r="B8" s="238">
        <v>2</v>
      </c>
      <c r="C8" s="78">
        <v>3</v>
      </c>
      <c r="D8" s="77">
        <v>4</v>
      </c>
      <c r="E8" s="77">
        <v>5</v>
      </c>
      <c r="F8" s="77">
        <v>6</v>
      </c>
      <c r="G8" s="77">
        <v>7</v>
      </c>
      <c r="H8" s="77">
        <v>8</v>
      </c>
      <c r="I8" s="77">
        <v>9</v>
      </c>
      <c r="J8" s="77">
        <v>10</v>
      </c>
      <c r="K8" s="77">
        <v>11</v>
      </c>
      <c r="L8" s="77">
        <v>12</v>
      </c>
      <c r="M8" s="304">
        <v>13</v>
      </c>
      <c r="N8" s="305">
        <v>14</v>
      </c>
      <c r="O8" s="307">
        <v>15</v>
      </c>
      <c r="P8" s="305">
        <v>16</v>
      </c>
      <c r="Q8" s="307">
        <v>17</v>
      </c>
      <c r="R8" s="305">
        <v>18</v>
      </c>
      <c r="S8" s="307">
        <v>19</v>
      </c>
      <c r="T8" s="305">
        <v>20</v>
      </c>
      <c r="U8" s="307">
        <v>21</v>
      </c>
      <c r="V8" s="305">
        <v>22</v>
      </c>
      <c r="W8" s="307">
        <v>23</v>
      </c>
      <c r="X8" s="238">
        <v>24</v>
      </c>
      <c r="Y8" s="78">
        <v>25</v>
      </c>
      <c r="Z8" s="77">
        <v>26</v>
      </c>
      <c r="AA8" s="304">
        <v>27</v>
      </c>
      <c r="AB8" s="77">
        <v>28</v>
      </c>
      <c r="AC8" s="304">
        <v>29</v>
      </c>
    </row>
    <row r="9" spans="1:29" s="76" customFormat="1" ht="16.2" thickBot="1" x14ac:dyDescent="0.35">
      <c r="A9" s="1267" t="s">
        <v>103</v>
      </c>
      <c r="B9" s="1268"/>
      <c r="C9" s="1269"/>
      <c r="D9" s="1269"/>
      <c r="E9" s="1269"/>
      <c r="F9" s="1269"/>
      <c r="G9" s="1269"/>
      <c r="H9" s="1269"/>
      <c r="I9" s="1269"/>
      <c r="J9" s="1269"/>
      <c r="K9" s="1269"/>
      <c r="L9" s="1269"/>
      <c r="M9" s="1269"/>
      <c r="N9" s="1268"/>
      <c r="O9" s="1268"/>
      <c r="P9" s="1268"/>
      <c r="Q9" s="1268"/>
      <c r="R9" s="1268"/>
      <c r="S9" s="1268"/>
      <c r="T9" s="1268"/>
      <c r="U9" s="1268"/>
      <c r="V9" s="1268"/>
      <c r="W9" s="1268"/>
      <c r="X9" s="1270"/>
    </row>
    <row r="10" spans="1:29" s="76" customFormat="1" ht="16.2" thickBot="1" x14ac:dyDescent="0.35">
      <c r="A10" s="1271" t="s">
        <v>104</v>
      </c>
      <c r="B10" s="1272"/>
      <c r="C10" s="1272"/>
      <c r="D10" s="1272"/>
      <c r="E10" s="1272"/>
      <c r="F10" s="1272"/>
      <c r="G10" s="1272"/>
      <c r="H10" s="1272"/>
      <c r="I10" s="1272"/>
      <c r="J10" s="1272"/>
      <c r="K10" s="1272"/>
      <c r="L10" s="1272"/>
      <c r="M10" s="1272"/>
      <c r="N10" s="1272"/>
      <c r="O10" s="1272"/>
      <c r="P10" s="1272"/>
      <c r="Q10" s="1272"/>
      <c r="R10" s="1272"/>
      <c r="S10" s="1272"/>
      <c r="T10" s="1272"/>
      <c r="U10" s="1272"/>
      <c r="V10" s="1272"/>
      <c r="W10" s="1272"/>
      <c r="X10" s="1273"/>
    </row>
    <row r="11" spans="1:29" s="90" customFormat="1" x14ac:dyDescent="0.3">
      <c r="A11" s="423" t="s">
        <v>105</v>
      </c>
      <c r="B11" s="79" t="s">
        <v>16</v>
      </c>
      <c r="C11" s="80"/>
      <c r="D11" s="81"/>
      <c r="E11" s="82"/>
      <c r="F11" s="83"/>
      <c r="G11" s="84">
        <f>G12+G13+G14+G15</f>
        <v>13</v>
      </c>
      <c r="H11" s="85">
        <f>SUM(H12:H15)</f>
        <v>390</v>
      </c>
      <c r="I11" s="86">
        <f>SUM(I12:I15)</f>
        <v>180</v>
      </c>
      <c r="J11" s="87"/>
      <c r="K11" s="87"/>
      <c r="L11" s="87">
        <f>SUM(L12:L15)</f>
        <v>180</v>
      </c>
      <c r="M11" s="282">
        <f>SUM(M12:M15)</f>
        <v>210</v>
      </c>
      <c r="N11" s="251"/>
      <c r="O11" s="381"/>
      <c r="P11" s="89"/>
      <c r="Q11" s="88"/>
      <c r="R11" s="381"/>
      <c r="S11" s="89"/>
      <c r="T11" s="88"/>
      <c r="U11" s="381"/>
      <c r="V11" s="89"/>
      <c r="W11" s="88"/>
      <c r="X11" s="89"/>
    </row>
    <row r="12" spans="1:29" s="90" customFormat="1" x14ac:dyDescent="0.3">
      <c r="A12" s="91" t="s">
        <v>106</v>
      </c>
      <c r="B12" s="92" t="s">
        <v>16</v>
      </c>
      <c r="C12" s="93"/>
      <c r="D12" s="94">
        <v>1</v>
      </c>
      <c r="E12" s="95"/>
      <c r="F12" s="96"/>
      <c r="G12" s="97">
        <v>3</v>
      </c>
      <c r="H12" s="98">
        <f t="shared" ref="H12:H32" si="0">G12*30</f>
        <v>90</v>
      </c>
      <c r="I12" s="99">
        <f>J12+K12+L12</f>
        <v>45</v>
      </c>
      <c r="J12" s="100"/>
      <c r="K12" s="100"/>
      <c r="L12" s="100">
        <v>45</v>
      </c>
      <c r="M12" s="204">
        <f t="shared" ref="M12:M32" si="1">H12-I12</f>
        <v>45</v>
      </c>
      <c r="N12" s="252">
        <v>3</v>
      </c>
      <c r="O12" s="382"/>
      <c r="P12" s="102"/>
      <c r="Q12" s="101"/>
      <c r="R12" s="382"/>
      <c r="S12" s="102"/>
      <c r="T12" s="101"/>
      <c r="U12" s="382"/>
      <c r="V12" s="102"/>
      <c r="W12" s="101"/>
      <c r="X12" s="102"/>
    </row>
    <row r="13" spans="1:29" s="90" customFormat="1" x14ac:dyDescent="0.3">
      <c r="A13" s="91" t="s">
        <v>107</v>
      </c>
      <c r="B13" s="92" t="s">
        <v>16</v>
      </c>
      <c r="C13" s="93"/>
      <c r="D13" s="94">
        <v>2</v>
      </c>
      <c r="E13" s="95"/>
      <c r="F13" s="96"/>
      <c r="G13" s="97">
        <v>3</v>
      </c>
      <c r="H13" s="98">
        <f t="shared" si="0"/>
        <v>90</v>
      </c>
      <c r="I13" s="99">
        <f>J13+K13+L13</f>
        <v>36</v>
      </c>
      <c r="J13" s="100"/>
      <c r="K13" s="100"/>
      <c r="L13" s="100">
        <v>36</v>
      </c>
      <c r="M13" s="204">
        <f t="shared" si="1"/>
        <v>54</v>
      </c>
      <c r="N13" s="252"/>
      <c r="O13" s="382">
        <v>2</v>
      </c>
      <c r="P13" s="102">
        <v>2</v>
      </c>
      <c r="Q13" s="101"/>
      <c r="R13" s="382"/>
      <c r="S13" s="102"/>
      <c r="T13" s="101"/>
      <c r="U13" s="382"/>
      <c r="V13" s="102"/>
      <c r="W13" s="101"/>
      <c r="X13" s="102"/>
    </row>
    <row r="14" spans="1:29" s="90" customFormat="1" x14ac:dyDescent="0.3">
      <c r="A14" s="91" t="s">
        <v>108</v>
      </c>
      <c r="B14" s="92" t="s">
        <v>16</v>
      </c>
      <c r="C14" s="93"/>
      <c r="D14" s="94">
        <v>3</v>
      </c>
      <c r="E14" s="104"/>
      <c r="F14" s="96"/>
      <c r="G14" s="97">
        <v>3</v>
      </c>
      <c r="H14" s="98">
        <f t="shared" si="0"/>
        <v>90</v>
      </c>
      <c r="I14" s="99">
        <f>J14+K14+L14</f>
        <v>45</v>
      </c>
      <c r="J14" s="100"/>
      <c r="K14" s="100"/>
      <c r="L14" s="100">
        <v>45</v>
      </c>
      <c r="M14" s="204">
        <f t="shared" si="1"/>
        <v>45</v>
      </c>
      <c r="N14" s="252"/>
      <c r="O14" s="382"/>
      <c r="P14" s="102"/>
      <c r="Q14" s="101">
        <v>3</v>
      </c>
      <c r="R14" s="382"/>
      <c r="S14" s="102"/>
      <c r="T14" s="101"/>
      <c r="U14" s="382"/>
      <c r="V14" s="102"/>
      <c r="W14" s="105"/>
      <c r="X14" s="106"/>
    </row>
    <row r="15" spans="1:29" s="90" customFormat="1" x14ac:dyDescent="0.3">
      <c r="A15" s="91" t="s">
        <v>110</v>
      </c>
      <c r="B15" s="92" t="s">
        <v>16</v>
      </c>
      <c r="C15" s="107"/>
      <c r="D15" s="108" t="s">
        <v>175</v>
      </c>
      <c r="E15" s="108"/>
      <c r="F15" s="109"/>
      <c r="G15" s="110">
        <v>4</v>
      </c>
      <c r="H15" s="98">
        <f t="shared" si="0"/>
        <v>120</v>
      </c>
      <c r="I15" s="99">
        <f>J15+K15+L15</f>
        <v>54</v>
      </c>
      <c r="J15" s="111"/>
      <c r="K15" s="111"/>
      <c r="L15" s="111">
        <v>54</v>
      </c>
      <c r="M15" s="204">
        <f t="shared" si="1"/>
        <v>66</v>
      </c>
      <c r="N15" s="253"/>
      <c r="O15" s="383"/>
      <c r="P15" s="113"/>
      <c r="Q15" s="112"/>
      <c r="R15" s="383">
        <v>3</v>
      </c>
      <c r="S15" s="113">
        <v>3</v>
      </c>
      <c r="T15" s="112"/>
      <c r="U15" s="383"/>
      <c r="V15" s="113"/>
      <c r="W15" s="112"/>
      <c r="X15" s="113"/>
    </row>
    <row r="16" spans="1:29" s="90" customFormat="1" x14ac:dyDescent="0.3">
      <c r="A16" s="133" t="s">
        <v>111</v>
      </c>
      <c r="B16" s="114" t="s">
        <v>18</v>
      </c>
      <c r="C16" s="107"/>
      <c r="D16" s="108"/>
      <c r="E16" s="108"/>
      <c r="F16" s="109"/>
      <c r="G16" s="115">
        <f>G17+G18+G19+G20</f>
        <v>13.5</v>
      </c>
      <c r="H16" s="116">
        <f t="shared" ref="H16:M16" si="2">SUM(H17:H21)</f>
        <v>405</v>
      </c>
      <c r="I16" s="117">
        <f t="shared" si="2"/>
        <v>264</v>
      </c>
      <c r="J16" s="118">
        <f t="shared" si="2"/>
        <v>0</v>
      </c>
      <c r="K16" s="118"/>
      <c r="L16" s="118">
        <f t="shared" si="2"/>
        <v>264</v>
      </c>
      <c r="M16" s="207">
        <f t="shared" si="2"/>
        <v>141</v>
      </c>
      <c r="N16" s="253"/>
      <c r="O16" s="383"/>
      <c r="P16" s="113"/>
      <c r="Q16" s="112"/>
      <c r="R16" s="383"/>
      <c r="S16" s="113"/>
      <c r="T16" s="112"/>
      <c r="U16" s="383"/>
      <c r="V16" s="113"/>
      <c r="W16" s="112"/>
      <c r="X16" s="113"/>
    </row>
    <row r="17" spans="1:24" x14ac:dyDescent="0.3">
      <c r="A17" s="119" t="s">
        <v>112</v>
      </c>
      <c r="B17" s="120" t="s">
        <v>18</v>
      </c>
      <c r="C17" s="107"/>
      <c r="D17" s="121">
        <v>1</v>
      </c>
      <c r="E17" s="122"/>
      <c r="F17" s="123"/>
      <c r="G17" s="124">
        <v>3</v>
      </c>
      <c r="H17" s="125">
        <f>G17*30</f>
        <v>90</v>
      </c>
      <c r="I17" s="99">
        <f>J17+K17+L17</f>
        <v>60</v>
      </c>
      <c r="J17" s="48"/>
      <c r="K17" s="48"/>
      <c r="L17" s="48">
        <v>60</v>
      </c>
      <c r="M17" s="332">
        <f>H17-I17</f>
        <v>30</v>
      </c>
      <c r="N17" s="252">
        <v>4</v>
      </c>
      <c r="O17" s="382"/>
      <c r="P17" s="102"/>
      <c r="Q17" s="101"/>
      <c r="R17" s="382"/>
      <c r="S17" s="102"/>
      <c r="T17" s="126"/>
      <c r="U17" s="384"/>
      <c r="V17" s="127"/>
      <c r="W17" s="126"/>
      <c r="X17" s="127"/>
    </row>
    <row r="18" spans="1:24" x14ac:dyDescent="0.3">
      <c r="A18" s="119" t="s">
        <v>113</v>
      </c>
      <c r="B18" s="120" t="s">
        <v>18</v>
      </c>
      <c r="C18" s="107"/>
      <c r="D18" s="94" t="s">
        <v>176</v>
      </c>
      <c r="E18" s="122"/>
      <c r="F18" s="123"/>
      <c r="G18" s="124">
        <v>3.5</v>
      </c>
      <c r="H18" s="125">
        <f>G18*30</f>
        <v>105</v>
      </c>
      <c r="I18" s="99">
        <f>J18+K18+L18</f>
        <v>72</v>
      </c>
      <c r="J18" s="48"/>
      <c r="K18" s="48"/>
      <c r="L18" s="48">
        <v>72</v>
      </c>
      <c r="M18" s="332">
        <f>H18-I18</f>
        <v>33</v>
      </c>
      <c r="N18" s="252"/>
      <c r="O18" s="382">
        <v>4</v>
      </c>
      <c r="P18" s="102">
        <v>4</v>
      </c>
      <c r="Q18" s="101"/>
      <c r="R18" s="382"/>
      <c r="S18" s="102"/>
      <c r="T18" s="126"/>
      <c r="U18" s="384"/>
      <c r="V18" s="127"/>
      <c r="W18" s="126"/>
      <c r="X18" s="127"/>
    </row>
    <row r="19" spans="1:24" x14ac:dyDescent="0.3">
      <c r="A19" s="119" t="s">
        <v>114</v>
      </c>
      <c r="B19" s="120" t="s">
        <v>18</v>
      </c>
      <c r="C19" s="107"/>
      <c r="D19" s="121">
        <v>3</v>
      </c>
      <c r="E19" s="129"/>
      <c r="F19" s="123"/>
      <c r="G19" s="124">
        <v>3</v>
      </c>
      <c r="H19" s="125">
        <f>G19*30</f>
        <v>90</v>
      </c>
      <c r="I19" s="99">
        <f>J19+K19+L19</f>
        <v>60</v>
      </c>
      <c r="J19" s="48"/>
      <c r="K19" s="48"/>
      <c r="L19" s="48">
        <v>60</v>
      </c>
      <c r="M19" s="332">
        <f>H19-I19</f>
        <v>30</v>
      </c>
      <c r="N19" s="252"/>
      <c r="O19" s="382"/>
      <c r="P19" s="102"/>
      <c r="Q19" s="101">
        <v>4</v>
      </c>
      <c r="R19" s="382"/>
      <c r="S19" s="102"/>
      <c r="T19" s="126"/>
      <c r="U19" s="384"/>
      <c r="V19" s="127"/>
      <c r="W19" s="126"/>
      <c r="X19" s="127"/>
    </row>
    <row r="20" spans="1:24" x14ac:dyDescent="0.3">
      <c r="A20" s="119" t="s">
        <v>115</v>
      </c>
      <c r="B20" s="120" t="s">
        <v>18</v>
      </c>
      <c r="C20" s="107"/>
      <c r="D20" s="121" t="s">
        <v>175</v>
      </c>
      <c r="E20" s="129"/>
      <c r="F20" s="123"/>
      <c r="G20" s="124">
        <v>4</v>
      </c>
      <c r="H20" s="125">
        <f>G20*30</f>
        <v>120</v>
      </c>
      <c r="I20" s="99">
        <f>J20+K20+L20</f>
        <v>72</v>
      </c>
      <c r="J20" s="48"/>
      <c r="K20" s="48"/>
      <c r="L20" s="48">
        <v>72</v>
      </c>
      <c r="M20" s="332">
        <f>H20-I20</f>
        <v>48</v>
      </c>
      <c r="N20" s="252"/>
      <c r="O20" s="382"/>
      <c r="P20" s="102"/>
      <c r="Q20" s="112"/>
      <c r="R20" s="383">
        <v>4</v>
      </c>
      <c r="S20" s="102">
        <v>4</v>
      </c>
      <c r="T20" s="126"/>
      <c r="U20" s="384"/>
      <c r="V20" s="127"/>
      <c r="W20" s="126"/>
      <c r="X20" s="127"/>
    </row>
    <row r="21" spans="1:24" x14ac:dyDescent="0.3">
      <c r="A21" s="119" t="s">
        <v>116</v>
      </c>
      <c r="B21" s="120" t="s">
        <v>18</v>
      </c>
      <c r="C21" s="107"/>
      <c r="D21" s="122" t="s">
        <v>158</v>
      </c>
      <c r="E21" s="129"/>
      <c r="F21" s="123"/>
      <c r="G21" s="124"/>
      <c r="H21" s="125"/>
      <c r="I21" s="130"/>
      <c r="J21" s="48"/>
      <c r="K21" s="48"/>
      <c r="L21" s="48"/>
      <c r="M21" s="332">
        <f>H21-I21</f>
        <v>0</v>
      </c>
      <c r="N21" s="252"/>
      <c r="O21" s="382"/>
      <c r="P21" s="102"/>
      <c r="Q21" s="101"/>
      <c r="R21" s="382"/>
      <c r="S21" s="102"/>
      <c r="T21" s="131" t="s">
        <v>117</v>
      </c>
      <c r="U21" s="385" t="s">
        <v>117</v>
      </c>
      <c r="V21" s="132" t="s">
        <v>117</v>
      </c>
      <c r="W21" s="131" t="s">
        <v>117</v>
      </c>
      <c r="X21" s="127"/>
    </row>
    <row r="22" spans="1:24" s="90" customFormat="1" x14ac:dyDescent="0.3">
      <c r="A22" s="133" t="s">
        <v>118</v>
      </c>
      <c r="B22" s="460" t="s">
        <v>353</v>
      </c>
      <c r="C22" s="93"/>
      <c r="D22" s="103" t="s">
        <v>266</v>
      </c>
      <c r="E22" s="104"/>
      <c r="F22" s="135"/>
      <c r="G22" s="136">
        <v>1</v>
      </c>
      <c r="H22" s="137">
        <f t="shared" si="0"/>
        <v>30</v>
      </c>
      <c r="I22" s="93">
        <f>J22+L22</f>
        <v>15</v>
      </c>
      <c r="J22" s="239">
        <v>8</v>
      </c>
      <c r="K22" s="239"/>
      <c r="L22" s="239">
        <v>7</v>
      </c>
      <c r="M22" s="143">
        <f t="shared" si="1"/>
        <v>15</v>
      </c>
      <c r="N22" s="252">
        <v>1</v>
      </c>
      <c r="O22" s="382"/>
      <c r="P22" s="102"/>
      <c r="Q22" s="101"/>
      <c r="R22" s="382"/>
      <c r="S22" s="102"/>
      <c r="T22" s="101"/>
      <c r="U22" s="382"/>
      <c r="V22" s="102"/>
      <c r="W22" s="101"/>
      <c r="X22" s="139"/>
    </row>
    <row r="23" spans="1:24" s="90" customFormat="1" x14ac:dyDescent="0.3">
      <c r="A23" s="133" t="s">
        <v>267</v>
      </c>
      <c r="B23" s="134" t="s">
        <v>221</v>
      </c>
      <c r="C23" s="93">
        <v>1</v>
      </c>
      <c r="D23" s="103"/>
      <c r="E23" s="104"/>
      <c r="F23" s="135"/>
      <c r="G23" s="136">
        <v>7</v>
      </c>
      <c r="H23" s="137">
        <f t="shared" si="0"/>
        <v>210</v>
      </c>
      <c r="I23" s="93">
        <f>J23+L23</f>
        <v>75</v>
      </c>
      <c r="J23" s="239">
        <v>45</v>
      </c>
      <c r="K23" s="239"/>
      <c r="L23" s="239">
        <v>30</v>
      </c>
      <c r="M23" s="143">
        <f t="shared" si="1"/>
        <v>135</v>
      </c>
      <c r="N23" s="252">
        <v>5</v>
      </c>
      <c r="O23" s="382"/>
      <c r="P23" s="102"/>
      <c r="Q23" s="101"/>
      <c r="R23" s="382"/>
      <c r="S23" s="102"/>
      <c r="T23" s="101"/>
      <c r="U23" s="382"/>
      <c r="V23" s="102"/>
      <c r="W23" s="101"/>
      <c r="X23" s="139"/>
    </row>
    <row r="24" spans="1:24" s="90" customFormat="1" ht="31.2" x14ac:dyDescent="0.3">
      <c r="A24" s="133" t="s">
        <v>119</v>
      </c>
      <c r="B24" s="134" t="s">
        <v>120</v>
      </c>
      <c r="C24" s="93"/>
      <c r="D24" s="239" t="s">
        <v>176</v>
      </c>
      <c r="E24" s="138"/>
      <c r="F24" s="140"/>
      <c r="G24" s="136">
        <v>3</v>
      </c>
      <c r="H24" s="137">
        <f t="shared" si="0"/>
        <v>90</v>
      </c>
      <c r="I24" s="93">
        <f>J24+L24</f>
        <v>36</v>
      </c>
      <c r="J24" s="239">
        <v>18</v>
      </c>
      <c r="K24" s="239"/>
      <c r="L24" s="239">
        <v>18</v>
      </c>
      <c r="M24" s="143">
        <f t="shared" si="1"/>
        <v>54</v>
      </c>
      <c r="N24" s="252"/>
      <c r="O24" s="382">
        <v>2</v>
      </c>
      <c r="P24" s="139">
        <v>2</v>
      </c>
      <c r="Q24" s="101"/>
      <c r="R24" s="382"/>
      <c r="S24" s="102"/>
      <c r="T24" s="101"/>
      <c r="U24" s="382"/>
      <c r="V24" s="102"/>
      <c r="W24" s="101"/>
      <c r="X24" s="102"/>
    </row>
    <row r="25" spans="1:24" s="90" customFormat="1" ht="16.2" x14ac:dyDescent="0.3">
      <c r="A25" s="133" t="s">
        <v>121</v>
      </c>
      <c r="B25" s="134" t="s">
        <v>31</v>
      </c>
      <c r="C25" s="93">
        <v>2</v>
      </c>
      <c r="D25" s="239"/>
      <c r="E25" s="138"/>
      <c r="F25" s="140"/>
      <c r="G25" s="136">
        <v>4</v>
      </c>
      <c r="H25" s="137">
        <f>G25*30</f>
        <v>120</v>
      </c>
      <c r="I25" s="93">
        <f>J25+L25</f>
        <v>54</v>
      </c>
      <c r="J25" s="239">
        <v>18</v>
      </c>
      <c r="K25" s="239"/>
      <c r="L25" s="239">
        <v>36</v>
      </c>
      <c r="M25" s="143">
        <f>H25-I25</f>
        <v>66</v>
      </c>
      <c r="N25" s="252"/>
      <c r="O25" s="382">
        <v>3</v>
      </c>
      <c r="P25" s="139">
        <v>3</v>
      </c>
      <c r="Q25" s="101"/>
      <c r="R25" s="382"/>
      <c r="S25" s="102"/>
      <c r="T25" s="101"/>
      <c r="U25" s="382"/>
      <c r="V25" s="102"/>
      <c r="W25" s="101"/>
      <c r="X25" s="102"/>
    </row>
    <row r="26" spans="1:24" s="242" customFormat="1" ht="16.2" x14ac:dyDescent="0.3">
      <c r="A26" s="133" t="s">
        <v>122</v>
      </c>
      <c r="B26" s="134" t="s">
        <v>20</v>
      </c>
      <c r="C26" s="93">
        <v>1</v>
      </c>
      <c r="D26" s="239"/>
      <c r="E26" s="138"/>
      <c r="F26" s="140"/>
      <c r="G26" s="136">
        <v>6</v>
      </c>
      <c r="H26" s="137">
        <f t="shared" si="0"/>
        <v>180</v>
      </c>
      <c r="I26" s="93">
        <f t="shared" ref="I26:I32" si="3">J26+K26+L26</f>
        <v>75</v>
      </c>
      <c r="J26" s="239">
        <v>30</v>
      </c>
      <c r="K26" s="239"/>
      <c r="L26" s="239">
        <v>45</v>
      </c>
      <c r="M26" s="143">
        <f t="shared" si="1"/>
        <v>105</v>
      </c>
      <c r="N26" s="200">
        <v>5</v>
      </c>
      <c r="O26" s="386"/>
      <c r="P26" s="206"/>
      <c r="Q26" s="99"/>
      <c r="R26" s="386"/>
      <c r="S26" s="204"/>
      <c r="T26" s="99"/>
      <c r="U26" s="386"/>
      <c r="V26" s="204"/>
      <c r="W26" s="99"/>
      <c r="X26" s="204"/>
    </row>
    <row r="27" spans="1:24" s="90" customFormat="1" x14ac:dyDescent="0.3">
      <c r="A27" s="133" t="s">
        <v>123</v>
      </c>
      <c r="B27" s="141" t="s">
        <v>35</v>
      </c>
      <c r="C27" s="142">
        <v>2</v>
      </c>
      <c r="D27" s="239"/>
      <c r="E27" s="138"/>
      <c r="F27" s="143"/>
      <c r="G27" s="136">
        <v>6</v>
      </c>
      <c r="H27" s="137">
        <f t="shared" si="0"/>
        <v>180</v>
      </c>
      <c r="I27" s="93">
        <f t="shared" si="3"/>
        <v>72</v>
      </c>
      <c r="J27" s="239">
        <v>36</v>
      </c>
      <c r="K27" s="239">
        <v>18</v>
      </c>
      <c r="L27" s="239">
        <v>18</v>
      </c>
      <c r="M27" s="143">
        <f t="shared" si="1"/>
        <v>108</v>
      </c>
      <c r="N27" s="200"/>
      <c r="O27" s="386">
        <v>4</v>
      </c>
      <c r="P27" s="204">
        <v>4</v>
      </c>
      <c r="Q27" s="99"/>
      <c r="R27" s="386"/>
      <c r="S27" s="204"/>
      <c r="T27" s="99"/>
      <c r="U27" s="386"/>
      <c r="V27" s="204"/>
      <c r="W27" s="99"/>
      <c r="X27" s="204"/>
    </row>
    <row r="28" spans="1:24" s="90" customFormat="1" x14ac:dyDescent="0.3">
      <c r="A28" s="144" t="s">
        <v>159</v>
      </c>
      <c r="B28" s="141" t="s">
        <v>22</v>
      </c>
      <c r="C28" s="142"/>
      <c r="D28" s="239" t="s">
        <v>177</v>
      </c>
      <c r="E28" s="239"/>
      <c r="F28" s="143"/>
      <c r="G28" s="145">
        <v>5</v>
      </c>
      <c r="H28" s="137">
        <f t="shared" si="0"/>
        <v>150</v>
      </c>
      <c r="I28" s="93">
        <f t="shared" si="3"/>
        <v>60</v>
      </c>
      <c r="J28" s="239">
        <v>15</v>
      </c>
      <c r="K28" s="239">
        <v>45</v>
      </c>
      <c r="L28" s="239"/>
      <c r="M28" s="143">
        <f t="shared" si="1"/>
        <v>90</v>
      </c>
      <c r="N28" s="200">
        <v>4</v>
      </c>
      <c r="O28" s="386"/>
      <c r="P28" s="204"/>
      <c r="Q28" s="99"/>
      <c r="R28" s="386"/>
      <c r="S28" s="204"/>
      <c r="T28" s="99"/>
      <c r="U28" s="386"/>
      <c r="V28" s="204"/>
      <c r="W28" s="99"/>
      <c r="X28" s="204"/>
    </row>
    <row r="29" spans="1:24" s="90" customFormat="1" x14ac:dyDescent="0.3">
      <c r="A29" s="144" t="s">
        <v>160</v>
      </c>
      <c r="B29" s="141" t="s">
        <v>21</v>
      </c>
      <c r="C29" s="142">
        <v>1</v>
      </c>
      <c r="D29" s="239"/>
      <c r="E29" s="239"/>
      <c r="F29" s="143"/>
      <c r="G29" s="145">
        <v>5</v>
      </c>
      <c r="H29" s="137">
        <f t="shared" si="0"/>
        <v>150</v>
      </c>
      <c r="I29" s="93">
        <f t="shared" si="3"/>
        <v>60</v>
      </c>
      <c r="J29" s="239">
        <v>30</v>
      </c>
      <c r="K29" s="239"/>
      <c r="L29" s="239">
        <v>30</v>
      </c>
      <c r="M29" s="143">
        <f t="shared" si="1"/>
        <v>90</v>
      </c>
      <c r="N29" s="252">
        <v>4</v>
      </c>
      <c r="O29" s="382"/>
      <c r="P29" s="102"/>
      <c r="Q29" s="101"/>
      <c r="R29" s="382"/>
      <c r="S29" s="102"/>
      <c r="T29" s="101"/>
      <c r="U29" s="382"/>
      <c r="V29" s="102"/>
      <c r="W29" s="101"/>
      <c r="X29" s="102"/>
    </row>
    <row r="30" spans="1:24" s="90" customFormat="1" x14ac:dyDescent="0.3">
      <c r="A30" s="144" t="s">
        <v>161</v>
      </c>
      <c r="B30" s="141" t="s">
        <v>246</v>
      </c>
      <c r="C30" s="142">
        <v>2</v>
      </c>
      <c r="D30" s="239"/>
      <c r="E30" s="239"/>
      <c r="F30" s="143"/>
      <c r="G30" s="145">
        <v>6</v>
      </c>
      <c r="H30" s="137">
        <f t="shared" si="0"/>
        <v>180</v>
      </c>
      <c r="I30" s="93">
        <f t="shared" si="3"/>
        <v>72</v>
      </c>
      <c r="J30" s="239">
        <v>36</v>
      </c>
      <c r="K30" s="239"/>
      <c r="L30" s="239">
        <v>36</v>
      </c>
      <c r="M30" s="143">
        <f t="shared" si="1"/>
        <v>108</v>
      </c>
      <c r="N30" s="252"/>
      <c r="O30" s="382">
        <v>4</v>
      </c>
      <c r="P30" s="102">
        <v>4</v>
      </c>
      <c r="Q30" s="101"/>
      <c r="R30" s="382"/>
      <c r="S30" s="102"/>
      <c r="T30" s="101"/>
      <c r="U30" s="382"/>
      <c r="V30" s="102"/>
      <c r="W30" s="101"/>
      <c r="X30" s="102"/>
    </row>
    <row r="31" spans="1:24" s="90" customFormat="1" x14ac:dyDescent="0.3">
      <c r="A31" s="144" t="s">
        <v>162</v>
      </c>
      <c r="B31" s="243" t="s">
        <v>37</v>
      </c>
      <c r="C31" s="244">
        <v>3</v>
      </c>
      <c r="D31" s="245"/>
      <c r="E31" s="245"/>
      <c r="F31" s="246"/>
      <c r="G31" s="145">
        <v>5</v>
      </c>
      <c r="H31" s="247">
        <f t="shared" si="0"/>
        <v>150</v>
      </c>
      <c r="I31" s="93">
        <f t="shared" si="3"/>
        <v>60</v>
      </c>
      <c r="J31" s="239">
        <v>30</v>
      </c>
      <c r="K31" s="239"/>
      <c r="L31" s="239">
        <v>30</v>
      </c>
      <c r="M31" s="143">
        <f t="shared" si="1"/>
        <v>90</v>
      </c>
      <c r="N31" s="254"/>
      <c r="O31" s="387"/>
      <c r="P31" s="156"/>
      <c r="Q31" s="155">
        <v>4</v>
      </c>
      <c r="R31" s="387"/>
      <c r="S31" s="156"/>
      <c r="T31" s="155"/>
      <c r="U31" s="387"/>
      <c r="V31" s="156"/>
      <c r="W31" s="155"/>
      <c r="X31" s="156"/>
    </row>
    <row r="32" spans="1:24" s="90" customFormat="1" ht="31.8" thickBot="1" x14ac:dyDescent="0.35">
      <c r="A32" s="133" t="s">
        <v>163</v>
      </c>
      <c r="B32" s="148" t="s">
        <v>43</v>
      </c>
      <c r="C32" s="149"/>
      <c r="D32" s="150" t="s">
        <v>185</v>
      </c>
      <c r="E32" s="150"/>
      <c r="F32" s="151"/>
      <c r="G32" s="152">
        <v>3</v>
      </c>
      <c r="H32" s="153">
        <f t="shared" si="0"/>
        <v>90</v>
      </c>
      <c r="I32" s="154">
        <f t="shared" si="3"/>
        <v>30</v>
      </c>
      <c r="J32" s="150">
        <v>15</v>
      </c>
      <c r="K32" s="150"/>
      <c r="L32" s="150">
        <v>15</v>
      </c>
      <c r="M32" s="151">
        <f t="shared" si="1"/>
        <v>60</v>
      </c>
      <c r="N32" s="254"/>
      <c r="O32" s="387"/>
      <c r="P32" s="156"/>
      <c r="Q32" s="155"/>
      <c r="R32" s="387"/>
      <c r="S32" s="156"/>
      <c r="T32" s="155"/>
      <c r="U32" s="387"/>
      <c r="V32" s="156"/>
      <c r="W32" s="155">
        <v>2</v>
      </c>
      <c r="X32" s="156"/>
    </row>
    <row r="33" spans="1:29" s="76" customFormat="1" ht="16.2" thickBot="1" x14ac:dyDescent="0.35">
      <c r="A33" s="1281" t="s">
        <v>124</v>
      </c>
      <c r="B33" s="1282"/>
      <c r="C33" s="425"/>
      <c r="D33" s="248"/>
      <c r="E33" s="424"/>
      <c r="F33" s="424"/>
      <c r="G33" s="249">
        <f t="shared" ref="G33:M33" si="4">SUM(G22:G32)+G16+G11</f>
        <v>77.5</v>
      </c>
      <c r="H33" s="250">
        <f t="shared" si="4"/>
        <v>2325</v>
      </c>
      <c r="I33" s="331">
        <f t="shared" si="4"/>
        <v>1053</v>
      </c>
      <c r="J33" s="331">
        <f t="shared" si="4"/>
        <v>281</v>
      </c>
      <c r="K33" s="331">
        <f t="shared" si="4"/>
        <v>63</v>
      </c>
      <c r="L33" s="331">
        <f t="shared" si="4"/>
        <v>709</v>
      </c>
      <c r="M33" s="331">
        <f t="shared" si="4"/>
        <v>1272</v>
      </c>
      <c r="N33" s="250">
        <f t="shared" ref="N33:AC33" si="5">SUM(N11:N32)</f>
        <v>26</v>
      </c>
      <c r="O33" s="250">
        <f t="shared" si="5"/>
        <v>19</v>
      </c>
      <c r="P33" s="250">
        <f t="shared" si="5"/>
        <v>19</v>
      </c>
      <c r="Q33" s="250">
        <f t="shared" si="5"/>
        <v>11</v>
      </c>
      <c r="R33" s="250">
        <f t="shared" si="5"/>
        <v>7</v>
      </c>
      <c r="S33" s="250">
        <f t="shared" si="5"/>
        <v>7</v>
      </c>
      <c r="T33" s="250">
        <f t="shared" si="5"/>
        <v>0</v>
      </c>
      <c r="U33" s="250">
        <f t="shared" si="5"/>
        <v>0</v>
      </c>
      <c r="V33" s="250">
        <f t="shared" si="5"/>
        <v>0</v>
      </c>
      <c r="W33" s="250">
        <f t="shared" si="5"/>
        <v>2</v>
      </c>
      <c r="X33" s="250">
        <f t="shared" si="5"/>
        <v>0</v>
      </c>
      <c r="Y33" s="432">
        <f t="shared" si="5"/>
        <v>0</v>
      </c>
      <c r="Z33" s="250">
        <f t="shared" si="5"/>
        <v>0</v>
      </c>
      <c r="AA33" s="250">
        <f t="shared" si="5"/>
        <v>0</v>
      </c>
      <c r="AB33" s="250">
        <f t="shared" si="5"/>
        <v>0</v>
      </c>
      <c r="AC33" s="250">
        <f t="shared" si="5"/>
        <v>0</v>
      </c>
    </row>
    <row r="34" spans="1:29" ht="16.5" customHeight="1" thickBot="1" x14ac:dyDescent="0.35">
      <c r="A34" s="1274" t="s">
        <v>125</v>
      </c>
      <c r="B34" s="1275"/>
      <c r="C34" s="1275"/>
      <c r="D34" s="1275"/>
      <c r="E34" s="1275"/>
      <c r="F34" s="1275"/>
      <c r="G34" s="1275"/>
      <c r="H34" s="1275"/>
      <c r="I34" s="1275"/>
      <c r="J34" s="1275"/>
      <c r="K34" s="1275"/>
      <c r="L34" s="1275"/>
      <c r="M34" s="1275"/>
      <c r="N34" s="1276"/>
      <c r="O34" s="1276"/>
      <c r="P34" s="1276"/>
      <c r="Q34" s="1276"/>
      <c r="R34" s="1276"/>
      <c r="S34" s="1276"/>
      <c r="T34" s="1276"/>
      <c r="U34" s="1276"/>
      <c r="V34" s="1276"/>
      <c r="W34" s="1276"/>
      <c r="X34" s="1277"/>
    </row>
    <row r="35" spans="1:29" ht="16.5" customHeight="1" x14ac:dyDescent="0.3">
      <c r="A35" s="275" t="s">
        <v>126</v>
      </c>
      <c r="B35" s="271" t="s">
        <v>133</v>
      </c>
      <c r="C35" s="259" t="s">
        <v>109</v>
      </c>
      <c r="D35" s="255"/>
      <c r="E35" s="255"/>
      <c r="F35" s="260"/>
      <c r="G35" s="270">
        <v>6</v>
      </c>
      <c r="H35" s="265">
        <f>G35*30</f>
        <v>180</v>
      </c>
      <c r="I35" s="267">
        <f>J35+K35+L35</f>
        <v>60</v>
      </c>
      <c r="J35" s="256">
        <v>30</v>
      </c>
      <c r="K35" s="256"/>
      <c r="L35" s="256">
        <v>30</v>
      </c>
      <c r="M35" s="340">
        <f>H35-I35</f>
        <v>120</v>
      </c>
      <c r="N35" s="266"/>
      <c r="O35" s="388"/>
      <c r="P35" s="257"/>
      <c r="Q35" s="341">
        <v>4</v>
      </c>
      <c r="R35" s="389"/>
      <c r="S35" s="257"/>
      <c r="T35" s="269"/>
      <c r="U35" s="390"/>
      <c r="V35" s="257"/>
      <c r="W35" s="268"/>
      <c r="X35" s="257"/>
    </row>
    <row r="36" spans="1:29" ht="31.2" x14ac:dyDescent="0.3">
      <c r="A36" s="277" t="s">
        <v>164</v>
      </c>
      <c r="B36" s="273" t="s">
        <v>38</v>
      </c>
      <c r="C36" s="93">
        <v>4</v>
      </c>
      <c r="D36" s="239"/>
      <c r="E36" s="138"/>
      <c r="F36" s="140"/>
      <c r="G36" s="136">
        <v>4</v>
      </c>
      <c r="H36" s="137">
        <f>G36*30</f>
        <v>120</v>
      </c>
      <c r="I36" s="93">
        <f>J36+L36</f>
        <v>54</v>
      </c>
      <c r="J36" s="239">
        <v>18</v>
      </c>
      <c r="K36" s="239"/>
      <c r="L36" s="239">
        <v>36</v>
      </c>
      <c r="M36" s="143">
        <f>H36-I36</f>
        <v>66</v>
      </c>
      <c r="N36" s="252"/>
      <c r="O36" s="382"/>
      <c r="P36" s="139"/>
      <c r="Q36" s="101"/>
      <c r="R36" s="382">
        <v>3</v>
      </c>
      <c r="S36" s="102">
        <v>3</v>
      </c>
      <c r="T36" s="101"/>
      <c r="U36" s="382"/>
      <c r="V36" s="102"/>
      <c r="W36" s="101"/>
      <c r="X36" s="102"/>
    </row>
    <row r="37" spans="1:29" x14ac:dyDescent="0.3">
      <c r="A37" s="277" t="s">
        <v>165</v>
      </c>
      <c r="B37" s="274" t="s">
        <v>225</v>
      </c>
      <c r="C37" s="142">
        <v>4</v>
      </c>
      <c r="D37" s="239"/>
      <c r="E37" s="138"/>
      <c r="F37" s="143"/>
      <c r="G37" s="136">
        <v>5</v>
      </c>
      <c r="H37" s="137">
        <f>G37*30</f>
        <v>150</v>
      </c>
      <c r="I37" s="93">
        <f>J37+K37+L37</f>
        <v>72</v>
      </c>
      <c r="J37" s="239">
        <v>36</v>
      </c>
      <c r="K37" s="239"/>
      <c r="L37" s="239">
        <v>36</v>
      </c>
      <c r="M37" s="143">
        <f>H37-I37</f>
        <v>78</v>
      </c>
      <c r="N37" s="200"/>
      <c r="O37" s="386"/>
      <c r="P37" s="204"/>
      <c r="Q37" s="99"/>
      <c r="R37" s="386">
        <v>4</v>
      </c>
      <c r="S37" s="204">
        <v>4</v>
      </c>
      <c r="T37" s="99"/>
      <c r="U37" s="386"/>
      <c r="V37" s="204"/>
      <c r="W37" s="99"/>
      <c r="X37" s="204"/>
    </row>
    <row r="38" spans="1:29" s="90" customFormat="1" x14ac:dyDescent="0.3">
      <c r="A38" s="144" t="s">
        <v>267</v>
      </c>
      <c r="B38" s="141" t="s">
        <v>309</v>
      </c>
      <c r="C38" s="142"/>
      <c r="D38" s="239" t="s">
        <v>216</v>
      </c>
      <c r="E38" s="138"/>
      <c r="F38" s="143"/>
      <c r="G38" s="145">
        <v>5</v>
      </c>
      <c r="H38" s="137">
        <f>G38*30</f>
        <v>150</v>
      </c>
      <c r="I38" s="93">
        <f>J38+K38+L38</f>
        <v>60</v>
      </c>
      <c r="J38" s="239">
        <v>30</v>
      </c>
      <c r="K38" s="239"/>
      <c r="L38" s="239">
        <v>30</v>
      </c>
      <c r="M38" s="143">
        <f>H38-I38</f>
        <v>90</v>
      </c>
      <c r="N38" s="200"/>
      <c r="O38" s="386"/>
      <c r="P38" s="204"/>
      <c r="Q38" s="99">
        <v>4</v>
      </c>
      <c r="R38" s="386"/>
      <c r="S38" s="204"/>
      <c r="T38" s="99"/>
      <c r="U38" s="386"/>
      <c r="V38" s="204"/>
      <c r="W38" s="99"/>
      <c r="X38" s="204"/>
    </row>
    <row r="39" spans="1:29" x14ac:dyDescent="0.3">
      <c r="A39" s="277" t="s">
        <v>166</v>
      </c>
      <c r="B39" s="274" t="s">
        <v>247</v>
      </c>
      <c r="C39" s="142">
        <v>4</v>
      </c>
      <c r="D39" s="239"/>
      <c r="E39" s="138"/>
      <c r="F39" s="143"/>
      <c r="G39" s="136">
        <v>1</v>
      </c>
      <c r="H39" s="137">
        <f>G39*30</f>
        <v>30</v>
      </c>
      <c r="I39" s="93">
        <f>J39+K39+L39</f>
        <v>15</v>
      </c>
      <c r="J39" s="239"/>
      <c r="K39" s="239"/>
      <c r="L39" s="239">
        <v>15</v>
      </c>
      <c r="M39" s="143">
        <f>H39-I39</f>
        <v>15</v>
      </c>
      <c r="N39" s="200"/>
      <c r="O39" s="386"/>
      <c r="P39" s="204"/>
      <c r="Q39" s="99"/>
      <c r="R39" s="386">
        <v>1</v>
      </c>
      <c r="S39" s="204">
        <v>1</v>
      </c>
      <c r="T39" s="99"/>
      <c r="U39" s="386"/>
      <c r="V39" s="204"/>
      <c r="W39" s="99"/>
      <c r="X39" s="204"/>
    </row>
    <row r="40" spans="1:29" ht="16.2" x14ac:dyDescent="0.3">
      <c r="A40" s="277" t="s">
        <v>167</v>
      </c>
      <c r="B40" s="273" t="s">
        <v>42</v>
      </c>
      <c r="C40" s="93"/>
      <c r="D40" s="239"/>
      <c r="E40" s="138"/>
      <c r="F40" s="140"/>
      <c r="G40" s="136">
        <f t="shared" ref="G40:M40" si="6">G41+G42</f>
        <v>6.5</v>
      </c>
      <c r="H40" s="342">
        <f t="shared" si="6"/>
        <v>195</v>
      </c>
      <c r="I40" s="146">
        <f t="shared" si="6"/>
        <v>60</v>
      </c>
      <c r="J40" s="422">
        <f t="shared" si="6"/>
        <v>30</v>
      </c>
      <c r="K40" s="422">
        <f t="shared" si="6"/>
        <v>0</v>
      </c>
      <c r="L40" s="422">
        <f t="shared" si="6"/>
        <v>30</v>
      </c>
      <c r="M40" s="343">
        <f t="shared" si="6"/>
        <v>135</v>
      </c>
      <c r="N40" s="252"/>
      <c r="O40" s="382"/>
      <c r="P40" s="106"/>
      <c r="Q40" s="101"/>
      <c r="R40" s="382"/>
      <c r="S40" s="102"/>
      <c r="T40" s="101"/>
      <c r="U40" s="382"/>
      <c r="V40" s="102"/>
      <c r="W40" s="101"/>
      <c r="X40" s="102"/>
    </row>
    <row r="41" spans="1:29" ht="26.25" customHeight="1" x14ac:dyDescent="0.3">
      <c r="A41" s="276" t="s">
        <v>307</v>
      </c>
      <c r="B41" s="272" t="s">
        <v>42</v>
      </c>
      <c r="C41" s="261">
        <v>3</v>
      </c>
      <c r="D41" s="183"/>
      <c r="E41" s="183"/>
      <c r="F41" s="262"/>
      <c r="G41" s="147">
        <v>5</v>
      </c>
      <c r="H41" s="98">
        <f t="shared" ref="H41:H47" si="7">G41*30</f>
        <v>150</v>
      </c>
      <c r="I41" s="99">
        <f>J41+K41+L41</f>
        <v>60</v>
      </c>
      <c r="J41" s="100">
        <v>30</v>
      </c>
      <c r="K41" s="100"/>
      <c r="L41" s="100">
        <v>30</v>
      </c>
      <c r="M41" s="204">
        <f t="shared" ref="M41:M47" si="8">H41-I41</f>
        <v>90</v>
      </c>
      <c r="N41" s="194"/>
      <c r="O41" s="391"/>
      <c r="P41" s="193"/>
      <c r="Q41" s="192">
        <v>4</v>
      </c>
      <c r="R41" s="391"/>
      <c r="S41" s="193"/>
      <c r="T41" s="192"/>
      <c r="U41" s="391"/>
      <c r="V41" s="193"/>
      <c r="W41" s="194"/>
      <c r="X41" s="193"/>
    </row>
    <row r="42" spans="1:29" x14ac:dyDescent="0.3">
      <c r="A42" s="211" t="s">
        <v>308</v>
      </c>
      <c r="B42" s="258" t="s">
        <v>233</v>
      </c>
      <c r="C42" s="263"/>
      <c r="D42" s="160"/>
      <c r="E42" s="161"/>
      <c r="F42" s="264" t="s">
        <v>174</v>
      </c>
      <c r="G42" s="147">
        <v>1.5</v>
      </c>
      <c r="H42" s="98">
        <f t="shared" si="7"/>
        <v>45</v>
      </c>
      <c r="I42" s="99"/>
      <c r="J42" s="100"/>
      <c r="K42" s="100"/>
      <c r="L42" s="100"/>
      <c r="M42" s="204">
        <f t="shared" si="8"/>
        <v>45</v>
      </c>
      <c r="N42" s="165"/>
      <c r="O42" s="392"/>
      <c r="P42" s="166"/>
      <c r="Q42" s="163"/>
      <c r="R42" s="392"/>
      <c r="S42" s="164"/>
      <c r="T42" s="163"/>
      <c r="U42" s="392"/>
      <c r="V42" s="166"/>
      <c r="W42" s="165"/>
      <c r="X42" s="166"/>
    </row>
    <row r="43" spans="1:29" ht="16.2" x14ac:dyDescent="0.3">
      <c r="A43" s="277" t="s">
        <v>168</v>
      </c>
      <c r="B43" s="273" t="s">
        <v>39</v>
      </c>
      <c r="C43" s="93">
        <v>4</v>
      </c>
      <c r="D43" s="239"/>
      <c r="E43" s="138"/>
      <c r="F43" s="140"/>
      <c r="G43" s="136">
        <v>4</v>
      </c>
      <c r="H43" s="137">
        <f t="shared" si="7"/>
        <v>120</v>
      </c>
      <c r="I43" s="93">
        <f>J43+K43+L43</f>
        <v>54</v>
      </c>
      <c r="J43" s="239">
        <v>18</v>
      </c>
      <c r="K43" s="239"/>
      <c r="L43" s="239">
        <v>36</v>
      </c>
      <c r="M43" s="143">
        <f t="shared" si="8"/>
        <v>66</v>
      </c>
      <c r="N43" s="200"/>
      <c r="O43" s="386"/>
      <c r="P43" s="206"/>
      <c r="Q43" s="99"/>
      <c r="R43" s="386">
        <v>3</v>
      </c>
      <c r="S43" s="204">
        <v>3</v>
      </c>
      <c r="T43" s="99"/>
      <c r="U43" s="386"/>
      <c r="V43" s="204"/>
      <c r="W43" s="99"/>
      <c r="X43" s="204"/>
    </row>
    <row r="44" spans="1:29" ht="16.2" x14ac:dyDescent="0.3">
      <c r="A44" s="277" t="s">
        <v>169</v>
      </c>
      <c r="B44" s="273" t="s">
        <v>41</v>
      </c>
      <c r="C44" s="93">
        <v>5</v>
      </c>
      <c r="D44" s="239"/>
      <c r="E44" s="138"/>
      <c r="F44" s="140"/>
      <c r="G44" s="136">
        <v>5</v>
      </c>
      <c r="H44" s="137">
        <f t="shared" si="7"/>
        <v>150</v>
      </c>
      <c r="I44" s="93">
        <f>J44+K44+L44</f>
        <v>60</v>
      </c>
      <c r="J44" s="239">
        <v>30</v>
      </c>
      <c r="K44" s="239"/>
      <c r="L44" s="239">
        <v>30</v>
      </c>
      <c r="M44" s="143">
        <f t="shared" si="8"/>
        <v>90</v>
      </c>
      <c r="N44" s="200"/>
      <c r="O44" s="386"/>
      <c r="P44" s="206"/>
      <c r="Q44" s="99"/>
      <c r="R44" s="386"/>
      <c r="S44" s="204"/>
      <c r="T44" s="99">
        <v>4</v>
      </c>
      <c r="U44" s="386"/>
      <c r="V44" s="204"/>
      <c r="W44" s="99"/>
      <c r="X44" s="204"/>
    </row>
    <row r="45" spans="1:29" ht="16.2" x14ac:dyDescent="0.3">
      <c r="A45" s="277" t="s">
        <v>170</v>
      </c>
      <c r="B45" s="273" t="s">
        <v>248</v>
      </c>
      <c r="C45" s="93"/>
      <c r="D45" s="239" t="s">
        <v>179</v>
      </c>
      <c r="E45" s="138"/>
      <c r="F45" s="140"/>
      <c r="G45" s="136">
        <v>5</v>
      </c>
      <c r="H45" s="137">
        <f t="shared" si="7"/>
        <v>150</v>
      </c>
      <c r="I45" s="93">
        <f>J45+K45+L45</f>
        <v>60</v>
      </c>
      <c r="J45" s="239">
        <v>30</v>
      </c>
      <c r="K45" s="239"/>
      <c r="L45" s="239">
        <v>30</v>
      </c>
      <c r="M45" s="143">
        <f t="shared" si="8"/>
        <v>90</v>
      </c>
      <c r="N45" s="200"/>
      <c r="O45" s="386"/>
      <c r="P45" s="206"/>
      <c r="Q45" s="99"/>
      <c r="R45" s="386"/>
      <c r="S45" s="204"/>
      <c r="T45" s="99">
        <v>4</v>
      </c>
      <c r="U45" s="386"/>
      <c r="V45" s="204"/>
      <c r="W45" s="99"/>
      <c r="X45" s="204"/>
    </row>
    <row r="46" spans="1:29" ht="16.2" x14ac:dyDescent="0.3">
      <c r="A46" s="277" t="s">
        <v>171</v>
      </c>
      <c r="B46" s="273" t="s">
        <v>304</v>
      </c>
      <c r="C46" s="93">
        <v>5</v>
      </c>
      <c r="D46" s="239"/>
      <c r="E46" s="138"/>
      <c r="F46" s="140"/>
      <c r="G46" s="136">
        <v>4</v>
      </c>
      <c r="H46" s="137">
        <f t="shared" si="7"/>
        <v>120</v>
      </c>
      <c r="I46" s="93">
        <f>J46+K46+L46</f>
        <v>45</v>
      </c>
      <c r="J46" s="239">
        <v>15</v>
      </c>
      <c r="K46" s="239"/>
      <c r="L46" s="239">
        <v>30</v>
      </c>
      <c r="M46" s="143">
        <f t="shared" si="8"/>
        <v>75</v>
      </c>
      <c r="N46" s="200"/>
      <c r="O46" s="386"/>
      <c r="P46" s="206"/>
      <c r="Q46" s="99"/>
      <c r="R46" s="386"/>
      <c r="S46" s="204"/>
      <c r="T46" s="99">
        <v>3</v>
      </c>
      <c r="U46" s="386"/>
      <c r="V46" s="204"/>
      <c r="W46" s="99"/>
      <c r="X46" s="204"/>
    </row>
    <row r="47" spans="1:29" ht="16.2" x14ac:dyDescent="0.3">
      <c r="A47" s="277" t="s">
        <v>172</v>
      </c>
      <c r="B47" s="273" t="s">
        <v>239</v>
      </c>
      <c r="C47" s="93"/>
      <c r="D47" s="239" t="s">
        <v>179</v>
      </c>
      <c r="E47" s="138"/>
      <c r="F47" s="140"/>
      <c r="G47" s="136">
        <v>3</v>
      </c>
      <c r="H47" s="137">
        <f t="shared" si="7"/>
        <v>90</v>
      </c>
      <c r="I47" s="93">
        <f>J47+K47+L47</f>
        <v>45</v>
      </c>
      <c r="J47" s="239">
        <v>15</v>
      </c>
      <c r="K47" s="239"/>
      <c r="L47" s="239">
        <v>30</v>
      </c>
      <c r="M47" s="143">
        <f t="shared" si="8"/>
        <v>45</v>
      </c>
      <c r="N47" s="200"/>
      <c r="O47" s="386"/>
      <c r="P47" s="206"/>
      <c r="Q47" s="99"/>
      <c r="R47" s="386"/>
      <c r="S47" s="204"/>
      <c r="T47" s="99">
        <v>3</v>
      </c>
      <c r="U47" s="386"/>
      <c r="V47" s="204"/>
      <c r="W47" s="99"/>
      <c r="X47" s="204"/>
    </row>
    <row r="48" spans="1:29" ht="16.2" x14ac:dyDescent="0.3">
      <c r="A48" s="277" t="s">
        <v>268</v>
      </c>
      <c r="B48" s="273" t="s">
        <v>231</v>
      </c>
      <c r="C48" s="93"/>
      <c r="D48" s="239"/>
      <c r="E48" s="138"/>
      <c r="F48" s="140"/>
      <c r="G48" s="136">
        <f t="shared" ref="G48:M48" si="9">G49+G50</f>
        <v>5</v>
      </c>
      <c r="H48" s="342">
        <f t="shared" si="9"/>
        <v>150</v>
      </c>
      <c r="I48" s="146">
        <f t="shared" si="9"/>
        <v>45</v>
      </c>
      <c r="J48" s="422">
        <f t="shared" si="9"/>
        <v>15</v>
      </c>
      <c r="K48" s="422">
        <f t="shared" si="9"/>
        <v>0</v>
      </c>
      <c r="L48" s="422">
        <f t="shared" si="9"/>
        <v>30</v>
      </c>
      <c r="M48" s="343">
        <f t="shared" si="9"/>
        <v>105</v>
      </c>
      <c r="N48" s="252"/>
      <c r="O48" s="382"/>
      <c r="P48" s="106"/>
      <c r="Q48" s="101"/>
      <c r="R48" s="382"/>
      <c r="S48" s="102"/>
      <c r="T48" s="101"/>
      <c r="U48" s="382"/>
      <c r="V48" s="102"/>
      <c r="W48" s="101"/>
      <c r="X48" s="102"/>
    </row>
    <row r="49" spans="1:29" x14ac:dyDescent="0.3">
      <c r="A49" s="276" t="s">
        <v>273</v>
      </c>
      <c r="B49" s="272" t="s">
        <v>231</v>
      </c>
      <c r="C49" s="261">
        <v>5</v>
      </c>
      <c r="D49" s="183"/>
      <c r="E49" s="183"/>
      <c r="F49" s="262"/>
      <c r="G49" s="147">
        <v>4</v>
      </c>
      <c r="H49" s="98">
        <f>G49*30</f>
        <v>120</v>
      </c>
      <c r="I49" s="99">
        <f>J49+K49+L49</f>
        <v>45</v>
      </c>
      <c r="J49" s="100">
        <v>15</v>
      </c>
      <c r="K49" s="100"/>
      <c r="L49" s="100">
        <v>30</v>
      </c>
      <c r="M49" s="204">
        <f>H49-I49</f>
        <v>75</v>
      </c>
      <c r="N49" s="194"/>
      <c r="O49" s="391"/>
      <c r="P49" s="193"/>
      <c r="Q49" s="192"/>
      <c r="R49" s="391"/>
      <c r="S49" s="193"/>
      <c r="T49" s="192">
        <v>3</v>
      </c>
      <c r="U49" s="391"/>
      <c r="V49" s="193"/>
      <c r="W49" s="194"/>
      <c r="X49" s="193"/>
    </row>
    <row r="50" spans="1:29" x14ac:dyDescent="0.3">
      <c r="A50" s="211" t="s">
        <v>274</v>
      </c>
      <c r="B50" s="258" t="s">
        <v>250</v>
      </c>
      <c r="C50" s="263"/>
      <c r="D50" s="160"/>
      <c r="E50" s="161"/>
      <c r="F50" s="264" t="s">
        <v>179</v>
      </c>
      <c r="G50" s="147">
        <v>1</v>
      </c>
      <c r="H50" s="98">
        <f>G50*30</f>
        <v>30</v>
      </c>
      <c r="I50" s="99"/>
      <c r="J50" s="100"/>
      <c r="K50" s="100"/>
      <c r="L50" s="100"/>
      <c r="M50" s="204">
        <f>H50-I50</f>
        <v>30</v>
      </c>
      <c r="N50" s="165"/>
      <c r="O50" s="392"/>
      <c r="P50" s="166"/>
      <c r="Q50" s="163"/>
      <c r="R50" s="392"/>
      <c r="S50" s="164"/>
      <c r="T50" s="163"/>
      <c r="U50" s="392"/>
      <c r="V50" s="166"/>
      <c r="W50" s="165"/>
      <c r="X50" s="166"/>
    </row>
    <row r="51" spans="1:29" ht="16.2" x14ac:dyDescent="0.3">
      <c r="A51" s="277" t="s">
        <v>275</v>
      </c>
      <c r="B51" s="273" t="s">
        <v>232</v>
      </c>
      <c r="C51" s="93"/>
      <c r="D51" s="239"/>
      <c r="E51" s="138"/>
      <c r="F51" s="140"/>
      <c r="G51" s="136">
        <f t="shared" ref="G51:M51" si="10">G52+G53</f>
        <v>7</v>
      </c>
      <c r="H51" s="342">
        <f t="shared" si="10"/>
        <v>210</v>
      </c>
      <c r="I51" s="146">
        <f t="shared" si="10"/>
        <v>72</v>
      </c>
      <c r="J51" s="422">
        <f t="shared" si="10"/>
        <v>36</v>
      </c>
      <c r="K51" s="422">
        <f t="shared" si="10"/>
        <v>0</v>
      </c>
      <c r="L51" s="422">
        <f t="shared" si="10"/>
        <v>36</v>
      </c>
      <c r="M51" s="343">
        <f t="shared" si="10"/>
        <v>138</v>
      </c>
      <c r="N51" s="252"/>
      <c r="O51" s="382"/>
      <c r="P51" s="106"/>
      <c r="Q51" s="101"/>
      <c r="R51" s="382"/>
      <c r="S51" s="102"/>
      <c r="T51" s="101"/>
      <c r="U51" s="382"/>
      <c r="V51" s="102"/>
      <c r="W51" s="101"/>
      <c r="X51" s="102"/>
    </row>
    <row r="52" spans="1:29" x14ac:dyDescent="0.3">
      <c r="A52" s="276" t="s">
        <v>310</v>
      </c>
      <c r="B52" s="272" t="s">
        <v>232</v>
      </c>
      <c r="C52" s="261">
        <v>6</v>
      </c>
      <c r="D52" s="183"/>
      <c r="E52" s="183"/>
      <c r="F52" s="262"/>
      <c r="G52" s="147">
        <v>6</v>
      </c>
      <c r="H52" s="98">
        <f t="shared" ref="H52:H57" si="11">G52*30</f>
        <v>180</v>
      </c>
      <c r="I52" s="99">
        <f t="shared" ref="I52:I57" si="12">J52+K52+L52</f>
        <v>72</v>
      </c>
      <c r="J52" s="100">
        <v>36</v>
      </c>
      <c r="K52" s="100"/>
      <c r="L52" s="100">
        <v>36</v>
      </c>
      <c r="M52" s="204">
        <f t="shared" ref="M52:M57" si="13">H52-I52</f>
        <v>108</v>
      </c>
      <c r="N52" s="194"/>
      <c r="O52" s="391"/>
      <c r="P52" s="193"/>
      <c r="Q52" s="192"/>
      <c r="R52" s="391"/>
      <c r="S52" s="193"/>
      <c r="T52" s="192"/>
      <c r="U52" s="391">
        <v>4</v>
      </c>
      <c r="V52" s="193">
        <v>4</v>
      </c>
      <c r="W52" s="194"/>
      <c r="X52" s="193"/>
    </row>
    <row r="53" spans="1:29" x14ac:dyDescent="0.3">
      <c r="A53" s="211" t="s">
        <v>311</v>
      </c>
      <c r="B53" s="258" t="s">
        <v>234</v>
      </c>
      <c r="C53" s="263"/>
      <c r="D53" s="160" t="s">
        <v>185</v>
      </c>
      <c r="E53" s="161"/>
      <c r="F53" s="264"/>
      <c r="G53" s="147">
        <v>1</v>
      </c>
      <c r="H53" s="98">
        <f t="shared" si="11"/>
        <v>30</v>
      </c>
      <c r="I53" s="99">
        <f t="shared" si="12"/>
        <v>0</v>
      </c>
      <c r="J53" s="100"/>
      <c r="K53" s="100"/>
      <c r="L53" s="100"/>
      <c r="M53" s="204">
        <f t="shared" si="13"/>
        <v>30</v>
      </c>
      <c r="N53" s="165"/>
      <c r="O53" s="392"/>
      <c r="P53" s="166"/>
      <c r="Q53" s="163"/>
      <c r="R53" s="392"/>
      <c r="S53" s="164"/>
      <c r="T53" s="163"/>
      <c r="U53" s="392"/>
      <c r="V53" s="166"/>
      <c r="W53" s="165"/>
      <c r="X53" s="166"/>
    </row>
    <row r="54" spans="1:29" ht="18" customHeight="1" x14ac:dyDescent="0.3">
      <c r="A54" s="278" t="s">
        <v>276</v>
      </c>
      <c r="B54" s="274" t="s">
        <v>254</v>
      </c>
      <c r="C54" s="142">
        <v>6</v>
      </c>
      <c r="D54" s="239"/>
      <c r="E54" s="239"/>
      <c r="F54" s="143"/>
      <c r="G54" s="145">
        <v>4</v>
      </c>
      <c r="H54" s="137">
        <f t="shared" si="11"/>
        <v>120</v>
      </c>
      <c r="I54" s="93">
        <f t="shared" si="12"/>
        <v>54</v>
      </c>
      <c r="J54" s="239">
        <v>18</v>
      </c>
      <c r="K54" s="239"/>
      <c r="L54" s="239">
        <v>36</v>
      </c>
      <c r="M54" s="143">
        <f t="shared" si="13"/>
        <v>66</v>
      </c>
      <c r="N54" s="252"/>
      <c r="O54" s="382"/>
      <c r="P54" s="102"/>
      <c r="Q54" s="101"/>
      <c r="R54" s="382"/>
      <c r="S54" s="102"/>
      <c r="T54" s="101"/>
      <c r="U54" s="382">
        <v>3</v>
      </c>
      <c r="V54" s="102">
        <v>3</v>
      </c>
      <c r="W54" s="101"/>
      <c r="X54" s="102"/>
    </row>
    <row r="55" spans="1:29" ht="31.2" x14ac:dyDescent="0.3">
      <c r="A55" s="278" t="s">
        <v>276</v>
      </c>
      <c r="B55" s="274" t="s">
        <v>285</v>
      </c>
      <c r="C55" s="142">
        <v>7</v>
      </c>
      <c r="D55" s="239"/>
      <c r="E55" s="239"/>
      <c r="F55" s="143"/>
      <c r="G55" s="145">
        <v>5</v>
      </c>
      <c r="H55" s="137">
        <f t="shared" si="11"/>
        <v>150</v>
      </c>
      <c r="I55" s="93">
        <f t="shared" si="12"/>
        <v>60</v>
      </c>
      <c r="J55" s="239">
        <v>30</v>
      </c>
      <c r="K55" s="239"/>
      <c r="L55" s="239">
        <v>30</v>
      </c>
      <c r="M55" s="143">
        <f t="shared" si="13"/>
        <v>90</v>
      </c>
      <c r="N55" s="252"/>
      <c r="O55" s="382"/>
      <c r="P55" s="102"/>
      <c r="Q55" s="101"/>
      <c r="R55" s="382"/>
      <c r="S55" s="102"/>
      <c r="T55" s="101"/>
      <c r="U55" s="382"/>
      <c r="V55" s="102"/>
      <c r="W55" s="101">
        <v>4</v>
      </c>
      <c r="X55" s="102"/>
    </row>
    <row r="56" spans="1:29" x14ac:dyDescent="0.3">
      <c r="A56" s="278" t="s">
        <v>276</v>
      </c>
      <c r="B56" s="274" t="s">
        <v>240</v>
      </c>
      <c r="C56" s="142"/>
      <c r="D56" s="239">
        <v>7</v>
      </c>
      <c r="E56" s="239"/>
      <c r="F56" s="143"/>
      <c r="G56" s="145">
        <v>3</v>
      </c>
      <c r="H56" s="137">
        <f t="shared" si="11"/>
        <v>90</v>
      </c>
      <c r="I56" s="93">
        <f>J56+K56+L56</f>
        <v>30</v>
      </c>
      <c r="J56" s="239">
        <v>15</v>
      </c>
      <c r="K56" s="239"/>
      <c r="L56" s="239">
        <v>15</v>
      </c>
      <c r="M56" s="143">
        <f t="shared" si="13"/>
        <v>60</v>
      </c>
      <c r="N56" s="252"/>
      <c r="O56" s="382"/>
      <c r="P56" s="102"/>
      <c r="Q56" s="101"/>
      <c r="R56" s="382"/>
      <c r="S56" s="102"/>
      <c r="T56" s="101"/>
      <c r="U56" s="382"/>
      <c r="V56" s="102"/>
      <c r="W56" s="101">
        <v>2</v>
      </c>
      <c r="X56" s="102"/>
    </row>
    <row r="57" spans="1:29" ht="16.2" thickBot="1" x14ac:dyDescent="0.35">
      <c r="A57" s="278" t="s">
        <v>277</v>
      </c>
      <c r="B57" s="274" t="s">
        <v>278</v>
      </c>
      <c r="C57" s="142">
        <v>8</v>
      </c>
      <c r="D57" s="239"/>
      <c r="E57" s="239"/>
      <c r="F57" s="143"/>
      <c r="G57" s="145">
        <v>4</v>
      </c>
      <c r="H57" s="137">
        <f t="shared" si="11"/>
        <v>120</v>
      </c>
      <c r="I57" s="154">
        <f t="shared" si="12"/>
        <v>52</v>
      </c>
      <c r="J57" s="150">
        <v>26</v>
      </c>
      <c r="K57" s="150"/>
      <c r="L57" s="150">
        <v>26</v>
      </c>
      <c r="M57" s="151">
        <f t="shared" si="13"/>
        <v>68</v>
      </c>
      <c r="N57" s="252"/>
      <c r="O57" s="382"/>
      <c r="P57" s="102"/>
      <c r="Q57" s="101"/>
      <c r="R57" s="382"/>
      <c r="S57" s="102"/>
      <c r="T57" s="101"/>
      <c r="U57" s="382"/>
      <c r="V57" s="102"/>
      <c r="W57" s="101"/>
      <c r="X57" s="102">
        <v>4</v>
      </c>
    </row>
    <row r="58" spans="1:29" ht="16.2" thickBot="1" x14ac:dyDescent="0.35">
      <c r="A58" s="1256" t="s">
        <v>187</v>
      </c>
      <c r="B58" s="1257"/>
      <c r="C58" s="1257"/>
      <c r="D58" s="1257"/>
      <c r="E58" s="1257"/>
      <c r="F58" s="1258"/>
      <c r="G58" s="157">
        <f>SUM(G35:G57)-G41-G42-G49-G50-G52-G53</f>
        <v>76.5</v>
      </c>
      <c r="H58" s="158">
        <f>SUM(H35:H57)-H41-H42-H49-H50-H52-H53</f>
        <v>2295</v>
      </c>
      <c r="I58" s="158">
        <f>SUM(I35:I57)-I41-I42-I49-I50-I52-I53</f>
        <v>898</v>
      </c>
      <c r="J58" s="158">
        <f>SUM(J35:J57)-J41-J42-J49-J50-J52-J53</f>
        <v>392</v>
      </c>
      <c r="K58" s="158"/>
      <c r="L58" s="158">
        <f>SUM(L35:L57)-L41-L42-L49-L50-L52-L53</f>
        <v>506</v>
      </c>
      <c r="M58" s="158">
        <f>SUM(M35:M57)-M41-M42-M49-M50-M52-M53</f>
        <v>1397</v>
      </c>
      <c r="N58" s="158">
        <f t="shared" ref="N58:AC58" si="14">SUM(N35:N57)</f>
        <v>0</v>
      </c>
      <c r="O58" s="158">
        <f t="shared" si="14"/>
        <v>0</v>
      </c>
      <c r="P58" s="158">
        <f t="shared" si="14"/>
        <v>0</v>
      </c>
      <c r="Q58" s="158">
        <f t="shared" si="14"/>
        <v>12</v>
      </c>
      <c r="R58" s="158">
        <f t="shared" si="14"/>
        <v>11</v>
      </c>
      <c r="S58" s="158">
        <f t="shared" si="14"/>
        <v>11</v>
      </c>
      <c r="T58" s="158">
        <f t="shared" si="14"/>
        <v>17</v>
      </c>
      <c r="U58" s="158">
        <f t="shared" si="14"/>
        <v>7</v>
      </c>
      <c r="V58" s="158">
        <f t="shared" si="14"/>
        <v>7</v>
      </c>
      <c r="W58" s="158">
        <f t="shared" si="14"/>
        <v>6</v>
      </c>
      <c r="X58" s="158">
        <f t="shared" si="14"/>
        <v>4</v>
      </c>
      <c r="Y58" s="433">
        <f t="shared" si="14"/>
        <v>0</v>
      </c>
      <c r="Z58" s="158">
        <f t="shared" si="14"/>
        <v>0</v>
      </c>
      <c r="AA58" s="158">
        <f t="shared" si="14"/>
        <v>0</v>
      </c>
      <c r="AB58" s="158">
        <f t="shared" si="14"/>
        <v>0</v>
      </c>
      <c r="AC58" s="158">
        <f t="shared" si="14"/>
        <v>0</v>
      </c>
    </row>
    <row r="59" spans="1:29" ht="16.2" thickBot="1" x14ac:dyDescent="0.35">
      <c r="A59" s="1278" t="s">
        <v>188</v>
      </c>
      <c r="B59" s="1279"/>
      <c r="C59" s="1279"/>
      <c r="D59" s="1279"/>
      <c r="E59" s="1279"/>
      <c r="F59" s="1279"/>
      <c r="G59" s="1279"/>
      <c r="H59" s="1279"/>
      <c r="I59" s="1239"/>
      <c r="J59" s="1239"/>
      <c r="K59" s="1239"/>
      <c r="L59" s="1239"/>
      <c r="M59" s="1239"/>
      <c r="N59" s="1279"/>
      <c r="O59" s="1279"/>
      <c r="P59" s="1279"/>
      <c r="Q59" s="1279"/>
      <c r="R59" s="1279"/>
      <c r="S59" s="1279"/>
      <c r="T59" s="1279"/>
      <c r="U59" s="1279"/>
      <c r="V59" s="1279"/>
      <c r="W59" s="1279"/>
      <c r="X59" s="1280"/>
    </row>
    <row r="60" spans="1:29" s="76" customFormat="1" x14ac:dyDescent="0.3">
      <c r="A60" s="423" t="s">
        <v>146</v>
      </c>
      <c r="B60" s="323" t="s">
        <v>224</v>
      </c>
      <c r="C60" s="216"/>
      <c r="D60" s="217">
        <v>2</v>
      </c>
      <c r="E60" s="217"/>
      <c r="F60" s="218"/>
      <c r="G60" s="283">
        <v>4.5</v>
      </c>
      <c r="H60" s="393">
        <f>G60*30</f>
        <v>135</v>
      </c>
      <c r="I60" s="80">
        <f>J60+K60+L60</f>
        <v>18</v>
      </c>
      <c r="J60" s="287"/>
      <c r="K60" s="287"/>
      <c r="L60" s="287">
        <v>18</v>
      </c>
      <c r="M60" s="288">
        <f>H60-I60</f>
        <v>117</v>
      </c>
      <c r="N60" s="279"/>
      <c r="O60" s="394">
        <v>1</v>
      </c>
      <c r="P60" s="214">
        <v>1</v>
      </c>
      <c r="Q60" s="215"/>
      <c r="R60" s="395"/>
      <c r="S60" s="214"/>
      <c r="T60" s="215"/>
      <c r="U60" s="395"/>
      <c r="V60" s="214"/>
      <c r="W60" s="215"/>
      <c r="X60" s="214"/>
    </row>
    <row r="61" spans="1:29" s="76" customFormat="1" x14ac:dyDescent="0.3">
      <c r="A61" s="133" t="s">
        <v>147</v>
      </c>
      <c r="B61" s="396" t="s">
        <v>270</v>
      </c>
      <c r="C61" s="366"/>
      <c r="D61" s="367" t="s">
        <v>175</v>
      </c>
      <c r="E61" s="367"/>
      <c r="F61" s="368"/>
      <c r="G61" s="369">
        <v>4.5</v>
      </c>
      <c r="H61" s="397">
        <f>G61*30</f>
        <v>135</v>
      </c>
      <c r="I61" s="93">
        <f>J61+K61+L61</f>
        <v>0</v>
      </c>
      <c r="J61" s="239"/>
      <c r="K61" s="239"/>
      <c r="L61" s="239"/>
      <c r="M61" s="143">
        <f>H61-I61</f>
        <v>135</v>
      </c>
      <c r="N61" s="280"/>
      <c r="O61" s="398"/>
      <c r="P61" s="220"/>
      <c r="Q61" s="219"/>
      <c r="R61" s="398"/>
      <c r="S61" s="220"/>
      <c r="T61" s="219"/>
      <c r="U61" s="398"/>
      <c r="V61" s="220"/>
      <c r="W61" s="219"/>
      <c r="X61" s="220"/>
    </row>
    <row r="62" spans="1:29" s="76" customFormat="1" x14ac:dyDescent="0.3">
      <c r="A62" s="133" t="s">
        <v>148</v>
      </c>
      <c r="B62" s="324" t="s">
        <v>271</v>
      </c>
      <c r="C62" s="72"/>
      <c r="D62" s="48" t="s">
        <v>174</v>
      </c>
      <c r="E62" s="48"/>
      <c r="F62" s="213"/>
      <c r="G62" s="284">
        <v>4.5</v>
      </c>
      <c r="H62" s="397">
        <f>G62*30</f>
        <v>135</v>
      </c>
      <c r="I62" s="93">
        <f>J62+K62+L62</f>
        <v>0</v>
      </c>
      <c r="J62" s="239"/>
      <c r="K62" s="239"/>
      <c r="L62" s="239"/>
      <c r="M62" s="143">
        <f>H62-I62</f>
        <v>135</v>
      </c>
      <c r="N62" s="280"/>
      <c r="O62" s="398"/>
      <c r="P62" s="220"/>
      <c r="Q62" s="219"/>
      <c r="R62" s="398"/>
      <c r="S62" s="220"/>
      <c r="T62" s="219"/>
      <c r="U62" s="398"/>
      <c r="V62" s="220"/>
      <c r="W62" s="219"/>
      <c r="X62" s="220"/>
    </row>
    <row r="63" spans="1:29" s="76" customFormat="1" ht="16.2" thickBot="1" x14ac:dyDescent="0.35">
      <c r="A63" s="144" t="s">
        <v>217</v>
      </c>
      <c r="B63" s="325" t="s">
        <v>149</v>
      </c>
      <c r="C63" s="326"/>
      <c r="D63" s="327" t="s">
        <v>173</v>
      </c>
      <c r="E63" s="327"/>
      <c r="F63" s="328"/>
      <c r="G63" s="285">
        <v>6</v>
      </c>
      <c r="H63" s="399">
        <f>G63*30</f>
        <v>180</v>
      </c>
      <c r="I63" s="154">
        <f>J63+K63+L63</f>
        <v>0</v>
      </c>
      <c r="J63" s="150"/>
      <c r="K63" s="150"/>
      <c r="L63" s="150"/>
      <c r="M63" s="151">
        <f>H63-I63</f>
        <v>180</v>
      </c>
      <c r="N63" s="281"/>
      <c r="O63" s="400"/>
      <c r="P63" s="207"/>
      <c r="Q63" s="221"/>
      <c r="R63" s="400"/>
      <c r="S63" s="207"/>
      <c r="T63" s="221"/>
      <c r="U63" s="400"/>
      <c r="V63" s="207"/>
      <c r="W63" s="221"/>
      <c r="X63" s="207"/>
    </row>
    <row r="64" spans="1:29" s="76" customFormat="1" ht="16.2" thickBot="1" x14ac:dyDescent="0.35">
      <c r="A64" s="1238" t="s">
        <v>189</v>
      </c>
      <c r="B64" s="1239"/>
      <c r="C64" s="1239"/>
      <c r="D64" s="1239"/>
      <c r="E64" s="1239"/>
      <c r="F64" s="1240"/>
      <c r="G64" s="329">
        <f>SUM(G60:G63)</f>
        <v>19.5</v>
      </c>
      <c r="H64" s="330">
        <f>SUM(H60:H63)</f>
        <v>585</v>
      </c>
      <c r="I64" s="401">
        <f t="shared" ref="I64:X64" si="15">SUM(I60:I63)</f>
        <v>18</v>
      </c>
      <c r="J64" s="401">
        <f t="shared" si="15"/>
        <v>0</v>
      </c>
      <c r="K64" s="401">
        <f t="shared" si="15"/>
        <v>0</v>
      </c>
      <c r="L64" s="401">
        <f t="shared" si="15"/>
        <v>18</v>
      </c>
      <c r="M64" s="401">
        <f t="shared" si="15"/>
        <v>567</v>
      </c>
      <c r="N64" s="330">
        <f t="shared" si="15"/>
        <v>0</v>
      </c>
      <c r="O64" s="330">
        <f t="shared" si="15"/>
        <v>1</v>
      </c>
      <c r="P64" s="330">
        <f t="shared" si="15"/>
        <v>1</v>
      </c>
      <c r="Q64" s="330">
        <f t="shared" si="15"/>
        <v>0</v>
      </c>
      <c r="R64" s="330">
        <f t="shared" si="15"/>
        <v>0</v>
      </c>
      <c r="S64" s="330">
        <f t="shared" si="15"/>
        <v>0</v>
      </c>
      <c r="T64" s="330">
        <f t="shared" si="15"/>
        <v>0</v>
      </c>
      <c r="U64" s="330">
        <f t="shared" si="15"/>
        <v>0</v>
      </c>
      <c r="V64" s="330">
        <f t="shared" si="15"/>
        <v>0</v>
      </c>
      <c r="W64" s="330">
        <f t="shared" si="15"/>
        <v>0</v>
      </c>
      <c r="X64" s="330">
        <f t="shared" si="15"/>
        <v>0</v>
      </c>
    </row>
    <row r="65" spans="1:25" ht="16.2" thickBot="1" x14ac:dyDescent="0.35">
      <c r="A65" s="1238" t="s">
        <v>190</v>
      </c>
      <c r="B65" s="1239"/>
      <c r="C65" s="1239"/>
      <c r="D65" s="1239"/>
      <c r="E65" s="1239"/>
      <c r="F65" s="1239"/>
      <c r="G65" s="1239"/>
      <c r="H65" s="1239"/>
      <c r="I65" s="1239"/>
      <c r="J65" s="1239"/>
      <c r="K65" s="1239"/>
      <c r="L65" s="1239"/>
      <c r="M65" s="1239"/>
      <c r="N65" s="1239"/>
      <c r="O65" s="1239"/>
      <c r="P65" s="1239"/>
      <c r="Q65" s="1239"/>
      <c r="R65" s="1239"/>
      <c r="S65" s="1239"/>
      <c r="T65" s="1239"/>
      <c r="U65" s="1239"/>
      <c r="V65" s="1239"/>
      <c r="W65" s="1239"/>
      <c r="X65" s="1240"/>
    </row>
    <row r="66" spans="1:25" s="76" customFormat="1" x14ac:dyDescent="0.3">
      <c r="A66" s="344" t="s">
        <v>150</v>
      </c>
      <c r="B66" s="345" t="s">
        <v>81</v>
      </c>
      <c r="C66" s="222"/>
      <c r="D66" s="223"/>
      <c r="E66" s="223"/>
      <c r="F66" s="350"/>
      <c r="G66" s="353">
        <v>3</v>
      </c>
      <c r="H66" s="356">
        <f>G66*30</f>
        <v>90</v>
      </c>
      <c r="I66" s="286">
        <f>J66+K66+L66</f>
        <v>0</v>
      </c>
      <c r="J66" s="224"/>
      <c r="K66" s="224"/>
      <c r="L66" s="224"/>
      <c r="M66" s="288">
        <f>H66-I66</f>
        <v>90</v>
      </c>
      <c r="N66" s="402"/>
      <c r="O66" s="403"/>
      <c r="P66" s="362"/>
      <c r="Q66" s="226"/>
      <c r="R66" s="403"/>
      <c r="S66" s="362"/>
      <c r="T66" s="226"/>
      <c r="U66" s="403"/>
      <c r="V66" s="362"/>
      <c r="W66" s="226"/>
      <c r="X66" s="225"/>
    </row>
    <row r="67" spans="1:25" s="76" customFormat="1" ht="31.8" thickBot="1" x14ac:dyDescent="0.35">
      <c r="A67" s="349" t="s">
        <v>203</v>
      </c>
      <c r="B67" s="346" t="s">
        <v>269</v>
      </c>
      <c r="C67" s="347">
        <v>8</v>
      </c>
      <c r="D67" s="348"/>
      <c r="E67" s="348"/>
      <c r="F67" s="351"/>
      <c r="G67" s="354">
        <v>3</v>
      </c>
      <c r="H67" s="357">
        <f>G67*30</f>
        <v>90</v>
      </c>
      <c r="I67" s="358">
        <f>J67+K67+L67</f>
        <v>0</v>
      </c>
      <c r="J67" s="359"/>
      <c r="K67" s="359"/>
      <c r="L67" s="359"/>
      <c r="M67" s="404">
        <f>H67-I67</f>
        <v>90</v>
      </c>
      <c r="N67" s="405"/>
      <c r="O67" s="406"/>
      <c r="P67" s="363"/>
      <c r="Q67" s="360"/>
      <c r="R67" s="406"/>
      <c r="S67" s="363"/>
      <c r="T67" s="360"/>
      <c r="U67" s="406"/>
      <c r="V67" s="363"/>
      <c r="W67" s="360"/>
      <c r="X67" s="361"/>
    </row>
    <row r="68" spans="1:25" s="76" customFormat="1" ht="16.5" customHeight="1" thickBot="1" x14ac:dyDescent="0.35">
      <c r="A68" s="1259" t="s">
        <v>191</v>
      </c>
      <c r="B68" s="1260"/>
      <c r="C68" s="1260"/>
      <c r="D68" s="1260"/>
      <c r="E68" s="1260"/>
      <c r="F68" s="1261"/>
      <c r="G68" s="352">
        <f>SUM(G66:G67)</f>
        <v>6</v>
      </c>
      <c r="H68" s="355">
        <f>SUM(H66:H67)</f>
        <v>180</v>
      </c>
      <c r="I68" s="355">
        <f t="shared" ref="I68:X68" si="16">I66</f>
        <v>0</v>
      </c>
      <c r="J68" s="355">
        <f t="shared" si="16"/>
        <v>0</v>
      </c>
      <c r="K68" s="355">
        <f t="shared" si="16"/>
        <v>0</v>
      </c>
      <c r="L68" s="355">
        <f t="shared" si="16"/>
        <v>0</v>
      </c>
      <c r="M68" s="355">
        <f>SUM(M66:M67)</f>
        <v>180</v>
      </c>
      <c r="N68" s="355">
        <f t="shared" si="16"/>
        <v>0</v>
      </c>
      <c r="O68" s="355">
        <f t="shared" si="16"/>
        <v>0</v>
      </c>
      <c r="P68" s="355">
        <f t="shared" si="16"/>
        <v>0</v>
      </c>
      <c r="Q68" s="355">
        <f t="shared" si="16"/>
        <v>0</v>
      </c>
      <c r="R68" s="355">
        <f t="shared" si="16"/>
        <v>0</v>
      </c>
      <c r="S68" s="355">
        <f t="shared" si="16"/>
        <v>0</v>
      </c>
      <c r="T68" s="355">
        <f t="shared" si="16"/>
        <v>0</v>
      </c>
      <c r="U68" s="355">
        <f t="shared" si="16"/>
        <v>0</v>
      </c>
      <c r="V68" s="355">
        <f t="shared" si="16"/>
        <v>0</v>
      </c>
      <c r="W68" s="355">
        <f t="shared" si="16"/>
        <v>0</v>
      </c>
      <c r="X68" s="434">
        <f t="shared" si="16"/>
        <v>0</v>
      </c>
    </row>
    <row r="69" spans="1:25" ht="16.2" thickBot="1" x14ac:dyDescent="0.35">
      <c r="A69" s="1262" t="s">
        <v>192</v>
      </c>
      <c r="B69" s="1263"/>
      <c r="C69" s="1263"/>
      <c r="D69" s="1263"/>
      <c r="E69" s="1263"/>
      <c r="F69" s="1263"/>
      <c r="G69" s="167">
        <f>G68+G64+G58+G33</f>
        <v>179.5</v>
      </c>
      <c r="H69" s="168">
        <f>H68+H64+H58+H33</f>
        <v>5385</v>
      </c>
      <c r="I69" s="168">
        <f t="shared" ref="I69:X69" si="17">I58+I33+I64+I68</f>
        <v>1969</v>
      </c>
      <c r="J69" s="168">
        <f t="shared" si="17"/>
        <v>673</v>
      </c>
      <c r="K69" s="168">
        <f t="shared" si="17"/>
        <v>63</v>
      </c>
      <c r="L69" s="168">
        <f t="shared" si="17"/>
        <v>1233</v>
      </c>
      <c r="M69" s="168">
        <f t="shared" si="17"/>
        <v>3416</v>
      </c>
      <c r="N69" s="168">
        <f t="shared" si="17"/>
        <v>26</v>
      </c>
      <c r="O69" s="168">
        <f t="shared" si="17"/>
        <v>20</v>
      </c>
      <c r="P69" s="168">
        <f t="shared" si="17"/>
        <v>20</v>
      </c>
      <c r="Q69" s="168">
        <f t="shared" si="17"/>
        <v>23</v>
      </c>
      <c r="R69" s="168">
        <f t="shared" si="17"/>
        <v>18</v>
      </c>
      <c r="S69" s="168">
        <f t="shared" si="17"/>
        <v>18</v>
      </c>
      <c r="T69" s="168">
        <f t="shared" si="17"/>
        <v>17</v>
      </c>
      <c r="U69" s="168">
        <f t="shared" si="17"/>
        <v>7</v>
      </c>
      <c r="V69" s="168">
        <f t="shared" si="17"/>
        <v>7</v>
      </c>
      <c r="W69" s="168">
        <f t="shared" si="17"/>
        <v>8</v>
      </c>
      <c r="X69" s="168">
        <f t="shared" si="17"/>
        <v>4</v>
      </c>
      <c r="Y69" s="76">
        <f>30*G69</f>
        <v>5385</v>
      </c>
    </row>
    <row r="70" spans="1:25" x14ac:dyDescent="0.3">
      <c r="A70" s="1264" t="s">
        <v>127</v>
      </c>
      <c r="B70" s="1265"/>
      <c r="C70" s="1265"/>
      <c r="D70" s="1265"/>
      <c r="E70" s="1265"/>
      <c r="F70" s="1265"/>
      <c r="G70" s="1265"/>
      <c r="H70" s="1265"/>
      <c r="I70" s="1265"/>
      <c r="J70" s="1265"/>
      <c r="K70" s="1265"/>
      <c r="L70" s="1265"/>
      <c r="M70" s="1265"/>
      <c r="N70" s="1265"/>
      <c r="O70" s="1265"/>
      <c r="P70" s="1265"/>
      <c r="Q70" s="1265"/>
      <c r="R70" s="1265"/>
      <c r="S70" s="1265"/>
      <c r="T70" s="1265"/>
      <c r="U70" s="1265"/>
      <c r="V70" s="1265"/>
      <c r="W70" s="1265"/>
      <c r="X70" s="1266"/>
    </row>
    <row r="71" spans="1:25" ht="16.2" thickBot="1" x14ac:dyDescent="0.35">
      <c r="A71" s="1283" t="s">
        <v>128</v>
      </c>
      <c r="B71" s="1284"/>
      <c r="C71" s="1284"/>
      <c r="D71" s="1284"/>
      <c r="E71" s="1284"/>
      <c r="F71" s="1284"/>
      <c r="G71" s="1284"/>
      <c r="H71" s="1284"/>
      <c r="I71" s="1284"/>
      <c r="J71" s="1284"/>
      <c r="K71" s="1284"/>
      <c r="L71" s="1284"/>
      <c r="M71" s="1284"/>
      <c r="N71" s="1284"/>
      <c r="O71" s="1284"/>
      <c r="P71" s="1284"/>
      <c r="Q71" s="1284"/>
      <c r="R71" s="1284"/>
      <c r="S71" s="1284"/>
      <c r="T71" s="1284"/>
      <c r="U71" s="1284"/>
      <c r="V71" s="1284"/>
      <c r="W71" s="1284"/>
      <c r="X71" s="1285"/>
    </row>
    <row r="72" spans="1:25" x14ac:dyDescent="0.3">
      <c r="A72" s="1286" t="s">
        <v>129</v>
      </c>
      <c r="B72" s="289" t="s">
        <v>131</v>
      </c>
      <c r="C72" s="169"/>
      <c r="D72" s="203">
        <v>3</v>
      </c>
      <c r="E72" s="203"/>
      <c r="F72" s="291"/>
      <c r="G72" s="208">
        <v>3</v>
      </c>
      <c r="H72" s="208">
        <f>G72*30</f>
        <v>90</v>
      </c>
      <c r="I72" s="292">
        <f>J72+K72+L72</f>
        <v>30</v>
      </c>
      <c r="J72" s="293">
        <v>15</v>
      </c>
      <c r="K72" s="293"/>
      <c r="L72" s="293">
        <v>15</v>
      </c>
      <c r="M72" s="299">
        <f>H72-I72</f>
        <v>60</v>
      </c>
      <c r="N72" s="169"/>
      <c r="O72" s="407"/>
      <c r="P72" s="291"/>
      <c r="Q72" s="169">
        <v>2</v>
      </c>
      <c r="R72" s="407"/>
      <c r="S72" s="291"/>
      <c r="T72" s="169"/>
      <c r="U72" s="407"/>
      <c r="V72" s="291"/>
      <c r="W72" s="169"/>
      <c r="X72" s="291"/>
    </row>
    <row r="73" spans="1:25" x14ac:dyDescent="0.3">
      <c r="A73" s="1287"/>
      <c r="B73" s="205" t="s">
        <v>204</v>
      </c>
      <c r="C73" s="210"/>
      <c r="D73" s="294"/>
      <c r="E73" s="294"/>
      <c r="F73" s="209"/>
      <c r="G73" s="295"/>
      <c r="H73" s="295"/>
      <c r="I73" s="296"/>
      <c r="J73" s="297"/>
      <c r="K73" s="297"/>
      <c r="L73" s="297"/>
      <c r="M73" s="300"/>
      <c r="N73" s="210"/>
      <c r="O73" s="408"/>
      <c r="P73" s="209"/>
      <c r="Q73" s="210"/>
      <c r="R73" s="408"/>
      <c r="S73" s="209"/>
      <c r="T73" s="210"/>
      <c r="U73" s="408"/>
      <c r="V73" s="209"/>
      <c r="W73" s="210"/>
      <c r="X73" s="209"/>
    </row>
    <row r="74" spans="1:25" x14ac:dyDescent="0.3">
      <c r="A74" s="1288" t="s">
        <v>130</v>
      </c>
      <c r="B74" s="205" t="s">
        <v>178</v>
      </c>
      <c r="C74" s="210"/>
      <c r="D74" s="294">
        <v>4</v>
      </c>
      <c r="E74" s="294"/>
      <c r="F74" s="209"/>
      <c r="G74" s="295">
        <v>3.5</v>
      </c>
      <c r="H74" s="295">
        <f>G74*30</f>
        <v>105</v>
      </c>
      <c r="I74" s="296">
        <f>J74+K74+L74</f>
        <v>36</v>
      </c>
      <c r="J74" s="297">
        <v>18</v>
      </c>
      <c r="K74" s="297"/>
      <c r="L74" s="297">
        <v>18</v>
      </c>
      <c r="M74" s="300">
        <f>H74-I74</f>
        <v>69</v>
      </c>
      <c r="N74" s="210"/>
      <c r="O74" s="408"/>
      <c r="P74" s="209"/>
      <c r="Q74" s="210"/>
      <c r="R74" s="408">
        <v>2</v>
      </c>
      <c r="S74" s="209">
        <v>2</v>
      </c>
      <c r="T74" s="210"/>
      <c r="U74" s="408"/>
      <c r="V74" s="209"/>
      <c r="W74" s="210"/>
      <c r="X74" s="209"/>
    </row>
    <row r="75" spans="1:25" x14ac:dyDescent="0.3">
      <c r="A75" s="1287"/>
      <c r="B75" s="205" t="s">
        <v>272</v>
      </c>
      <c r="C75" s="210"/>
      <c r="D75" s="294"/>
      <c r="E75" s="294"/>
      <c r="F75" s="209"/>
      <c r="G75" s="295"/>
      <c r="H75" s="295"/>
      <c r="I75" s="296"/>
      <c r="J75" s="297"/>
      <c r="K75" s="297"/>
      <c r="L75" s="297"/>
      <c r="M75" s="300"/>
      <c r="N75" s="210"/>
      <c r="O75" s="408"/>
      <c r="P75" s="209"/>
      <c r="Q75" s="210"/>
      <c r="R75" s="408"/>
      <c r="S75" s="209"/>
      <c r="T75" s="210"/>
      <c r="U75" s="408"/>
      <c r="V75" s="209"/>
      <c r="W75" s="210"/>
      <c r="X75" s="209"/>
    </row>
    <row r="76" spans="1:25" ht="31.2" x14ac:dyDescent="0.3">
      <c r="A76" s="1288" t="s">
        <v>134</v>
      </c>
      <c r="B76" s="205" t="s">
        <v>180</v>
      </c>
      <c r="C76" s="210"/>
      <c r="D76" s="294">
        <v>5</v>
      </c>
      <c r="E76" s="294"/>
      <c r="F76" s="209"/>
      <c r="G76" s="295">
        <v>3</v>
      </c>
      <c r="H76" s="295">
        <f t="shared" ref="H76:H83" si="18">G76*30</f>
        <v>90</v>
      </c>
      <c r="I76" s="296">
        <f t="shared" ref="I76:I83" si="19">J76+K76+L76</f>
        <v>45</v>
      </c>
      <c r="J76" s="297"/>
      <c r="K76" s="297"/>
      <c r="L76" s="297">
        <v>45</v>
      </c>
      <c r="M76" s="300">
        <f>H76-I76</f>
        <v>45</v>
      </c>
      <c r="N76" s="210"/>
      <c r="O76" s="408"/>
      <c r="P76" s="209"/>
      <c r="Q76" s="210"/>
      <c r="R76" s="408"/>
      <c r="S76" s="209"/>
      <c r="T76" s="210">
        <v>3</v>
      </c>
      <c r="U76" s="408"/>
      <c r="V76" s="209"/>
      <c r="W76" s="210"/>
      <c r="X76" s="209"/>
    </row>
    <row r="77" spans="1:25" x14ac:dyDescent="0.3">
      <c r="A77" s="1287"/>
      <c r="B77" s="205" t="s">
        <v>205</v>
      </c>
      <c r="C77" s="210"/>
      <c r="D77" s="294"/>
      <c r="E77" s="294"/>
      <c r="F77" s="209"/>
      <c r="G77" s="295"/>
      <c r="H77" s="295">
        <f t="shared" si="18"/>
        <v>0</v>
      </c>
      <c r="I77" s="296">
        <f t="shared" si="19"/>
        <v>45</v>
      </c>
      <c r="J77" s="297">
        <v>15</v>
      </c>
      <c r="K77" s="297"/>
      <c r="L77" s="297">
        <v>30</v>
      </c>
      <c r="M77" s="300">
        <f>H76-I77</f>
        <v>45</v>
      </c>
      <c r="N77" s="210"/>
      <c r="O77" s="408"/>
      <c r="P77" s="209"/>
      <c r="Q77" s="210"/>
      <c r="R77" s="408"/>
      <c r="S77" s="209"/>
      <c r="T77" s="210"/>
      <c r="U77" s="408"/>
      <c r="V77" s="209"/>
      <c r="W77" s="210"/>
      <c r="X77" s="209"/>
    </row>
    <row r="78" spans="1:25" ht="31.2" x14ac:dyDescent="0.3">
      <c r="A78" s="1288" t="s">
        <v>135</v>
      </c>
      <c r="B78" s="205" t="s">
        <v>181</v>
      </c>
      <c r="C78" s="210"/>
      <c r="D78" s="294">
        <v>6</v>
      </c>
      <c r="E78" s="294"/>
      <c r="F78" s="209"/>
      <c r="G78" s="295">
        <v>4</v>
      </c>
      <c r="H78" s="295">
        <f t="shared" si="18"/>
        <v>120</v>
      </c>
      <c r="I78" s="296">
        <f t="shared" si="19"/>
        <v>54</v>
      </c>
      <c r="J78" s="297"/>
      <c r="K78" s="297"/>
      <c r="L78" s="297">
        <v>54</v>
      </c>
      <c r="M78" s="300">
        <f>H78-I78</f>
        <v>66</v>
      </c>
      <c r="N78" s="210"/>
      <c r="O78" s="408"/>
      <c r="P78" s="209"/>
      <c r="Q78" s="210"/>
      <c r="R78" s="408"/>
      <c r="S78" s="209"/>
      <c r="T78" s="210"/>
      <c r="U78" s="408">
        <v>3</v>
      </c>
      <c r="V78" s="209">
        <v>3</v>
      </c>
      <c r="W78" s="210"/>
      <c r="X78" s="209"/>
    </row>
    <row r="79" spans="1:25" x14ac:dyDescent="0.3">
      <c r="A79" s="1287"/>
      <c r="B79" s="205" t="s">
        <v>184</v>
      </c>
      <c r="C79" s="210"/>
      <c r="D79" s="294"/>
      <c r="E79" s="294"/>
      <c r="F79" s="209"/>
      <c r="G79" s="295"/>
      <c r="H79" s="295">
        <f t="shared" si="18"/>
        <v>0</v>
      </c>
      <c r="I79" s="296">
        <f t="shared" si="19"/>
        <v>54</v>
      </c>
      <c r="J79" s="297">
        <v>18</v>
      </c>
      <c r="K79" s="297"/>
      <c r="L79" s="297">
        <v>36</v>
      </c>
      <c r="M79" s="300">
        <f>H78-I79</f>
        <v>66</v>
      </c>
      <c r="N79" s="210"/>
      <c r="O79" s="408"/>
      <c r="P79" s="209"/>
      <c r="Q79" s="210"/>
      <c r="R79" s="408"/>
      <c r="S79" s="209"/>
      <c r="T79" s="210"/>
      <c r="U79" s="408"/>
      <c r="V79" s="209"/>
      <c r="W79" s="210"/>
      <c r="X79" s="209"/>
    </row>
    <row r="80" spans="1:25" ht="31.2" x14ac:dyDescent="0.3">
      <c r="A80" s="1288" t="s">
        <v>136</v>
      </c>
      <c r="B80" s="205" t="s">
        <v>182</v>
      </c>
      <c r="C80" s="210"/>
      <c r="D80" s="294">
        <v>7</v>
      </c>
      <c r="E80" s="294"/>
      <c r="F80" s="209"/>
      <c r="G80" s="295">
        <v>3</v>
      </c>
      <c r="H80" s="295">
        <f t="shared" si="18"/>
        <v>90</v>
      </c>
      <c r="I80" s="296">
        <f t="shared" si="19"/>
        <v>45</v>
      </c>
      <c r="J80" s="297"/>
      <c r="K80" s="297"/>
      <c r="L80" s="297">
        <v>45</v>
      </c>
      <c r="M80" s="300">
        <f>H80-I80</f>
        <v>45</v>
      </c>
      <c r="N80" s="210"/>
      <c r="O80" s="408"/>
      <c r="P80" s="209"/>
      <c r="Q80" s="210"/>
      <c r="R80" s="408"/>
      <c r="S80" s="209"/>
      <c r="T80" s="210"/>
      <c r="U80" s="408"/>
      <c r="V80" s="209"/>
      <c r="W80" s="210">
        <v>3</v>
      </c>
      <c r="X80" s="209"/>
    </row>
    <row r="81" spans="1:29" x14ac:dyDescent="0.3">
      <c r="A81" s="1287"/>
      <c r="B81" s="159" t="s">
        <v>36</v>
      </c>
      <c r="C81" s="170"/>
      <c r="D81" s="240"/>
      <c r="E81" s="240"/>
      <c r="F81" s="212"/>
      <c r="G81" s="162"/>
      <c r="H81" s="295">
        <f t="shared" si="18"/>
        <v>0</v>
      </c>
      <c r="I81" s="296">
        <f t="shared" si="19"/>
        <v>45</v>
      </c>
      <c r="J81" s="297">
        <v>15</v>
      </c>
      <c r="K81" s="297"/>
      <c r="L81" s="297">
        <v>30</v>
      </c>
      <c r="M81" s="300">
        <f>H80-I81</f>
        <v>45</v>
      </c>
      <c r="N81" s="170"/>
      <c r="O81" s="409"/>
      <c r="P81" s="212"/>
      <c r="Q81" s="170"/>
      <c r="R81" s="409"/>
      <c r="S81" s="212"/>
      <c r="T81" s="170"/>
      <c r="U81" s="409"/>
      <c r="V81" s="212"/>
      <c r="W81" s="170"/>
      <c r="X81" s="212"/>
    </row>
    <row r="82" spans="1:29" ht="31.2" x14ac:dyDescent="0.3">
      <c r="A82" s="1289" t="s">
        <v>137</v>
      </c>
      <c r="B82" s="205" t="s">
        <v>183</v>
      </c>
      <c r="C82" s="170"/>
      <c r="D82" s="240" t="s">
        <v>173</v>
      </c>
      <c r="E82" s="240"/>
      <c r="F82" s="212"/>
      <c r="G82" s="162">
        <v>3</v>
      </c>
      <c r="H82" s="295">
        <f t="shared" si="18"/>
        <v>90</v>
      </c>
      <c r="I82" s="296">
        <f t="shared" si="19"/>
        <v>39</v>
      </c>
      <c r="J82" s="297"/>
      <c r="K82" s="297"/>
      <c r="L82" s="297">
        <v>39</v>
      </c>
      <c r="M82" s="300">
        <f>H82-I82</f>
        <v>51</v>
      </c>
      <c r="N82" s="170"/>
      <c r="O82" s="409"/>
      <c r="P82" s="212"/>
      <c r="Q82" s="170"/>
      <c r="R82" s="409"/>
      <c r="S82" s="212"/>
      <c r="T82" s="170"/>
      <c r="U82" s="409"/>
      <c r="V82" s="212"/>
      <c r="W82" s="170"/>
      <c r="X82" s="212">
        <v>3</v>
      </c>
    </row>
    <row r="83" spans="1:29" ht="16.5" customHeight="1" thickBot="1" x14ac:dyDescent="0.35">
      <c r="A83" s="1290"/>
      <c r="B83" s="290" t="s">
        <v>220</v>
      </c>
      <c r="C83" s="171"/>
      <c r="D83" s="174"/>
      <c r="E83" s="174"/>
      <c r="F83" s="172"/>
      <c r="G83" s="173"/>
      <c r="H83" s="298">
        <f t="shared" si="18"/>
        <v>0</v>
      </c>
      <c r="I83" s="301">
        <f t="shared" si="19"/>
        <v>39</v>
      </c>
      <c r="J83" s="302">
        <v>13</v>
      </c>
      <c r="K83" s="302"/>
      <c r="L83" s="302">
        <v>26</v>
      </c>
      <c r="M83" s="303">
        <f>H82-I83</f>
        <v>51</v>
      </c>
      <c r="N83" s="171"/>
      <c r="O83" s="410"/>
      <c r="P83" s="172"/>
      <c r="Q83" s="171"/>
      <c r="R83" s="410"/>
      <c r="S83" s="172"/>
      <c r="T83" s="171"/>
      <c r="U83" s="410"/>
      <c r="V83" s="172"/>
      <c r="W83" s="171"/>
      <c r="X83" s="172"/>
    </row>
    <row r="84" spans="1:29" ht="16.2" thickBot="1" x14ac:dyDescent="0.35">
      <c r="A84" s="1291" t="s">
        <v>132</v>
      </c>
      <c r="B84" s="1292"/>
      <c r="C84" s="1292"/>
      <c r="D84" s="1292"/>
      <c r="E84" s="1292"/>
      <c r="F84" s="1293"/>
      <c r="G84" s="175">
        <f>SUM(G72:G83)</f>
        <v>19.5</v>
      </c>
      <c r="H84" s="176">
        <f t="shared" ref="H84:M84" si="20">SUM(H72:H83)</f>
        <v>585</v>
      </c>
      <c r="I84" s="176">
        <f t="shared" si="20"/>
        <v>432</v>
      </c>
      <c r="J84" s="176">
        <f t="shared" si="20"/>
        <v>94</v>
      </c>
      <c r="K84" s="176">
        <f t="shared" si="20"/>
        <v>0</v>
      </c>
      <c r="L84" s="176">
        <f t="shared" si="20"/>
        <v>338</v>
      </c>
      <c r="M84" s="176">
        <f t="shared" si="20"/>
        <v>543</v>
      </c>
      <c r="N84" s="176">
        <f>SUM(N72:N83)</f>
        <v>0</v>
      </c>
      <c r="O84" s="176">
        <f t="shared" ref="O84:AC84" si="21">SUM(O72:O83)</f>
        <v>0</v>
      </c>
      <c r="P84" s="176">
        <f t="shared" si="21"/>
        <v>0</v>
      </c>
      <c r="Q84" s="176">
        <f t="shared" si="21"/>
        <v>2</v>
      </c>
      <c r="R84" s="176">
        <f t="shared" si="21"/>
        <v>2</v>
      </c>
      <c r="S84" s="176">
        <f t="shared" si="21"/>
        <v>2</v>
      </c>
      <c r="T84" s="176">
        <f t="shared" si="21"/>
        <v>3</v>
      </c>
      <c r="U84" s="176">
        <f t="shared" si="21"/>
        <v>3</v>
      </c>
      <c r="V84" s="176">
        <f t="shared" si="21"/>
        <v>3</v>
      </c>
      <c r="W84" s="176">
        <f t="shared" si="21"/>
        <v>3</v>
      </c>
      <c r="X84" s="176">
        <f t="shared" si="21"/>
        <v>3</v>
      </c>
      <c r="Y84" s="415">
        <f t="shared" si="21"/>
        <v>0</v>
      </c>
      <c r="Z84" s="176">
        <f t="shared" si="21"/>
        <v>0</v>
      </c>
      <c r="AA84" s="176">
        <f t="shared" si="21"/>
        <v>0</v>
      </c>
      <c r="AB84" s="176">
        <f t="shared" si="21"/>
        <v>0</v>
      </c>
      <c r="AC84" s="176">
        <f t="shared" si="21"/>
        <v>0</v>
      </c>
    </row>
    <row r="85" spans="1:29" ht="16.2" thickBot="1" x14ac:dyDescent="0.35">
      <c r="A85" s="1283" t="s">
        <v>206</v>
      </c>
      <c r="B85" s="1284"/>
      <c r="C85" s="1284"/>
      <c r="D85" s="1284"/>
      <c r="E85" s="1284"/>
      <c r="F85" s="1284"/>
      <c r="G85" s="1284"/>
      <c r="H85" s="1284"/>
      <c r="I85" s="1272"/>
      <c r="J85" s="1272"/>
      <c r="K85" s="1272"/>
      <c r="L85" s="1272"/>
      <c r="M85" s="1272"/>
      <c r="N85" s="1284"/>
      <c r="O85" s="1284"/>
      <c r="P85" s="1284"/>
      <c r="Q85" s="1284"/>
      <c r="R85" s="1284"/>
      <c r="S85" s="1284"/>
      <c r="T85" s="1284"/>
      <c r="U85" s="1284"/>
      <c r="V85" s="1284"/>
      <c r="W85" s="1284"/>
      <c r="X85" s="1285"/>
    </row>
    <row r="86" spans="1:29" x14ac:dyDescent="0.3">
      <c r="A86" s="1294" t="s">
        <v>138</v>
      </c>
      <c r="B86" s="187" t="s">
        <v>279</v>
      </c>
      <c r="C86" s="177"/>
      <c r="D86" s="177" t="s">
        <v>179</v>
      </c>
      <c r="E86" s="177"/>
      <c r="F86" s="177"/>
      <c r="G86" s="178">
        <v>5</v>
      </c>
      <c r="H86" s="311">
        <f>G86*30</f>
        <v>150</v>
      </c>
      <c r="I86" s="318">
        <f>J86+L86+K86</f>
        <v>60</v>
      </c>
      <c r="J86" s="198">
        <v>30</v>
      </c>
      <c r="K86" s="198"/>
      <c r="L86" s="198">
        <v>30</v>
      </c>
      <c r="M86" s="319">
        <f>H86-I86</f>
        <v>90</v>
      </c>
      <c r="N86" s="179"/>
      <c r="O86" s="411"/>
      <c r="P86" s="180"/>
      <c r="Q86" s="181"/>
      <c r="R86" s="411"/>
      <c r="S86" s="180"/>
      <c r="T86" s="181">
        <v>4</v>
      </c>
      <c r="U86" s="411"/>
      <c r="V86" s="180"/>
      <c r="W86" s="181"/>
      <c r="X86" s="180"/>
    </row>
    <row r="87" spans="1:29" ht="16.5" customHeight="1" x14ac:dyDescent="0.3">
      <c r="A87" s="1295"/>
      <c r="B87" s="187" t="s">
        <v>280</v>
      </c>
      <c r="C87" s="182"/>
      <c r="D87" s="183"/>
      <c r="E87" s="184"/>
      <c r="F87" s="185"/>
      <c r="G87" s="188"/>
      <c r="H87" s="312"/>
      <c r="I87" s="320"/>
      <c r="J87" s="308"/>
      <c r="K87" s="308">
        <f>SUM(K88:K93)</f>
        <v>0</v>
      </c>
      <c r="L87" s="308"/>
      <c r="M87" s="309"/>
      <c r="N87" s="197"/>
      <c r="O87" s="412"/>
      <c r="P87" s="186"/>
      <c r="Q87" s="199"/>
      <c r="R87" s="412"/>
      <c r="S87" s="186"/>
      <c r="T87" s="199"/>
      <c r="U87" s="412"/>
      <c r="V87" s="186"/>
      <c r="W87" s="199"/>
      <c r="X87" s="186"/>
    </row>
    <row r="88" spans="1:29" x14ac:dyDescent="0.3">
      <c r="A88" s="1296" t="s">
        <v>139</v>
      </c>
      <c r="B88" s="187" t="s">
        <v>281</v>
      </c>
      <c r="C88" s="182">
        <v>6</v>
      </c>
      <c r="D88" s="183"/>
      <c r="E88" s="184"/>
      <c r="F88" s="185"/>
      <c r="G88" s="188">
        <v>5</v>
      </c>
      <c r="H88" s="313">
        <f t="shared" ref="H88:H98" si="22">G88*30</f>
        <v>150</v>
      </c>
      <c r="I88" s="321">
        <f>J88+L88+K88</f>
        <v>54</v>
      </c>
      <c r="J88" s="189">
        <v>18</v>
      </c>
      <c r="K88" s="190"/>
      <c r="L88" s="190">
        <v>36</v>
      </c>
      <c r="M88" s="191">
        <f t="shared" ref="M88:M98" si="23">H88-I88</f>
        <v>96</v>
      </c>
      <c r="N88" s="194"/>
      <c r="O88" s="391"/>
      <c r="P88" s="193"/>
      <c r="Q88" s="192"/>
      <c r="R88" s="391"/>
      <c r="S88" s="193"/>
      <c r="T88" s="192"/>
      <c r="U88" s="391">
        <v>3</v>
      </c>
      <c r="V88" s="193">
        <v>3</v>
      </c>
      <c r="W88" s="192"/>
      <c r="X88" s="186"/>
    </row>
    <row r="89" spans="1:29" x14ac:dyDescent="0.3">
      <c r="A89" s="1295"/>
      <c r="B89" s="187" t="s">
        <v>282</v>
      </c>
      <c r="C89" s="182"/>
      <c r="D89" s="183"/>
      <c r="E89" s="184"/>
      <c r="F89" s="185"/>
      <c r="G89" s="188"/>
      <c r="H89" s="313"/>
      <c r="I89" s="321"/>
      <c r="J89" s="189"/>
      <c r="K89" s="190"/>
      <c r="L89" s="190"/>
      <c r="M89" s="191"/>
      <c r="N89" s="194"/>
      <c r="O89" s="391"/>
      <c r="P89" s="193"/>
      <c r="Q89" s="192"/>
      <c r="R89" s="391"/>
      <c r="S89" s="193"/>
      <c r="T89" s="192"/>
      <c r="U89" s="391"/>
      <c r="V89" s="193"/>
      <c r="W89" s="192"/>
      <c r="X89" s="186"/>
    </row>
    <row r="90" spans="1:29" x14ac:dyDescent="0.3">
      <c r="A90" s="1296" t="s">
        <v>140</v>
      </c>
      <c r="B90" s="187" t="s">
        <v>283</v>
      </c>
      <c r="C90" s="182"/>
      <c r="D90" s="183" t="s">
        <v>174</v>
      </c>
      <c r="E90" s="184"/>
      <c r="F90" s="185"/>
      <c r="G90" s="188">
        <v>5</v>
      </c>
      <c r="H90" s="313">
        <f>G90*30</f>
        <v>150</v>
      </c>
      <c r="I90" s="321">
        <f>J90+L90+K90</f>
        <v>54</v>
      </c>
      <c r="J90" s="189">
        <v>18</v>
      </c>
      <c r="K90" s="190"/>
      <c r="L90" s="190">
        <v>36</v>
      </c>
      <c r="M90" s="191">
        <f>H90-I90</f>
        <v>96</v>
      </c>
      <c r="N90" s="194"/>
      <c r="O90" s="391"/>
      <c r="P90" s="193"/>
      <c r="Q90" s="192"/>
      <c r="R90" s="391"/>
      <c r="S90" s="193"/>
      <c r="T90" s="192"/>
      <c r="U90" s="391">
        <v>3</v>
      </c>
      <c r="V90" s="193">
        <v>3</v>
      </c>
      <c r="W90" s="192"/>
      <c r="X90" s="186"/>
    </row>
    <row r="91" spans="1:29" x14ac:dyDescent="0.3">
      <c r="A91" s="1295"/>
      <c r="B91" s="187" t="s">
        <v>300</v>
      </c>
      <c r="C91" s="182"/>
      <c r="D91" s="183"/>
      <c r="E91" s="184"/>
      <c r="F91" s="185"/>
      <c r="G91" s="188"/>
      <c r="H91" s="313"/>
      <c r="I91" s="321"/>
      <c r="J91" s="189"/>
      <c r="K91" s="190"/>
      <c r="L91" s="190"/>
      <c r="M91" s="191"/>
      <c r="N91" s="194"/>
      <c r="O91" s="391"/>
      <c r="P91" s="193"/>
      <c r="Q91" s="192"/>
      <c r="R91" s="391"/>
      <c r="S91" s="193"/>
      <c r="T91" s="192"/>
      <c r="U91" s="391"/>
      <c r="V91" s="193"/>
      <c r="W91" s="192"/>
      <c r="X91" s="186"/>
    </row>
    <row r="92" spans="1:29" x14ac:dyDescent="0.3">
      <c r="A92" s="1296" t="s">
        <v>141</v>
      </c>
      <c r="B92" s="187" t="s">
        <v>284</v>
      </c>
      <c r="C92" s="182"/>
      <c r="D92" s="183" t="s">
        <v>185</v>
      </c>
      <c r="E92" s="184"/>
      <c r="F92" s="185"/>
      <c r="G92" s="188">
        <v>4</v>
      </c>
      <c r="H92" s="313">
        <f t="shared" si="22"/>
        <v>120</v>
      </c>
      <c r="I92" s="321">
        <f>J92+L92+K92</f>
        <v>45</v>
      </c>
      <c r="J92" s="189">
        <v>15</v>
      </c>
      <c r="K92" s="190"/>
      <c r="L92" s="190">
        <v>30</v>
      </c>
      <c r="M92" s="191">
        <f t="shared" si="23"/>
        <v>75</v>
      </c>
      <c r="N92" s="194"/>
      <c r="O92" s="391"/>
      <c r="P92" s="195"/>
      <c r="Q92" s="192"/>
      <c r="R92" s="391"/>
      <c r="S92" s="193"/>
      <c r="T92" s="194"/>
      <c r="U92" s="391"/>
      <c r="V92" s="193"/>
      <c r="W92" s="192">
        <v>3</v>
      </c>
      <c r="X92" s="186"/>
    </row>
    <row r="93" spans="1:29" x14ac:dyDescent="0.3">
      <c r="A93" s="1295"/>
      <c r="B93" s="187" t="s">
        <v>237</v>
      </c>
      <c r="C93" s="182"/>
      <c r="D93" s="183"/>
      <c r="E93" s="184"/>
      <c r="F93" s="185"/>
      <c r="G93" s="188"/>
      <c r="H93" s="313"/>
      <c r="I93" s="321"/>
      <c r="J93" s="189"/>
      <c r="K93" s="190"/>
      <c r="L93" s="190"/>
      <c r="M93" s="196"/>
      <c r="N93" s="194"/>
      <c r="O93" s="391"/>
      <c r="P93" s="195"/>
      <c r="Q93" s="192"/>
      <c r="R93" s="391"/>
      <c r="S93" s="193"/>
      <c r="T93" s="194"/>
      <c r="U93" s="391"/>
      <c r="V93" s="193"/>
      <c r="W93" s="192"/>
      <c r="X93" s="186"/>
    </row>
    <row r="94" spans="1:29" x14ac:dyDescent="0.3">
      <c r="A94" s="1296" t="s">
        <v>142</v>
      </c>
      <c r="B94" s="187" t="s">
        <v>286</v>
      </c>
      <c r="C94" s="182">
        <v>7</v>
      </c>
      <c r="D94" s="183"/>
      <c r="E94" s="184"/>
      <c r="F94" s="184"/>
      <c r="G94" s="188">
        <v>6</v>
      </c>
      <c r="H94" s="314">
        <f t="shared" si="22"/>
        <v>180</v>
      </c>
      <c r="I94" s="321">
        <f>J94+L94+K94</f>
        <v>60</v>
      </c>
      <c r="J94" s="189">
        <v>30</v>
      </c>
      <c r="K94" s="190"/>
      <c r="L94" s="190">
        <v>30</v>
      </c>
      <c r="M94" s="191">
        <f t="shared" si="23"/>
        <v>120</v>
      </c>
      <c r="N94" s="194"/>
      <c r="O94" s="391"/>
      <c r="P94" s="195"/>
      <c r="Q94" s="192"/>
      <c r="R94" s="391"/>
      <c r="S94" s="193"/>
      <c r="T94" s="194"/>
      <c r="U94" s="391"/>
      <c r="V94" s="193"/>
      <c r="W94" s="192">
        <v>4</v>
      </c>
      <c r="X94" s="186"/>
    </row>
    <row r="95" spans="1:29" x14ac:dyDescent="0.3">
      <c r="A95" s="1295"/>
      <c r="B95" s="187" t="s">
        <v>287</v>
      </c>
      <c r="C95" s="182"/>
      <c r="D95" s="183"/>
      <c r="E95" s="184"/>
      <c r="F95" s="184"/>
      <c r="G95" s="188"/>
      <c r="H95" s="312"/>
      <c r="I95" s="320"/>
      <c r="J95" s="308"/>
      <c r="K95" s="308"/>
      <c r="L95" s="308"/>
      <c r="M95" s="310"/>
      <c r="N95" s="194"/>
      <c r="O95" s="391"/>
      <c r="P95" s="195"/>
      <c r="Q95" s="192"/>
      <c r="R95" s="391"/>
      <c r="S95" s="193"/>
      <c r="T95" s="194"/>
      <c r="U95" s="391"/>
      <c r="V95" s="193"/>
      <c r="W95" s="192"/>
      <c r="X95" s="186"/>
    </row>
    <row r="96" spans="1:29" x14ac:dyDescent="0.3">
      <c r="A96" s="1296" t="s">
        <v>143</v>
      </c>
      <c r="B96" s="413" t="s">
        <v>288</v>
      </c>
      <c r="C96" s="182">
        <v>7</v>
      </c>
      <c r="D96" s="183"/>
      <c r="E96" s="184"/>
      <c r="F96" s="185"/>
      <c r="G96" s="188">
        <v>5</v>
      </c>
      <c r="H96" s="314">
        <f t="shared" si="22"/>
        <v>150</v>
      </c>
      <c r="I96" s="321">
        <f>J96+L96</f>
        <v>60</v>
      </c>
      <c r="J96" s="189">
        <v>30</v>
      </c>
      <c r="K96" s="190"/>
      <c r="L96" s="190">
        <v>30</v>
      </c>
      <c r="M96" s="191">
        <f t="shared" si="23"/>
        <v>90</v>
      </c>
      <c r="N96" s="194"/>
      <c r="O96" s="391"/>
      <c r="P96" s="195"/>
      <c r="Q96" s="192"/>
      <c r="R96" s="391"/>
      <c r="S96" s="193"/>
      <c r="T96" s="194"/>
      <c r="U96" s="391"/>
      <c r="V96" s="193"/>
      <c r="W96" s="192">
        <v>4</v>
      </c>
      <c r="X96" s="193"/>
    </row>
    <row r="97" spans="1:29" x14ac:dyDescent="0.3">
      <c r="A97" s="1295"/>
      <c r="B97" s="414" t="s">
        <v>289</v>
      </c>
      <c r="C97" s="182"/>
      <c r="D97" s="183"/>
      <c r="E97" s="184"/>
      <c r="F97" s="185"/>
      <c r="G97" s="188"/>
      <c r="H97" s="315"/>
      <c r="I97" s="321"/>
      <c r="J97" s="189"/>
      <c r="K97" s="190"/>
      <c r="L97" s="190"/>
      <c r="M97" s="191"/>
      <c r="N97" s="194"/>
      <c r="O97" s="391"/>
      <c r="P97" s="195"/>
      <c r="Q97" s="192"/>
      <c r="R97" s="391"/>
      <c r="S97" s="193"/>
      <c r="T97" s="194"/>
      <c r="U97" s="391"/>
      <c r="V97" s="193"/>
      <c r="W97" s="192"/>
      <c r="X97" s="193"/>
    </row>
    <row r="98" spans="1:29" ht="31.2" x14ac:dyDescent="0.3">
      <c r="A98" s="1296" t="s">
        <v>144</v>
      </c>
      <c r="B98" s="187" t="s">
        <v>291</v>
      </c>
      <c r="C98" s="182"/>
      <c r="D98" s="190">
        <v>8</v>
      </c>
      <c r="E98" s="185"/>
      <c r="F98" s="184"/>
      <c r="G98" s="188">
        <v>1</v>
      </c>
      <c r="H98" s="313">
        <f t="shared" si="22"/>
        <v>30</v>
      </c>
      <c r="I98" s="321">
        <f>J98+L98+K98</f>
        <v>13</v>
      </c>
      <c r="J98" s="189"/>
      <c r="K98" s="190"/>
      <c r="L98" s="190">
        <v>13</v>
      </c>
      <c r="M98" s="191">
        <f t="shared" si="23"/>
        <v>17</v>
      </c>
      <c r="N98" s="194"/>
      <c r="O98" s="391"/>
      <c r="P98" s="195"/>
      <c r="Q98" s="192"/>
      <c r="R98" s="391"/>
      <c r="S98" s="193"/>
      <c r="T98" s="194"/>
      <c r="U98" s="391"/>
      <c r="V98" s="193"/>
      <c r="W98" s="192"/>
      <c r="X98" s="193">
        <v>1</v>
      </c>
    </row>
    <row r="99" spans="1:29" ht="31.2" x14ac:dyDescent="0.3">
      <c r="A99" s="1295"/>
      <c r="B99" s="187" t="s">
        <v>292</v>
      </c>
      <c r="C99" s="182"/>
      <c r="D99" s="190"/>
      <c r="E99" s="185"/>
      <c r="F99" s="184"/>
      <c r="G99" s="188"/>
      <c r="H99" s="316"/>
      <c r="I99" s="322"/>
      <c r="J99" s="317"/>
      <c r="K99" s="317"/>
      <c r="L99" s="317"/>
      <c r="M99" s="310"/>
      <c r="N99" s="194"/>
      <c r="O99" s="391"/>
      <c r="P99" s="195"/>
      <c r="Q99" s="192"/>
      <c r="R99" s="391"/>
      <c r="S99" s="193"/>
      <c r="T99" s="194"/>
      <c r="U99" s="391"/>
      <c r="V99" s="193"/>
      <c r="W99" s="192"/>
      <c r="X99" s="193"/>
    </row>
    <row r="100" spans="1:29" x14ac:dyDescent="0.3">
      <c r="A100" s="1296" t="s">
        <v>145</v>
      </c>
      <c r="B100" s="187" t="s">
        <v>293</v>
      </c>
      <c r="C100" s="182">
        <v>8</v>
      </c>
      <c r="D100" s="190"/>
      <c r="E100" s="185"/>
      <c r="F100" s="184"/>
      <c r="G100" s="188">
        <v>5</v>
      </c>
      <c r="H100" s="313">
        <f>G100*30</f>
        <v>150</v>
      </c>
      <c r="I100" s="321">
        <f>J100+L100+K100</f>
        <v>52</v>
      </c>
      <c r="J100" s="189">
        <v>26</v>
      </c>
      <c r="K100" s="190"/>
      <c r="L100" s="190">
        <v>26</v>
      </c>
      <c r="M100" s="191">
        <f>H100-I100</f>
        <v>98</v>
      </c>
      <c r="N100" s="194"/>
      <c r="O100" s="391"/>
      <c r="P100" s="195"/>
      <c r="Q100" s="192"/>
      <c r="R100" s="391"/>
      <c r="S100" s="193"/>
      <c r="T100" s="194"/>
      <c r="U100" s="391"/>
      <c r="V100" s="193"/>
      <c r="W100" s="192"/>
      <c r="X100" s="193">
        <v>4</v>
      </c>
    </row>
    <row r="101" spans="1:29" x14ac:dyDescent="0.3">
      <c r="A101" s="1295"/>
      <c r="B101" s="187" t="s">
        <v>294</v>
      </c>
      <c r="C101" s="182"/>
      <c r="D101" s="190"/>
      <c r="E101" s="185"/>
      <c r="F101" s="184"/>
      <c r="G101" s="188"/>
      <c r="H101" s="316"/>
      <c r="I101" s="322"/>
      <c r="J101" s="317"/>
      <c r="K101" s="317"/>
      <c r="L101" s="317"/>
      <c r="M101" s="310"/>
      <c r="N101" s="194"/>
      <c r="O101" s="391"/>
      <c r="P101" s="195"/>
      <c r="Q101" s="192"/>
      <c r="R101" s="391"/>
      <c r="S101" s="193"/>
      <c r="T101" s="194"/>
      <c r="U101" s="391"/>
      <c r="V101" s="193"/>
      <c r="W101" s="192"/>
      <c r="X101" s="193"/>
    </row>
    <row r="102" spans="1:29" x14ac:dyDescent="0.3">
      <c r="A102" s="1296" t="s">
        <v>290</v>
      </c>
      <c r="B102" s="413" t="s">
        <v>295</v>
      </c>
      <c r="C102" s="182">
        <v>8</v>
      </c>
      <c r="D102" s="190"/>
      <c r="E102" s="185"/>
      <c r="F102" s="184"/>
      <c r="G102" s="188">
        <v>5</v>
      </c>
      <c r="H102" s="314">
        <f>G102*30</f>
        <v>150</v>
      </c>
      <c r="I102" s="321">
        <f>J102+L102</f>
        <v>52</v>
      </c>
      <c r="J102" s="189">
        <v>26</v>
      </c>
      <c r="K102" s="190"/>
      <c r="L102" s="190">
        <v>26</v>
      </c>
      <c r="M102" s="191">
        <f>H102-I102</f>
        <v>98</v>
      </c>
      <c r="N102" s="194"/>
      <c r="O102" s="391"/>
      <c r="P102" s="195"/>
      <c r="Q102" s="192"/>
      <c r="R102" s="391"/>
      <c r="S102" s="193"/>
      <c r="T102" s="194"/>
      <c r="U102" s="391"/>
      <c r="V102" s="193"/>
      <c r="W102" s="192"/>
      <c r="X102" s="193">
        <v>4</v>
      </c>
    </row>
    <row r="103" spans="1:29" ht="16.2" thickBot="1" x14ac:dyDescent="0.35">
      <c r="A103" s="1295"/>
      <c r="B103" s="414" t="s">
        <v>296</v>
      </c>
      <c r="C103" s="182"/>
      <c r="D103" s="190"/>
      <c r="E103" s="185"/>
      <c r="F103" s="184"/>
      <c r="G103" s="188"/>
      <c r="H103" s="314"/>
      <c r="I103" s="321"/>
      <c r="J103" s="189"/>
      <c r="K103" s="190"/>
      <c r="L103" s="190"/>
      <c r="M103" s="191"/>
      <c r="N103" s="194"/>
      <c r="O103" s="391"/>
      <c r="P103" s="195"/>
      <c r="Q103" s="192"/>
      <c r="R103" s="391"/>
      <c r="S103" s="193"/>
      <c r="T103" s="194"/>
      <c r="U103" s="391"/>
      <c r="V103" s="193"/>
      <c r="W103" s="192"/>
      <c r="X103" s="193"/>
    </row>
    <row r="104" spans="1:29" ht="16.2" thickBot="1" x14ac:dyDescent="0.35">
      <c r="A104" s="1256" t="s">
        <v>186</v>
      </c>
      <c r="B104" s="1257"/>
      <c r="C104" s="1257"/>
      <c r="D104" s="1257"/>
      <c r="E104" s="1257"/>
      <c r="F104" s="1258"/>
      <c r="G104" s="157">
        <f t="shared" ref="G104:AC104" si="24">SUM(G86:G103)</f>
        <v>41</v>
      </c>
      <c r="H104" s="158">
        <f t="shared" si="24"/>
        <v>1230</v>
      </c>
      <c r="I104" s="158">
        <f t="shared" si="24"/>
        <v>450</v>
      </c>
      <c r="J104" s="158">
        <f t="shared" si="24"/>
        <v>193</v>
      </c>
      <c r="K104" s="158">
        <f t="shared" si="24"/>
        <v>0</v>
      </c>
      <c r="L104" s="158">
        <f t="shared" si="24"/>
        <v>257</v>
      </c>
      <c r="M104" s="158">
        <f t="shared" si="24"/>
        <v>780</v>
      </c>
      <c r="N104" s="158">
        <f t="shared" si="24"/>
        <v>0</v>
      </c>
      <c r="O104" s="158">
        <f t="shared" si="24"/>
        <v>0</v>
      </c>
      <c r="P104" s="158">
        <f t="shared" si="24"/>
        <v>0</v>
      </c>
      <c r="Q104" s="158">
        <f t="shared" si="24"/>
        <v>0</v>
      </c>
      <c r="R104" s="158">
        <f t="shared" si="24"/>
        <v>0</v>
      </c>
      <c r="S104" s="158">
        <f t="shared" si="24"/>
        <v>0</v>
      </c>
      <c r="T104" s="158">
        <f t="shared" si="24"/>
        <v>4</v>
      </c>
      <c r="U104" s="158">
        <f t="shared" si="24"/>
        <v>6</v>
      </c>
      <c r="V104" s="158">
        <f t="shared" si="24"/>
        <v>6</v>
      </c>
      <c r="W104" s="158">
        <f t="shared" si="24"/>
        <v>11</v>
      </c>
      <c r="X104" s="158">
        <f t="shared" si="24"/>
        <v>9</v>
      </c>
      <c r="Y104" s="433">
        <f t="shared" si="24"/>
        <v>0</v>
      </c>
      <c r="Z104" s="158">
        <f t="shared" si="24"/>
        <v>0</v>
      </c>
      <c r="AA104" s="158">
        <f t="shared" si="24"/>
        <v>0</v>
      </c>
      <c r="AB104" s="158">
        <f t="shared" si="24"/>
        <v>0</v>
      </c>
      <c r="AC104" s="158">
        <f t="shared" si="24"/>
        <v>0</v>
      </c>
    </row>
    <row r="105" spans="1:29" ht="16.2" thickBot="1" x14ac:dyDescent="0.35">
      <c r="A105" s="1252" t="s">
        <v>193</v>
      </c>
      <c r="B105" s="1253"/>
      <c r="C105" s="1253"/>
      <c r="D105" s="1253"/>
      <c r="E105" s="1253"/>
      <c r="F105" s="1254"/>
      <c r="G105" s="201">
        <f t="shared" ref="G105:AC105" si="25">G104+G84</f>
        <v>60.5</v>
      </c>
      <c r="H105" s="202">
        <f t="shared" si="25"/>
        <v>1815</v>
      </c>
      <c r="I105" s="202">
        <f t="shared" si="25"/>
        <v>882</v>
      </c>
      <c r="J105" s="202">
        <f t="shared" si="25"/>
        <v>287</v>
      </c>
      <c r="K105" s="202">
        <f t="shared" si="25"/>
        <v>0</v>
      </c>
      <c r="L105" s="202">
        <f t="shared" si="25"/>
        <v>595</v>
      </c>
      <c r="M105" s="202">
        <f t="shared" si="25"/>
        <v>1323</v>
      </c>
      <c r="N105" s="158">
        <f t="shared" si="25"/>
        <v>0</v>
      </c>
      <c r="O105" s="158">
        <f t="shared" si="25"/>
        <v>0</v>
      </c>
      <c r="P105" s="158">
        <f t="shared" si="25"/>
        <v>0</v>
      </c>
      <c r="Q105" s="158">
        <f t="shared" si="25"/>
        <v>2</v>
      </c>
      <c r="R105" s="158">
        <f t="shared" si="25"/>
        <v>2</v>
      </c>
      <c r="S105" s="158">
        <f t="shared" si="25"/>
        <v>2</v>
      </c>
      <c r="T105" s="158">
        <f t="shared" si="25"/>
        <v>7</v>
      </c>
      <c r="U105" s="158">
        <f t="shared" si="25"/>
        <v>9</v>
      </c>
      <c r="V105" s="158">
        <f t="shared" si="25"/>
        <v>9</v>
      </c>
      <c r="W105" s="158">
        <f t="shared" si="25"/>
        <v>14</v>
      </c>
      <c r="X105" s="158">
        <f t="shared" si="25"/>
        <v>12</v>
      </c>
      <c r="Y105" s="433">
        <f t="shared" si="25"/>
        <v>0</v>
      </c>
      <c r="Z105" s="158">
        <f t="shared" si="25"/>
        <v>0</v>
      </c>
      <c r="AA105" s="158">
        <f t="shared" si="25"/>
        <v>0</v>
      </c>
      <c r="AB105" s="158">
        <f t="shared" si="25"/>
        <v>0</v>
      </c>
      <c r="AC105" s="158">
        <f t="shared" si="25"/>
        <v>0</v>
      </c>
    </row>
    <row r="106" spans="1:29" s="76" customFormat="1" ht="16.2" thickBot="1" x14ac:dyDescent="0.35">
      <c r="A106" s="1297" t="s">
        <v>194</v>
      </c>
      <c r="B106" s="1297"/>
      <c r="C106" s="1297"/>
      <c r="D106" s="1297"/>
      <c r="E106" s="1297"/>
      <c r="F106" s="1297"/>
      <c r="G106" s="201">
        <f t="shared" ref="G106:M106" si="26">G105+G69</f>
        <v>240</v>
      </c>
      <c r="H106" s="202">
        <f t="shared" si="26"/>
        <v>7200</v>
      </c>
      <c r="I106" s="202">
        <f t="shared" si="26"/>
        <v>2851</v>
      </c>
      <c r="J106" s="202">
        <f t="shared" si="26"/>
        <v>960</v>
      </c>
      <c r="K106" s="202">
        <f t="shared" si="26"/>
        <v>63</v>
      </c>
      <c r="L106" s="202">
        <f t="shared" si="26"/>
        <v>1828</v>
      </c>
      <c r="M106" s="202">
        <f t="shared" si="26"/>
        <v>4739</v>
      </c>
      <c r="N106" s="158">
        <f t="shared" ref="N106:X106" si="27">N69+N105</f>
        <v>26</v>
      </c>
      <c r="O106" s="158">
        <f t="shared" si="27"/>
        <v>20</v>
      </c>
      <c r="P106" s="158">
        <f t="shared" si="27"/>
        <v>20</v>
      </c>
      <c r="Q106" s="158">
        <f t="shared" si="27"/>
        <v>25</v>
      </c>
      <c r="R106" s="158">
        <f t="shared" si="27"/>
        <v>20</v>
      </c>
      <c r="S106" s="158">
        <f t="shared" si="27"/>
        <v>20</v>
      </c>
      <c r="T106" s="158">
        <f t="shared" si="27"/>
        <v>24</v>
      </c>
      <c r="U106" s="158">
        <f t="shared" si="27"/>
        <v>16</v>
      </c>
      <c r="V106" s="158">
        <f t="shared" si="27"/>
        <v>16</v>
      </c>
      <c r="W106" s="158">
        <f t="shared" si="27"/>
        <v>22</v>
      </c>
      <c r="X106" s="158">
        <f t="shared" si="27"/>
        <v>16</v>
      </c>
      <c r="AA106" s="227">
        <v>22</v>
      </c>
      <c r="AB106" s="227">
        <v>22</v>
      </c>
      <c r="AC106" s="227">
        <v>22</v>
      </c>
    </row>
    <row r="107" spans="1:29" s="76" customFormat="1" ht="16.2" thickBot="1" x14ac:dyDescent="0.35">
      <c r="A107" s="1255" t="s">
        <v>151</v>
      </c>
      <c r="B107" s="1255"/>
      <c r="C107" s="1255"/>
      <c r="D107" s="1255"/>
      <c r="E107" s="1255"/>
      <c r="F107" s="1255"/>
      <c r="G107" s="1255"/>
      <c r="H107" s="1255"/>
      <c r="I107" s="1255"/>
      <c r="J107" s="1255"/>
      <c r="K107" s="1255"/>
      <c r="L107" s="1255"/>
      <c r="M107" s="1255"/>
      <c r="N107" s="158">
        <f>N106</f>
        <v>26</v>
      </c>
      <c r="O107" s="158">
        <f t="shared" ref="O107:AC107" si="28">O106</f>
        <v>20</v>
      </c>
      <c r="P107" s="158">
        <f t="shared" si="28"/>
        <v>20</v>
      </c>
      <c r="Q107" s="158">
        <f t="shared" si="28"/>
        <v>25</v>
      </c>
      <c r="R107" s="158">
        <f t="shared" si="28"/>
        <v>20</v>
      </c>
      <c r="S107" s="158">
        <f t="shared" si="28"/>
        <v>20</v>
      </c>
      <c r="T107" s="158">
        <f t="shared" si="28"/>
        <v>24</v>
      </c>
      <c r="U107" s="158">
        <f t="shared" si="28"/>
        <v>16</v>
      </c>
      <c r="V107" s="158">
        <f t="shared" si="28"/>
        <v>16</v>
      </c>
      <c r="W107" s="158">
        <f t="shared" si="28"/>
        <v>22</v>
      </c>
      <c r="X107" s="158">
        <f t="shared" si="28"/>
        <v>16</v>
      </c>
      <c r="Y107" s="433">
        <f t="shared" si="28"/>
        <v>0</v>
      </c>
      <c r="Z107" s="158">
        <f t="shared" si="28"/>
        <v>0</v>
      </c>
      <c r="AA107" s="158">
        <f t="shared" si="28"/>
        <v>22</v>
      </c>
      <c r="AB107" s="158">
        <f t="shared" si="28"/>
        <v>22</v>
      </c>
      <c r="AC107" s="158">
        <f t="shared" si="28"/>
        <v>22</v>
      </c>
    </row>
    <row r="108" spans="1:29" s="76" customFormat="1" ht="16.2" thickBot="1" x14ac:dyDescent="0.35">
      <c r="A108" s="1251" t="s">
        <v>152</v>
      </c>
      <c r="B108" s="1251"/>
      <c r="C108" s="1251"/>
      <c r="D108" s="1251"/>
      <c r="E108" s="1251"/>
      <c r="F108" s="1251"/>
      <c r="G108" s="1251"/>
      <c r="H108" s="1251"/>
      <c r="I108" s="1251"/>
      <c r="J108" s="1251"/>
      <c r="K108" s="1251"/>
      <c r="L108" s="1251"/>
      <c r="M108" s="1251"/>
      <c r="N108" s="158">
        <v>3</v>
      </c>
      <c r="O108" s="415"/>
      <c r="P108" s="333">
        <v>3</v>
      </c>
      <c r="Q108" s="333">
        <v>3</v>
      </c>
      <c r="R108" s="333"/>
      <c r="S108" s="333">
        <v>3</v>
      </c>
      <c r="T108" s="333">
        <v>3</v>
      </c>
      <c r="U108" s="333"/>
      <c r="V108" s="333">
        <v>3</v>
      </c>
      <c r="W108" s="333">
        <v>3</v>
      </c>
      <c r="X108" s="333">
        <v>3</v>
      </c>
    </row>
    <row r="109" spans="1:29" s="76" customFormat="1" ht="16.2" thickBot="1" x14ac:dyDescent="0.35">
      <c r="A109" s="1251" t="s">
        <v>153</v>
      </c>
      <c r="B109" s="1251"/>
      <c r="C109" s="1251"/>
      <c r="D109" s="1251"/>
      <c r="E109" s="1251"/>
      <c r="F109" s="1251"/>
      <c r="G109" s="1251"/>
      <c r="H109" s="1251"/>
      <c r="I109" s="1251"/>
      <c r="J109" s="1251"/>
      <c r="K109" s="1251"/>
      <c r="L109" s="1251"/>
      <c r="M109" s="1251"/>
      <c r="N109" s="168">
        <v>4</v>
      </c>
      <c r="O109" s="416"/>
      <c r="P109" s="417">
        <v>4</v>
      </c>
      <c r="Q109" s="417">
        <v>4</v>
      </c>
      <c r="R109" s="417"/>
      <c r="S109" s="417">
        <v>5</v>
      </c>
      <c r="T109" s="417">
        <v>4</v>
      </c>
      <c r="U109" s="417"/>
      <c r="V109" s="417">
        <v>3</v>
      </c>
      <c r="W109" s="417">
        <v>4</v>
      </c>
      <c r="X109" s="417">
        <v>3</v>
      </c>
    </row>
    <row r="110" spans="1:29" s="76" customFormat="1" ht="16.2" thickBot="1" x14ac:dyDescent="0.35">
      <c r="A110" s="1251" t="s">
        <v>154</v>
      </c>
      <c r="B110" s="1251"/>
      <c r="C110" s="1251"/>
      <c r="D110" s="1251"/>
      <c r="E110" s="1251"/>
      <c r="F110" s="1251"/>
      <c r="G110" s="1251"/>
      <c r="H110" s="1251"/>
      <c r="I110" s="1251"/>
      <c r="J110" s="1251"/>
      <c r="K110" s="1251"/>
      <c r="L110" s="1251"/>
      <c r="M110" s="1251"/>
      <c r="N110" s="418"/>
      <c r="O110" s="419"/>
      <c r="P110" s="419"/>
      <c r="Q110" s="420"/>
      <c r="R110" s="420"/>
      <c r="S110" s="420"/>
      <c r="T110" s="420"/>
      <c r="U110" s="420"/>
      <c r="V110" s="420"/>
      <c r="W110" s="420"/>
      <c r="X110" s="420"/>
    </row>
    <row r="111" spans="1:29" s="76" customFormat="1" ht="16.2" thickBot="1" x14ac:dyDescent="0.35">
      <c r="A111" s="1241" t="s">
        <v>155</v>
      </c>
      <c r="B111" s="1241"/>
      <c r="C111" s="1241"/>
      <c r="D111" s="1241"/>
      <c r="E111" s="1241"/>
      <c r="F111" s="1241"/>
      <c r="G111" s="1241"/>
      <c r="H111" s="1241"/>
      <c r="I111" s="1241"/>
      <c r="J111" s="1241"/>
      <c r="K111" s="1241"/>
      <c r="L111" s="1241"/>
      <c r="M111" s="1241"/>
      <c r="N111" s="421"/>
      <c r="O111" s="419"/>
      <c r="P111" s="419"/>
      <c r="Q111" s="228"/>
      <c r="R111" s="228"/>
      <c r="S111" s="336"/>
      <c r="T111" s="336">
        <v>1</v>
      </c>
      <c r="U111" s="228"/>
      <c r="V111" s="336">
        <v>1</v>
      </c>
      <c r="W111" s="336">
        <v>1</v>
      </c>
      <c r="X111" s="228"/>
    </row>
    <row r="112" spans="1:29" s="76" customFormat="1" ht="16.2" thickBot="1" x14ac:dyDescent="0.35">
      <c r="A112" s="1242" t="s">
        <v>196</v>
      </c>
      <c r="B112" s="1243"/>
      <c r="C112" s="1243"/>
      <c r="D112" s="1243"/>
      <c r="E112" s="1243"/>
      <c r="F112" s="1243"/>
      <c r="G112" s="1243"/>
      <c r="H112" s="1243"/>
      <c r="I112" s="1243"/>
      <c r="J112" s="1243"/>
      <c r="K112" s="1243"/>
      <c r="L112" s="1243"/>
      <c r="M112" s="1244"/>
      <c r="N112" s="1245" t="s">
        <v>195</v>
      </c>
      <c r="O112" s="1246"/>
      <c r="P112" s="1247"/>
      <c r="Q112" s="1248">
        <f>G69/G106*100</f>
        <v>74.791666666666671</v>
      </c>
      <c r="R112" s="1249"/>
      <c r="S112" s="1250"/>
      <c r="T112" s="1248" t="s">
        <v>46</v>
      </c>
      <c r="U112" s="1249"/>
      <c r="V112" s="1250"/>
      <c r="W112" s="1248">
        <f>G105/G106*100</f>
        <v>25.208333333333332</v>
      </c>
      <c r="X112" s="1250"/>
      <c r="Y112" s="229">
        <f>SUM(N112:X112)</f>
        <v>100</v>
      </c>
    </row>
    <row r="113" spans="1:24" s="76" customFormat="1" x14ac:dyDescent="0.3">
      <c r="A113" s="230"/>
      <c r="B113" s="230"/>
      <c r="C113" s="230"/>
      <c r="D113" s="230"/>
      <c r="E113" s="230"/>
      <c r="F113" s="230"/>
      <c r="G113" s="230"/>
      <c r="H113" s="230"/>
      <c r="I113" s="230"/>
      <c r="J113" s="230"/>
      <c r="K113" s="230"/>
      <c r="L113" s="230"/>
      <c r="M113" s="230"/>
      <c r="N113" s="334"/>
      <c r="O113" s="334"/>
      <c r="P113" s="334"/>
      <c r="Q113" s="335"/>
      <c r="R113" s="335"/>
      <c r="S113" s="335"/>
      <c r="T113" s="334"/>
      <c r="U113" s="334"/>
      <c r="V113" s="334"/>
      <c r="W113" s="334"/>
      <c r="X113" s="334"/>
    </row>
    <row r="114" spans="1:24" s="76" customFormat="1" x14ac:dyDescent="0.3">
      <c r="A114" s="231"/>
      <c r="B114" s="231"/>
      <c r="C114" s="231"/>
      <c r="D114" s="231"/>
      <c r="E114" s="231"/>
      <c r="F114" s="231"/>
      <c r="G114" s="231"/>
      <c r="H114" s="231"/>
      <c r="I114" s="231"/>
      <c r="J114" s="231"/>
      <c r="K114" s="231"/>
      <c r="L114" s="231"/>
      <c r="M114" s="231"/>
      <c r="N114" s="231"/>
      <c r="O114" s="231"/>
      <c r="P114" s="231"/>
      <c r="Q114" s="231"/>
      <c r="R114" s="231"/>
      <c r="S114" s="231"/>
      <c r="T114" s="231"/>
      <c r="U114" s="231"/>
      <c r="V114" s="231"/>
      <c r="W114" s="231"/>
      <c r="X114" s="231"/>
    </row>
    <row r="115" spans="1:24" s="76" customFormat="1" x14ac:dyDescent="0.3">
      <c r="A115" s="231"/>
      <c r="B115" s="372"/>
      <c r="C115" s="372"/>
      <c r="D115" s="372"/>
      <c r="E115" s="372"/>
      <c r="F115" s="372"/>
      <c r="G115" s="372"/>
      <c r="H115" s="372"/>
      <c r="I115" s="372"/>
      <c r="J115" s="372"/>
      <c r="K115" s="372"/>
      <c r="L115" s="231"/>
      <c r="M115" s="231"/>
      <c r="N115" s="231"/>
      <c r="O115" s="231"/>
      <c r="P115" s="231"/>
      <c r="Q115" s="231"/>
      <c r="R115" s="231"/>
      <c r="S115" s="231"/>
      <c r="T115" s="231"/>
      <c r="U115" s="231"/>
      <c r="V115" s="231"/>
      <c r="W115" s="231"/>
      <c r="X115" s="231"/>
    </row>
    <row r="116" spans="1:24" s="76" customFormat="1" x14ac:dyDescent="0.3">
      <c r="A116" s="231"/>
      <c r="B116" s="372" t="s">
        <v>156</v>
      </c>
      <c r="C116" s="372"/>
      <c r="D116" s="1299"/>
      <c r="E116" s="1299"/>
      <c r="F116" s="1300"/>
      <c r="G116" s="1300"/>
      <c r="H116" s="372"/>
      <c r="I116" s="1303" t="s">
        <v>157</v>
      </c>
      <c r="J116" s="1304"/>
      <c r="K116" s="1304"/>
      <c r="L116" s="231"/>
      <c r="M116" s="231"/>
      <c r="N116" s="231"/>
      <c r="O116" s="231"/>
      <c r="P116" s="231"/>
      <c r="Q116" s="231"/>
      <c r="R116" s="231"/>
      <c r="S116" s="231"/>
      <c r="T116" s="231"/>
      <c r="U116" s="231"/>
      <c r="V116" s="231"/>
      <c r="W116" s="231"/>
      <c r="X116" s="231"/>
    </row>
    <row r="117" spans="1:24" s="76" customFormat="1" x14ac:dyDescent="0.3">
      <c r="A117" s="231"/>
      <c r="B117" s="231"/>
      <c r="C117" s="231"/>
      <c r="D117" s="231"/>
      <c r="E117" s="231"/>
      <c r="F117" s="231"/>
      <c r="G117" s="231"/>
      <c r="H117" s="231"/>
      <c r="I117" s="231"/>
      <c r="J117" s="231"/>
      <c r="K117" s="231"/>
      <c r="L117" s="231"/>
      <c r="M117" s="231"/>
      <c r="N117" s="231"/>
      <c r="O117" s="231"/>
      <c r="P117" s="231"/>
      <c r="Q117" s="231"/>
      <c r="R117" s="231"/>
      <c r="S117" s="231"/>
      <c r="T117" s="231"/>
      <c r="U117" s="231"/>
      <c r="V117" s="231"/>
      <c r="W117" s="231"/>
      <c r="X117" s="231"/>
    </row>
    <row r="118" spans="1:24" s="76" customFormat="1" x14ac:dyDescent="0.3">
      <c r="A118" s="231"/>
      <c r="B118" s="372" t="s">
        <v>219</v>
      </c>
      <c r="C118" s="372"/>
      <c r="D118" s="1299"/>
      <c r="E118" s="1299"/>
      <c r="F118" s="1300"/>
      <c r="G118" s="1300"/>
      <c r="H118" s="372"/>
      <c r="I118" s="1303" t="s">
        <v>298</v>
      </c>
      <c r="J118" s="1305"/>
      <c r="K118" s="1305"/>
      <c r="L118" s="231"/>
      <c r="M118" s="231"/>
      <c r="N118" s="231"/>
      <c r="O118" s="231"/>
      <c r="P118" s="231"/>
      <c r="Q118" s="231"/>
      <c r="R118" s="231"/>
      <c r="S118" s="231"/>
      <c r="T118" s="231"/>
      <c r="U118" s="231"/>
      <c r="V118" s="231"/>
      <c r="W118" s="231"/>
      <c r="X118" s="231"/>
    </row>
    <row r="119" spans="1:24" s="76" customFormat="1" x14ac:dyDescent="0.3">
      <c r="A119" s="231"/>
      <c r="B119" s="231"/>
      <c r="C119" s="231"/>
      <c r="D119" s="231"/>
      <c r="E119" s="231"/>
      <c r="F119" s="231"/>
      <c r="G119" s="231"/>
      <c r="H119" s="231"/>
      <c r="I119" s="231"/>
      <c r="J119" s="231"/>
      <c r="K119" s="231"/>
      <c r="L119" s="231"/>
      <c r="M119" s="231"/>
      <c r="N119" s="231"/>
      <c r="O119" s="231"/>
      <c r="P119" s="231"/>
      <c r="Q119" s="231"/>
      <c r="R119" s="231"/>
      <c r="S119" s="231"/>
      <c r="T119" s="231"/>
      <c r="U119" s="231"/>
      <c r="V119" s="231"/>
      <c r="W119" s="231"/>
      <c r="X119" s="231"/>
    </row>
    <row r="120" spans="1:24" s="76" customFormat="1" x14ac:dyDescent="0.3">
      <c r="A120" s="231"/>
      <c r="B120" s="372" t="s">
        <v>218</v>
      </c>
      <c r="C120" s="372"/>
      <c r="D120" s="1299"/>
      <c r="E120" s="1299"/>
      <c r="F120" s="1300"/>
      <c r="G120" s="1300"/>
      <c r="H120" s="372"/>
      <c r="I120" s="1301" t="s">
        <v>313</v>
      </c>
      <c r="J120" s="1302"/>
      <c r="K120" s="1302"/>
      <c r="L120" s="231"/>
      <c r="M120" s="231"/>
      <c r="N120" s="231"/>
      <c r="O120" s="231"/>
      <c r="P120" s="231"/>
      <c r="Q120" s="231"/>
      <c r="R120" s="231"/>
      <c r="S120" s="231"/>
      <c r="T120" s="231"/>
      <c r="U120" s="231"/>
      <c r="V120" s="231"/>
      <c r="W120" s="231"/>
      <c r="X120" s="231"/>
    </row>
    <row r="121" spans="1:24" s="76" customFormat="1" x14ac:dyDescent="0.3">
      <c r="A121" s="78"/>
      <c r="B121" s="232"/>
      <c r="C121" s="1298" t="s">
        <v>80</v>
      </c>
      <c r="D121" s="1298"/>
      <c r="E121" s="1298"/>
      <c r="F121" s="1298"/>
      <c r="G121" s="1298"/>
      <c r="H121" s="1298"/>
      <c r="I121" s="1298"/>
      <c r="J121" s="1298"/>
      <c r="K121" s="1298"/>
      <c r="L121" s="233"/>
      <c r="M121" s="233"/>
      <c r="N121" s="231"/>
      <c r="O121" s="231"/>
      <c r="P121" s="231"/>
      <c r="Q121" s="231"/>
      <c r="R121" s="231"/>
      <c r="S121" s="231"/>
      <c r="T121" s="231"/>
      <c r="U121" s="231"/>
      <c r="V121" s="231"/>
      <c r="W121" s="231"/>
      <c r="X121" s="231"/>
    </row>
  </sheetData>
  <mergeCells count="73">
    <mergeCell ref="W112:X112"/>
    <mergeCell ref="D116:G116"/>
    <mergeCell ref="I116:K116"/>
    <mergeCell ref="D118:G118"/>
    <mergeCell ref="I118:K118"/>
    <mergeCell ref="A98:A99"/>
    <mergeCell ref="A102:A103"/>
    <mergeCell ref="A106:F106"/>
    <mergeCell ref="C121:K121"/>
    <mergeCell ref="A100:A101"/>
    <mergeCell ref="D120:G120"/>
    <mergeCell ref="I120:K120"/>
    <mergeCell ref="A88:A89"/>
    <mergeCell ref="A90:A91"/>
    <mergeCell ref="A92:A93"/>
    <mergeCell ref="A94:A95"/>
    <mergeCell ref="A96:A97"/>
    <mergeCell ref="A80:A81"/>
    <mergeCell ref="A82:A83"/>
    <mergeCell ref="A84:F84"/>
    <mergeCell ref="A85:X85"/>
    <mergeCell ref="A86:A87"/>
    <mergeCell ref="A71:X71"/>
    <mergeCell ref="A72:A73"/>
    <mergeCell ref="A74:A75"/>
    <mergeCell ref="A76:A77"/>
    <mergeCell ref="A78:A79"/>
    <mergeCell ref="A9:X9"/>
    <mergeCell ref="A10:X10"/>
    <mergeCell ref="A34:X34"/>
    <mergeCell ref="A58:F58"/>
    <mergeCell ref="A59:X59"/>
    <mergeCell ref="A33:B33"/>
    <mergeCell ref="A64:F64"/>
    <mergeCell ref="A65:X65"/>
    <mergeCell ref="A111:M111"/>
    <mergeCell ref="A112:M112"/>
    <mergeCell ref="N112:P112"/>
    <mergeCell ref="Q112:S112"/>
    <mergeCell ref="T112:V112"/>
    <mergeCell ref="A110:M110"/>
    <mergeCell ref="A105:F105"/>
    <mergeCell ref="A107:M107"/>
    <mergeCell ref="A108:M108"/>
    <mergeCell ref="A109:M109"/>
    <mergeCell ref="A104:F104"/>
    <mergeCell ref="A68:F68"/>
    <mergeCell ref="A69:F69"/>
    <mergeCell ref="A70:X70"/>
    <mergeCell ref="I3:L3"/>
    <mergeCell ref="M3:M7"/>
    <mergeCell ref="E4:E7"/>
    <mergeCell ref="F4:F7"/>
    <mergeCell ref="I4:I7"/>
    <mergeCell ref="J4:J7"/>
    <mergeCell ref="K4:K7"/>
    <mergeCell ref="L4:L7"/>
    <mergeCell ref="A1:X1"/>
    <mergeCell ref="N4:P4"/>
    <mergeCell ref="Q4:S4"/>
    <mergeCell ref="T4:V4"/>
    <mergeCell ref="W4:X4"/>
    <mergeCell ref="N2:X3"/>
    <mergeCell ref="A2:A7"/>
    <mergeCell ref="B2:B7"/>
    <mergeCell ref="C2:F2"/>
    <mergeCell ref="G2:G7"/>
    <mergeCell ref="H2:M2"/>
    <mergeCell ref="C3:C7"/>
    <mergeCell ref="D3:D7"/>
    <mergeCell ref="E3:F3"/>
    <mergeCell ref="N6:X6"/>
    <mergeCell ref="H3:H7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rowBreaks count="2" manualBreakCount="2">
    <brk id="44" max="16383" man="1"/>
    <brk id="8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36"/>
  <sheetViews>
    <sheetView view="pageBreakPreview" zoomScale="75" zoomScaleNormal="100" zoomScaleSheetLayoutView="75" workbookViewId="0">
      <selection activeCell="D101" sqref="D101"/>
    </sheetView>
  </sheetViews>
  <sheetFormatPr defaultColWidth="9.109375" defaultRowHeight="15.6" x14ac:dyDescent="0.3"/>
  <cols>
    <col min="1" max="1" width="11.33203125" style="684" customWidth="1"/>
    <col min="2" max="2" width="44.109375" style="128" customWidth="1"/>
    <col min="3" max="3" width="6.6640625" style="685" customWidth="1"/>
    <col min="4" max="4" width="12" style="686" customWidth="1"/>
    <col min="5" max="5" width="7.33203125" style="686" customWidth="1"/>
    <col min="6" max="6" width="6.44140625" style="685" customWidth="1"/>
    <col min="7" max="7" width="7.44140625" style="685" customWidth="1"/>
    <col min="8" max="8" width="9.88671875" style="685" customWidth="1"/>
    <col min="9" max="9" width="8.6640625" style="128" customWidth="1"/>
    <col min="10" max="10" width="8" style="128" customWidth="1"/>
    <col min="11" max="11" width="5.88671875" style="128" customWidth="1"/>
    <col min="12" max="12" width="7.88671875" style="128" customWidth="1"/>
    <col min="13" max="13" width="8.88671875" style="128" customWidth="1"/>
    <col min="14" max="14" width="5" style="128" customWidth="1"/>
    <col min="15" max="22" width="3.88671875" style="128" customWidth="1"/>
    <col min="23" max="24" width="4" style="128" customWidth="1"/>
    <col min="25" max="32" width="0" style="128" hidden="1" customWidth="1"/>
    <col min="33" max="34" width="10.44140625" style="490" hidden="1" customWidth="1"/>
    <col min="35" max="35" width="0" style="490" hidden="1" customWidth="1"/>
    <col min="36" max="37" width="10.44140625" style="490" hidden="1" customWidth="1"/>
    <col min="38" max="38" width="0" style="490" hidden="1" customWidth="1"/>
    <col min="39" max="39" width="10.44140625" style="490" hidden="1" customWidth="1"/>
    <col min="40" max="40" width="11.33203125" style="490" hidden="1" customWidth="1"/>
    <col min="41" max="41" width="0" style="490" hidden="1" customWidth="1"/>
    <col min="42" max="43" width="10.44140625" style="490" hidden="1" customWidth="1"/>
    <col min="44" max="16384" width="9.109375" style="128"/>
  </cols>
  <sheetData>
    <row r="1" spans="1:43" s="76" customFormat="1" ht="18" thickBot="1" x14ac:dyDescent="0.35">
      <c r="A1" s="1385" t="s">
        <v>400</v>
      </c>
      <c r="B1" s="1386"/>
      <c r="C1" s="1386"/>
      <c r="D1" s="1386"/>
      <c r="E1" s="1386"/>
      <c r="F1" s="1386"/>
      <c r="G1" s="1386"/>
      <c r="H1" s="1386"/>
      <c r="I1" s="1386"/>
      <c r="J1" s="1386"/>
      <c r="K1" s="1386"/>
      <c r="L1" s="1386"/>
      <c r="M1" s="1386"/>
      <c r="N1" s="1386"/>
      <c r="O1" s="1386"/>
      <c r="P1" s="1386"/>
      <c r="Q1" s="1386"/>
      <c r="R1" s="1386"/>
      <c r="S1" s="1386"/>
      <c r="T1" s="1386"/>
      <c r="U1" s="1386"/>
      <c r="V1" s="1386"/>
      <c r="W1" s="1386"/>
      <c r="X1" s="1387"/>
      <c r="AG1" s="487"/>
      <c r="AH1" s="487"/>
      <c r="AI1" s="487"/>
      <c r="AJ1" s="487"/>
      <c r="AK1" s="487"/>
      <c r="AL1" s="487"/>
      <c r="AM1" s="487"/>
      <c r="AN1" s="487"/>
      <c r="AO1" s="487"/>
      <c r="AP1" s="487"/>
      <c r="AQ1" s="487"/>
    </row>
    <row r="2" spans="1:43" s="76" customFormat="1" x14ac:dyDescent="0.3">
      <c r="A2" s="1388" t="s">
        <v>303</v>
      </c>
      <c r="B2" s="1391" t="s">
        <v>86</v>
      </c>
      <c r="C2" s="1394" t="s">
        <v>87</v>
      </c>
      <c r="D2" s="1395"/>
      <c r="E2" s="1395"/>
      <c r="F2" s="1396"/>
      <c r="G2" s="1397" t="s">
        <v>88</v>
      </c>
      <c r="H2" s="1400" t="s">
        <v>89</v>
      </c>
      <c r="I2" s="1401"/>
      <c r="J2" s="1401"/>
      <c r="K2" s="1401"/>
      <c r="L2" s="1401"/>
      <c r="M2" s="1402"/>
      <c r="N2" s="1403" t="s">
        <v>401</v>
      </c>
      <c r="O2" s="1404"/>
      <c r="P2" s="1404"/>
      <c r="Q2" s="1404"/>
      <c r="R2" s="1404"/>
      <c r="S2" s="1404"/>
      <c r="T2" s="1404"/>
      <c r="U2" s="1404"/>
      <c r="V2" s="1404"/>
      <c r="W2" s="1404"/>
      <c r="X2" s="1405"/>
      <c r="AG2" s="487"/>
      <c r="AH2" s="487"/>
      <c r="AI2" s="487"/>
      <c r="AJ2" s="487"/>
      <c r="AK2" s="487"/>
      <c r="AL2" s="487"/>
      <c r="AM2" s="487"/>
      <c r="AN2" s="487"/>
      <c r="AO2" s="487"/>
      <c r="AP2" s="487"/>
      <c r="AQ2" s="487"/>
    </row>
    <row r="3" spans="1:43" s="76" customFormat="1" ht="16.2" thickBot="1" x14ac:dyDescent="0.35">
      <c r="A3" s="1389"/>
      <c r="B3" s="1392"/>
      <c r="C3" s="1409" t="s">
        <v>90</v>
      </c>
      <c r="D3" s="1371" t="s">
        <v>91</v>
      </c>
      <c r="E3" s="1411" t="s">
        <v>92</v>
      </c>
      <c r="F3" s="1412"/>
      <c r="G3" s="1398"/>
      <c r="H3" s="1361" t="s">
        <v>6</v>
      </c>
      <c r="I3" s="1364" t="s">
        <v>93</v>
      </c>
      <c r="J3" s="1365"/>
      <c r="K3" s="1365"/>
      <c r="L3" s="1366"/>
      <c r="M3" s="1367" t="s">
        <v>94</v>
      </c>
      <c r="N3" s="1406"/>
      <c r="O3" s="1407"/>
      <c r="P3" s="1407"/>
      <c r="Q3" s="1407"/>
      <c r="R3" s="1407"/>
      <c r="S3" s="1407"/>
      <c r="T3" s="1407"/>
      <c r="U3" s="1407"/>
      <c r="V3" s="1407"/>
      <c r="W3" s="1407"/>
      <c r="X3" s="1408"/>
      <c r="AG3" s="487"/>
      <c r="AH3" s="487"/>
      <c r="AI3" s="487"/>
      <c r="AJ3" s="487"/>
      <c r="AK3" s="487"/>
      <c r="AL3" s="487"/>
      <c r="AM3" s="487"/>
      <c r="AN3" s="487"/>
      <c r="AO3" s="487"/>
      <c r="AP3" s="487"/>
      <c r="AQ3" s="487"/>
    </row>
    <row r="4" spans="1:43" s="76" customFormat="1" ht="16.2" thickBot="1" x14ac:dyDescent="0.35">
      <c r="A4" s="1389"/>
      <c r="B4" s="1392"/>
      <c r="C4" s="1409"/>
      <c r="D4" s="1371"/>
      <c r="E4" s="1371" t="s">
        <v>95</v>
      </c>
      <c r="F4" s="1373" t="s">
        <v>96</v>
      </c>
      <c r="G4" s="1398"/>
      <c r="H4" s="1362"/>
      <c r="I4" s="1375" t="s">
        <v>23</v>
      </c>
      <c r="J4" s="1375" t="s">
        <v>27</v>
      </c>
      <c r="K4" s="1375" t="s">
        <v>97</v>
      </c>
      <c r="L4" s="1375" t="s">
        <v>98</v>
      </c>
      <c r="M4" s="1368"/>
      <c r="N4" s="1378" t="s">
        <v>99</v>
      </c>
      <c r="O4" s="1379"/>
      <c r="P4" s="1380"/>
      <c r="Q4" s="1378" t="s">
        <v>100</v>
      </c>
      <c r="R4" s="1379"/>
      <c r="S4" s="1380"/>
      <c r="T4" s="1378" t="s">
        <v>101</v>
      </c>
      <c r="U4" s="1379"/>
      <c r="V4" s="1380"/>
      <c r="W4" s="1378" t="s">
        <v>102</v>
      </c>
      <c r="X4" s="1380"/>
      <c r="AG4" s="1413" t="s">
        <v>99</v>
      </c>
      <c r="AH4" s="1413"/>
      <c r="AI4" s="1413"/>
      <c r="AJ4" s="1413" t="s">
        <v>100</v>
      </c>
      <c r="AK4" s="1413"/>
      <c r="AL4" s="1413"/>
      <c r="AM4" s="1413" t="s">
        <v>101</v>
      </c>
      <c r="AN4" s="1413"/>
      <c r="AO4" s="1413"/>
      <c r="AP4" s="1413" t="s">
        <v>102</v>
      </c>
      <c r="AQ4" s="1413"/>
    </row>
    <row r="5" spans="1:43" s="76" customFormat="1" ht="16.2" thickBot="1" x14ac:dyDescent="0.35">
      <c r="A5" s="1389"/>
      <c r="B5" s="1392"/>
      <c r="C5" s="1409"/>
      <c r="D5" s="1371"/>
      <c r="E5" s="1371"/>
      <c r="F5" s="1373"/>
      <c r="G5" s="1398"/>
      <c r="H5" s="1362"/>
      <c r="I5" s="1376"/>
      <c r="J5" s="1376"/>
      <c r="K5" s="1376"/>
      <c r="L5" s="1376"/>
      <c r="M5" s="1368"/>
      <c r="N5" s="503">
        <v>1</v>
      </c>
      <c r="O5" s="504" t="s">
        <v>260</v>
      </c>
      <c r="P5" s="505" t="s">
        <v>261</v>
      </c>
      <c r="Q5" s="503">
        <v>3</v>
      </c>
      <c r="R5" s="504" t="s">
        <v>262</v>
      </c>
      <c r="S5" s="506" t="s">
        <v>263</v>
      </c>
      <c r="T5" s="507">
        <v>5</v>
      </c>
      <c r="U5" s="504" t="s">
        <v>264</v>
      </c>
      <c r="V5" s="506" t="s">
        <v>265</v>
      </c>
      <c r="W5" s="503">
        <v>7</v>
      </c>
      <c r="X5" s="506">
        <v>8</v>
      </c>
      <c r="AG5" s="488">
        <v>1</v>
      </c>
      <c r="AH5" s="488" t="s">
        <v>260</v>
      </c>
      <c r="AI5" s="488" t="s">
        <v>261</v>
      </c>
      <c r="AJ5" s="488">
        <v>3</v>
      </c>
      <c r="AK5" s="488" t="s">
        <v>262</v>
      </c>
      <c r="AL5" s="488" t="s">
        <v>263</v>
      </c>
      <c r="AM5" s="488">
        <v>5</v>
      </c>
      <c r="AN5" s="488" t="s">
        <v>264</v>
      </c>
      <c r="AO5" s="488" t="s">
        <v>265</v>
      </c>
      <c r="AP5" s="488">
        <v>7</v>
      </c>
      <c r="AQ5" s="488">
        <v>8</v>
      </c>
    </row>
    <row r="6" spans="1:43" s="76" customFormat="1" ht="16.2" thickBot="1" x14ac:dyDescent="0.35">
      <c r="A6" s="1389"/>
      <c r="B6" s="1392"/>
      <c r="C6" s="1409"/>
      <c r="D6" s="1371"/>
      <c r="E6" s="1371"/>
      <c r="F6" s="1373"/>
      <c r="G6" s="1398"/>
      <c r="H6" s="1362"/>
      <c r="I6" s="1376"/>
      <c r="J6" s="1376"/>
      <c r="K6" s="1376"/>
      <c r="L6" s="1376"/>
      <c r="M6" s="1369"/>
      <c r="N6" s="1381" t="s">
        <v>402</v>
      </c>
      <c r="O6" s="1382"/>
      <c r="P6" s="1383"/>
      <c r="Q6" s="1383"/>
      <c r="R6" s="1383"/>
      <c r="S6" s="1383"/>
      <c r="T6" s="1383"/>
      <c r="U6" s="1383"/>
      <c r="V6" s="1383"/>
      <c r="W6" s="1383"/>
      <c r="X6" s="1384"/>
      <c r="AG6" s="487"/>
      <c r="AH6" s="487"/>
      <c r="AI6" s="487"/>
      <c r="AJ6" s="487"/>
      <c r="AK6" s="487"/>
      <c r="AL6" s="487"/>
      <c r="AM6" s="487"/>
      <c r="AN6" s="487"/>
      <c r="AO6" s="487"/>
      <c r="AP6" s="487"/>
      <c r="AQ6" s="487"/>
    </row>
    <row r="7" spans="1:43" s="76" customFormat="1" ht="23.25" customHeight="1" thickBot="1" x14ac:dyDescent="0.35">
      <c r="A7" s="1390"/>
      <c r="B7" s="1393"/>
      <c r="C7" s="1410"/>
      <c r="D7" s="1372"/>
      <c r="E7" s="1372"/>
      <c r="F7" s="1374"/>
      <c r="G7" s="1399"/>
      <c r="H7" s="1363"/>
      <c r="I7" s="1377"/>
      <c r="J7" s="1377"/>
      <c r="K7" s="1377"/>
      <c r="L7" s="1377"/>
      <c r="M7" s="1370"/>
      <c r="N7" s="503">
        <v>15</v>
      </c>
      <c r="O7" s="504">
        <v>9</v>
      </c>
      <c r="P7" s="506">
        <v>9</v>
      </c>
      <c r="Q7" s="503">
        <v>15</v>
      </c>
      <c r="R7" s="504">
        <v>9</v>
      </c>
      <c r="S7" s="506">
        <v>9</v>
      </c>
      <c r="T7" s="503">
        <v>15</v>
      </c>
      <c r="U7" s="504">
        <v>9</v>
      </c>
      <c r="V7" s="506">
        <v>9</v>
      </c>
      <c r="W7" s="503">
        <v>15</v>
      </c>
      <c r="X7" s="506">
        <v>13</v>
      </c>
      <c r="AG7" s="487"/>
      <c r="AH7" s="487"/>
      <c r="AI7" s="487"/>
      <c r="AJ7" s="487"/>
      <c r="AK7" s="487"/>
      <c r="AL7" s="487"/>
      <c r="AM7" s="487"/>
      <c r="AN7" s="487"/>
      <c r="AO7" s="487"/>
      <c r="AP7" s="487"/>
      <c r="AQ7" s="487"/>
    </row>
    <row r="8" spans="1:43" s="76" customFormat="1" ht="16.2" thickBot="1" x14ac:dyDescent="0.35">
      <c r="A8" s="508">
        <v>1</v>
      </c>
      <c r="B8" s="509">
        <v>2</v>
      </c>
      <c r="C8" s="510">
        <v>3</v>
      </c>
      <c r="D8" s="508">
        <v>4</v>
      </c>
      <c r="E8" s="508">
        <v>5</v>
      </c>
      <c r="F8" s="508">
        <v>6</v>
      </c>
      <c r="G8" s="508">
        <v>7</v>
      </c>
      <c r="H8" s="508">
        <v>8</v>
      </c>
      <c r="I8" s="508">
        <v>9</v>
      </c>
      <c r="J8" s="508">
        <v>10</v>
      </c>
      <c r="K8" s="508">
        <v>11</v>
      </c>
      <c r="L8" s="508">
        <v>12</v>
      </c>
      <c r="M8" s="511">
        <v>13</v>
      </c>
      <c r="N8" s="503">
        <v>14</v>
      </c>
      <c r="O8" s="512">
        <v>15</v>
      </c>
      <c r="P8" s="503">
        <v>16</v>
      </c>
      <c r="Q8" s="512">
        <v>17</v>
      </c>
      <c r="R8" s="503">
        <v>18</v>
      </c>
      <c r="S8" s="512">
        <v>19</v>
      </c>
      <c r="T8" s="503">
        <v>20</v>
      </c>
      <c r="U8" s="512">
        <v>21</v>
      </c>
      <c r="V8" s="503">
        <v>22</v>
      </c>
      <c r="W8" s="512">
        <v>23</v>
      </c>
      <c r="X8" s="509">
        <v>24</v>
      </c>
      <c r="Y8" s="78">
        <v>25</v>
      </c>
      <c r="Z8" s="77">
        <v>26</v>
      </c>
      <c r="AA8" s="304">
        <v>27</v>
      </c>
      <c r="AB8" s="77">
        <v>28</v>
      </c>
      <c r="AC8" s="304">
        <v>29</v>
      </c>
      <c r="AG8" s="487"/>
      <c r="AH8" s="487"/>
      <c r="AI8" s="487"/>
      <c r="AJ8" s="487"/>
      <c r="AK8" s="487"/>
      <c r="AL8" s="487"/>
      <c r="AM8" s="487"/>
      <c r="AN8" s="487"/>
      <c r="AO8" s="487"/>
      <c r="AP8" s="487"/>
      <c r="AQ8" s="487"/>
    </row>
    <row r="9" spans="1:43" s="76" customFormat="1" ht="16.2" thickBot="1" x14ac:dyDescent="0.35">
      <c r="A9" s="1357" t="s">
        <v>103</v>
      </c>
      <c r="B9" s="1358"/>
      <c r="C9" s="1359"/>
      <c r="D9" s="1359"/>
      <c r="E9" s="1359"/>
      <c r="F9" s="1359"/>
      <c r="G9" s="1359"/>
      <c r="H9" s="1359"/>
      <c r="I9" s="1359"/>
      <c r="J9" s="1359"/>
      <c r="K9" s="1359"/>
      <c r="L9" s="1359"/>
      <c r="M9" s="1359"/>
      <c r="N9" s="1358"/>
      <c r="O9" s="1358"/>
      <c r="P9" s="1358"/>
      <c r="Q9" s="1358"/>
      <c r="R9" s="1358"/>
      <c r="S9" s="1358"/>
      <c r="T9" s="1358"/>
      <c r="U9" s="1358"/>
      <c r="V9" s="1358"/>
      <c r="W9" s="1358"/>
      <c r="X9" s="1360"/>
      <c r="AG9" s="487"/>
      <c r="AH9" s="487"/>
      <c r="AI9" s="487"/>
      <c r="AJ9" s="487"/>
      <c r="AK9" s="487"/>
      <c r="AL9" s="487"/>
      <c r="AM9" s="487"/>
      <c r="AN9" s="487"/>
      <c r="AO9" s="487"/>
      <c r="AP9" s="487"/>
      <c r="AQ9" s="487"/>
    </row>
    <row r="10" spans="1:43" s="76" customFormat="1" ht="16.2" thickBot="1" x14ac:dyDescent="0.35">
      <c r="A10" s="1346" t="s">
        <v>104</v>
      </c>
      <c r="B10" s="1347"/>
      <c r="C10" s="1347"/>
      <c r="D10" s="1347"/>
      <c r="E10" s="1347"/>
      <c r="F10" s="1347"/>
      <c r="G10" s="1347"/>
      <c r="H10" s="1347"/>
      <c r="I10" s="1347"/>
      <c r="J10" s="1347"/>
      <c r="K10" s="1347"/>
      <c r="L10" s="1347"/>
      <c r="M10" s="1347"/>
      <c r="N10" s="1347"/>
      <c r="O10" s="1347"/>
      <c r="P10" s="1347"/>
      <c r="Q10" s="1347"/>
      <c r="R10" s="1347"/>
      <c r="S10" s="1347"/>
      <c r="T10" s="1347"/>
      <c r="U10" s="1347"/>
      <c r="V10" s="1347"/>
      <c r="W10" s="1347"/>
      <c r="X10" s="1348"/>
      <c r="AE10" s="90" t="s">
        <v>99</v>
      </c>
      <c r="AF10" s="493">
        <f>AG28+AH28</f>
        <v>52.5</v>
      </c>
      <c r="AG10" s="487"/>
      <c r="AH10" s="487"/>
      <c r="AI10" s="487"/>
      <c r="AJ10" s="487"/>
      <c r="AK10" s="487"/>
      <c r="AL10" s="487"/>
      <c r="AM10" s="487"/>
      <c r="AN10" s="487"/>
      <c r="AO10" s="487"/>
      <c r="AP10" s="487"/>
      <c r="AQ10" s="487"/>
    </row>
    <row r="11" spans="1:43" s="90" customFormat="1" x14ac:dyDescent="0.3">
      <c r="A11" s="1026" t="s">
        <v>105</v>
      </c>
      <c r="B11" s="513" t="s">
        <v>16</v>
      </c>
      <c r="C11" s="269"/>
      <c r="D11" s="514"/>
      <c r="E11" s="515"/>
      <c r="F11" s="516"/>
      <c r="G11" s="517">
        <f>G12+G13+G14+G15</f>
        <v>15</v>
      </c>
      <c r="H11" s="518">
        <f>SUM(H12:H15)</f>
        <v>450</v>
      </c>
      <c r="I11" s="519">
        <f>SUM(I12:I15)</f>
        <v>180</v>
      </c>
      <c r="J11" s="520"/>
      <c r="K11" s="520"/>
      <c r="L11" s="520">
        <f>SUM(L12:L15)</f>
        <v>180</v>
      </c>
      <c r="M11" s="521">
        <f>SUM(M12:M15)</f>
        <v>270</v>
      </c>
      <c r="N11" s="522"/>
      <c r="O11" s="523"/>
      <c r="P11" s="524"/>
      <c r="Q11" s="525"/>
      <c r="R11" s="523"/>
      <c r="S11" s="524"/>
      <c r="T11" s="525"/>
      <c r="U11" s="523"/>
      <c r="V11" s="524"/>
      <c r="W11" s="525"/>
      <c r="X11" s="524"/>
      <c r="AE11" s="688" t="s">
        <v>100</v>
      </c>
      <c r="AF11" s="690">
        <f>AJ28+AK28</f>
        <v>18</v>
      </c>
      <c r="AG11" s="489" t="b">
        <f>ISBLANK(N11)</f>
        <v>1</v>
      </c>
      <c r="AH11" s="489" t="b">
        <f>ISBLANK(O11)</f>
        <v>1</v>
      </c>
      <c r="AI11" s="489"/>
      <c r="AJ11" s="489" t="b">
        <f t="shared" ref="AJ11:AM20" si="0">ISBLANK(Q11)</f>
        <v>1</v>
      </c>
      <c r="AK11" s="489" t="b">
        <f t="shared" si="0"/>
        <v>1</v>
      </c>
      <c r="AL11" s="489"/>
      <c r="AM11" s="489" t="b">
        <f>ISBLANK(T11)</f>
        <v>1</v>
      </c>
      <c r="AN11" s="489" t="b">
        <f>ISBLANK(U11)</f>
        <v>1</v>
      </c>
      <c r="AO11" s="489"/>
      <c r="AP11" s="489" t="b">
        <f>ISBLANK(W11)</f>
        <v>1</v>
      </c>
      <c r="AQ11" s="489" t="b">
        <f>ISBLANK(X11)</f>
        <v>1</v>
      </c>
    </row>
    <row r="12" spans="1:43" s="90" customFormat="1" x14ac:dyDescent="0.3">
      <c r="A12" s="526" t="s">
        <v>106</v>
      </c>
      <c r="B12" s="527" t="s">
        <v>16</v>
      </c>
      <c r="C12" s="528"/>
      <c r="D12" s="529">
        <v>1</v>
      </c>
      <c r="E12" s="530"/>
      <c r="F12" s="531"/>
      <c r="G12" s="532">
        <v>4</v>
      </c>
      <c r="H12" s="315">
        <f t="shared" ref="H12:H26" si="1">G12*30</f>
        <v>120</v>
      </c>
      <c r="I12" s="533">
        <f>J12+K12+L12</f>
        <v>45</v>
      </c>
      <c r="J12" s="534"/>
      <c r="K12" s="534"/>
      <c r="L12" s="534">
        <v>45</v>
      </c>
      <c r="M12" s="196">
        <f t="shared" ref="M12:M26" si="2">H12-I12</f>
        <v>75</v>
      </c>
      <c r="N12" s="535">
        <v>3</v>
      </c>
      <c r="O12" s="536"/>
      <c r="P12" s="537"/>
      <c r="Q12" s="538"/>
      <c r="R12" s="536"/>
      <c r="S12" s="537"/>
      <c r="T12" s="538"/>
      <c r="U12" s="536"/>
      <c r="V12" s="537"/>
      <c r="W12" s="538"/>
      <c r="X12" s="537"/>
      <c r="AD12" s="90" t="s">
        <v>381</v>
      </c>
      <c r="AE12" s="688" t="s">
        <v>101</v>
      </c>
      <c r="AF12" s="690">
        <f>AM28+AN28</f>
        <v>0</v>
      </c>
      <c r="AG12" s="489" t="b">
        <f t="shared" ref="AG12:AH27" si="3">ISBLANK(N12)</f>
        <v>0</v>
      </c>
      <c r="AH12" s="489" t="b">
        <f t="shared" si="3"/>
        <v>1</v>
      </c>
      <c r="AI12" s="489"/>
      <c r="AJ12" s="489" t="b">
        <f t="shared" si="0"/>
        <v>1</v>
      </c>
      <c r="AK12" s="489" t="b">
        <f t="shared" si="0"/>
        <v>1</v>
      </c>
      <c r="AL12" s="489"/>
      <c r="AM12" s="489" t="b">
        <f t="shared" si="0"/>
        <v>1</v>
      </c>
      <c r="AN12" s="489" t="b">
        <f t="shared" ref="AN12:AQ27" si="4">ISBLANK(U12)</f>
        <v>1</v>
      </c>
      <c r="AO12" s="489"/>
      <c r="AP12" s="489" t="b">
        <f t="shared" si="4"/>
        <v>1</v>
      </c>
      <c r="AQ12" s="489" t="b">
        <f t="shared" si="4"/>
        <v>1</v>
      </c>
    </row>
    <row r="13" spans="1:43" s="688" customFormat="1" x14ac:dyDescent="0.3">
      <c r="A13" s="526" t="s">
        <v>107</v>
      </c>
      <c r="B13" s="527" t="s">
        <v>16</v>
      </c>
      <c r="C13" s="528"/>
      <c r="D13" s="529">
        <v>2</v>
      </c>
      <c r="E13" s="530"/>
      <c r="F13" s="531"/>
      <c r="G13" s="532">
        <v>3</v>
      </c>
      <c r="H13" s="315">
        <f t="shared" si="1"/>
        <v>90</v>
      </c>
      <c r="I13" s="533">
        <f>J13+K13+L13</f>
        <v>36</v>
      </c>
      <c r="J13" s="534"/>
      <c r="K13" s="534"/>
      <c r="L13" s="534">
        <v>36</v>
      </c>
      <c r="M13" s="196">
        <f t="shared" si="2"/>
        <v>54</v>
      </c>
      <c r="N13" s="535"/>
      <c r="O13" s="536">
        <v>2</v>
      </c>
      <c r="P13" s="537">
        <v>2</v>
      </c>
      <c r="Q13" s="538"/>
      <c r="R13" s="536"/>
      <c r="S13" s="537"/>
      <c r="T13" s="538"/>
      <c r="U13" s="536"/>
      <c r="V13" s="537"/>
      <c r="W13" s="538"/>
      <c r="X13" s="537"/>
      <c r="AD13" s="688" t="s">
        <v>381</v>
      </c>
      <c r="AE13" s="688" t="s">
        <v>102</v>
      </c>
      <c r="AF13" s="690">
        <f>AP28+AQ28</f>
        <v>3</v>
      </c>
      <c r="AG13" s="689" t="b">
        <f t="shared" si="3"/>
        <v>1</v>
      </c>
      <c r="AH13" s="689" t="b">
        <f t="shared" si="3"/>
        <v>0</v>
      </c>
      <c r="AI13" s="689"/>
      <c r="AJ13" s="689" t="b">
        <f t="shared" si="0"/>
        <v>1</v>
      </c>
      <c r="AK13" s="689" t="b">
        <f t="shared" si="0"/>
        <v>1</v>
      </c>
      <c r="AL13" s="689"/>
      <c r="AM13" s="689" t="b">
        <f t="shared" si="0"/>
        <v>1</v>
      </c>
      <c r="AN13" s="689" t="b">
        <f t="shared" si="4"/>
        <v>1</v>
      </c>
      <c r="AO13" s="689"/>
      <c r="AP13" s="689" t="b">
        <f t="shared" si="4"/>
        <v>1</v>
      </c>
      <c r="AQ13" s="689" t="b">
        <f t="shared" si="4"/>
        <v>1</v>
      </c>
    </row>
    <row r="14" spans="1:43" s="688" customFormat="1" x14ac:dyDescent="0.3">
      <c r="A14" s="526" t="s">
        <v>108</v>
      </c>
      <c r="B14" s="527" t="s">
        <v>16</v>
      </c>
      <c r="C14" s="528"/>
      <c r="D14" s="529">
        <v>3</v>
      </c>
      <c r="E14" s="539"/>
      <c r="F14" s="531"/>
      <c r="G14" s="532">
        <v>4</v>
      </c>
      <c r="H14" s="315">
        <f t="shared" si="1"/>
        <v>120</v>
      </c>
      <c r="I14" s="533">
        <f>J14+K14+L14</f>
        <v>45</v>
      </c>
      <c r="J14" s="534"/>
      <c r="K14" s="534"/>
      <c r="L14" s="534">
        <v>45</v>
      </c>
      <c r="M14" s="196">
        <f t="shared" si="2"/>
        <v>75</v>
      </c>
      <c r="N14" s="535"/>
      <c r="O14" s="536"/>
      <c r="P14" s="537"/>
      <c r="Q14" s="538">
        <v>3</v>
      </c>
      <c r="R14" s="536"/>
      <c r="S14" s="537"/>
      <c r="T14" s="538"/>
      <c r="U14" s="536"/>
      <c r="V14" s="537"/>
      <c r="W14" s="540"/>
      <c r="X14" s="541"/>
      <c r="AD14" s="688" t="s">
        <v>381</v>
      </c>
      <c r="AE14" s="90"/>
      <c r="AF14" s="493">
        <f>SUM(AF10:AF13)</f>
        <v>73.5</v>
      </c>
      <c r="AG14" s="689" t="b">
        <f t="shared" si="3"/>
        <v>1</v>
      </c>
      <c r="AH14" s="689" t="b">
        <f t="shared" si="3"/>
        <v>1</v>
      </c>
      <c r="AI14" s="689"/>
      <c r="AJ14" s="689" t="b">
        <f t="shared" si="0"/>
        <v>0</v>
      </c>
      <c r="AK14" s="689" t="b">
        <f t="shared" si="0"/>
        <v>1</v>
      </c>
      <c r="AL14" s="689"/>
      <c r="AM14" s="689" t="b">
        <f t="shared" si="0"/>
        <v>1</v>
      </c>
      <c r="AN14" s="689" t="b">
        <f t="shared" si="4"/>
        <v>1</v>
      </c>
      <c r="AO14" s="689"/>
      <c r="AP14" s="689" t="b">
        <f t="shared" si="4"/>
        <v>1</v>
      </c>
      <c r="AQ14" s="689" t="b">
        <f t="shared" si="4"/>
        <v>1</v>
      </c>
    </row>
    <row r="15" spans="1:43" s="688" customFormat="1" x14ac:dyDescent="0.3">
      <c r="A15" s="526" t="s">
        <v>110</v>
      </c>
      <c r="B15" s="527" t="s">
        <v>16</v>
      </c>
      <c r="C15" s="542"/>
      <c r="D15" s="543" t="s">
        <v>175</v>
      </c>
      <c r="E15" s="543"/>
      <c r="F15" s="544"/>
      <c r="G15" s="545">
        <v>4</v>
      </c>
      <c r="H15" s="315">
        <f t="shared" si="1"/>
        <v>120</v>
      </c>
      <c r="I15" s="533">
        <f>J15+K15+L15</f>
        <v>54</v>
      </c>
      <c r="J15" s="546"/>
      <c r="K15" s="546"/>
      <c r="L15" s="546">
        <v>54</v>
      </c>
      <c r="M15" s="196">
        <f t="shared" si="2"/>
        <v>66</v>
      </c>
      <c r="N15" s="547"/>
      <c r="O15" s="548"/>
      <c r="P15" s="549"/>
      <c r="Q15" s="550"/>
      <c r="R15" s="548">
        <v>3</v>
      </c>
      <c r="S15" s="549">
        <v>3</v>
      </c>
      <c r="T15" s="550"/>
      <c r="U15" s="548"/>
      <c r="V15" s="549"/>
      <c r="W15" s="550"/>
      <c r="X15" s="549"/>
      <c r="AD15" s="688" t="s">
        <v>381</v>
      </c>
      <c r="AG15" s="689" t="b">
        <f t="shared" si="3"/>
        <v>1</v>
      </c>
      <c r="AH15" s="689" t="b">
        <f t="shared" si="3"/>
        <v>1</v>
      </c>
      <c r="AI15" s="689"/>
      <c r="AJ15" s="689" t="b">
        <f t="shared" si="0"/>
        <v>1</v>
      </c>
      <c r="AK15" s="689" t="b">
        <f t="shared" si="0"/>
        <v>0</v>
      </c>
      <c r="AL15" s="689"/>
      <c r="AM15" s="689" t="b">
        <f t="shared" si="0"/>
        <v>1</v>
      </c>
      <c r="AN15" s="689" t="b">
        <f t="shared" si="4"/>
        <v>1</v>
      </c>
      <c r="AO15" s="689"/>
      <c r="AP15" s="689" t="b">
        <f t="shared" si="4"/>
        <v>1</v>
      </c>
      <c r="AQ15" s="689" t="b">
        <f t="shared" si="4"/>
        <v>1</v>
      </c>
    </row>
    <row r="16" spans="1:43" s="688" customFormat="1" x14ac:dyDescent="0.3">
      <c r="A16" s="551" t="s">
        <v>111</v>
      </c>
      <c r="B16" s="553" t="s">
        <v>353</v>
      </c>
      <c r="C16" s="528"/>
      <c r="D16" s="554" t="s">
        <v>266</v>
      </c>
      <c r="E16" s="539"/>
      <c r="F16" s="555"/>
      <c r="G16" s="556">
        <v>1</v>
      </c>
      <c r="H16" s="557">
        <f t="shared" si="1"/>
        <v>30</v>
      </c>
      <c r="I16" s="528">
        <f>J16+L16</f>
        <v>15</v>
      </c>
      <c r="J16" s="558">
        <v>8</v>
      </c>
      <c r="K16" s="558"/>
      <c r="L16" s="558">
        <v>7</v>
      </c>
      <c r="M16" s="559">
        <f t="shared" si="2"/>
        <v>15</v>
      </c>
      <c r="N16" s="535">
        <v>1</v>
      </c>
      <c r="O16" s="536"/>
      <c r="P16" s="537"/>
      <c r="Q16" s="538"/>
      <c r="R16" s="536"/>
      <c r="S16" s="537"/>
      <c r="T16" s="538"/>
      <c r="U16" s="536"/>
      <c r="V16" s="537"/>
      <c r="W16" s="538"/>
      <c r="X16" s="560"/>
      <c r="AD16" s="688" t="s">
        <v>381</v>
      </c>
      <c r="AG16" s="689" t="b">
        <f t="shared" si="3"/>
        <v>0</v>
      </c>
      <c r="AH16" s="689" t="b">
        <f t="shared" si="3"/>
        <v>1</v>
      </c>
      <c r="AI16" s="689"/>
      <c r="AJ16" s="689" t="b">
        <f t="shared" si="0"/>
        <v>1</v>
      </c>
      <c r="AK16" s="689" t="b">
        <f t="shared" si="0"/>
        <v>1</v>
      </c>
      <c r="AL16" s="689"/>
      <c r="AM16" s="689" t="b">
        <f t="shared" si="0"/>
        <v>1</v>
      </c>
      <c r="AN16" s="689" t="b">
        <f t="shared" si="4"/>
        <v>1</v>
      </c>
      <c r="AO16" s="689"/>
      <c r="AP16" s="689" t="b">
        <f t="shared" si="4"/>
        <v>1</v>
      </c>
      <c r="AQ16" s="689" t="b">
        <f t="shared" si="4"/>
        <v>1</v>
      </c>
    </row>
    <row r="17" spans="1:44" s="782" customFormat="1" x14ac:dyDescent="0.3">
      <c r="A17" s="551" t="s">
        <v>118</v>
      </c>
      <c r="B17" s="553" t="s">
        <v>221</v>
      </c>
      <c r="C17" s="528">
        <v>1</v>
      </c>
      <c r="D17" s="554"/>
      <c r="E17" s="539"/>
      <c r="F17" s="555"/>
      <c r="G17" s="556">
        <v>7</v>
      </c>
      <c r="H17" s="557">
        <f t="shared" si="1"/>
        <v>210</v>
      </c>
      <c r="I17" s="528">
        <f>J17+L17</f>
        <v>75</v>
      </c>
      <c r="J17" s="558">
        <v>45</v>
      </c>
      <c r="K17" s="558"/>
      <c r="L17" s="558">
        <v>30</v>
      </c>
      <c r="M17" s="559">
        <f t="shared" si="2"/>
        <v>135</v>
      </c>
      <c r="N17" s="563">
        <v>5</v>
      </c>
      <c r="O17" s="564"/>
      <c r="P17" s="196"/>
      <c r="Q17" s="533"/>
      <c r="R17" s="564"/>
      <c r="S17" s="196"/>
      <c r="T17" s="533"/>
      <c r="U17" s="564"/>
      <c r="V17" s="196"/>
      <c r="W17" s="533"/>
      <c r="X17" s="989"/>
      <c r="AD17" s="782" t="s">
        <v>381</v>
      </c>
      <c r="AG17" s="783" t="b">
        <f t="shared" si="3"/>
        <v>0</v>
      </c>
      <c r="AH17" s="783" t="b">
        <f t="shared" si="3"/>
        <v>1</v>
      </c>
      <c r="AI17" s="783"/>
      <c r="AJ17" s="783" t="b">
        <f t="shared" si="0"/>
        <v>1</v>
      </c>
      <c r="AK17" s="783" t="b">
        <f t="shared" si="0"/>
        <v>1</v>
      </c>
      <c r="AL17" s="783"/>
      <c r="AM17" s="783" t="b">
        <f t="shared" si="0"/>
        <v>1</v>
      </c>
      <c r="AN17" s="783" t="b">
        <f t="shared" si="4"/>
        <v>1</v>
      </c>
      <c r="AO17" s="783"/>
      <c r="AP17" s="783" t="b">
        <f t="shared" si="4"/>
        <v>1</v>
      </c>
      <c r="AQ17" s="783" t="b">
        <f t="shared" si="4"/>
        <v>1</v>
      </c>
    </row>
    <row r="18" spans="1:44" s="782" customFormat="1" ht="31.2" x14ac:dyDescent="0.3">
      <c r="A18" s="551" t="s">
        <v>267</v>
      </c>
      <c r="B18" s="553" t="s">
        <v>120</v>
      </c>
      <c r="C18" s="528"/>
      <c r="D18" s="558" t="s">
        <v>176</v>
      </c>
      <c r="E18" s="561"/>
      <c r="F18" s="562"/>
      <c r="G18" s="556">
        <v>3.5</v>
      </c>
      <c r="H18" s="557">
        <f t="shared" si="1"/>
        <v>105</v>
      </c>
      <c r="I18" s="528">
        <f>J18+L18</f>
        <v>36</v>
      </c>
      <c r="J18" s="558">
        <v>18</v>
      </c>
      <c r="K18" s="558"/>
      <c r="L18" s="558">
        <v>18</v>
      </c>
      <c r="M18" s="559">
        <f t="shared" si="2"/>
        <v>69</v>
      </c>
      <c r="N18" s="563"/>
      <c r="O18" s="564">
        <v>2</v>
      </c>
      <c r="P18" s="989">
        <v>2</v>
      </c>
      <c r="Q18" s="533"/>
      <c r="R18" s="564"/>
      <c r="S18" s="196"/>
      <c r="T18" s="533"/>
      <c r="U18" s="564"/>
      <c r="V18" s="196"/>
      <c r="W18" s="533"/>
      <c r="X18" s="196"/>
      <c r="AD18" s="782" t="s">
        <v>381</v>
      </c>
      <c r="AG18" s="783" t="b">
        <f t="shared" si="3"/>
        <v>1</v>
      </c>
      <c r="AH18" s="783" t="b">
        <f t="shared" si="3"/>
        <v>0</v>
      </c>
      <c r="AI18" s="783"/>
      <c r="AJ18" s="783" t="b">
        <f t="shared" si="0"/>
        <v>1</v>
      </c>
      <c r="AK18" s="783" t="b">
        <f t="shared" si="0"/>
        <v>1</v>
      </c>
      <c r="AL18" s="783"/>
      <c r="AM18" s="783" t="b">
        <f t="shared" si="0"/>
        <v>1</v>
      </c>
      <c r="AN18" s="783" t="b">
        <f t="shared" si="4"/>
        <v>1</v>
      </c>
      <c r="AO18" s="783"/>
      <c r="AP18" s="783" t="b">
        <f t="shared" si="4"/>
        <v>1</v>
      </c>
      <c r="AQ18" s="783" t="b">
        <f t="shared" si="4"/>
        <v>1</v>
      </c>
    </row>
    <row r="19" spans="1:44" s="782" customFormat="1" ht="16.2" x14ac:dyDescent="0.3">
      <c r="A19" s="551" t="s">
        <v>119</v>
      </c>
      <c r="B19" s="553" t="s">
        <v>31</v>
      </c>
      <c r="C19" s="528">
        <v>2</v>
      </c>
      <c r="D19" s="558"/>
      <c r="E19" s="561"/>
      <c r="F19" s="562"/>
      <c r="G19" s="556">
        <v>4</v>
      </c>
      <c r="H19" s="557">
        <f>G19*30</f>
        <v>120</v>
      </c>
      <c r="I19" s="528">
        <f>J19+L19</f>
        <v>54</v>
      </c>
      <c r="J19" s="558">
        <v>18</v>
      </c>
      <c r="K19" s="558"/>
      <c r="L19" s="558">
        <v>36</v>
      </c>
      <c r="M19" s="559">
        <f>H19-I19</f>
        <v>66</v>
      </c>
      <c r="N19" s="563"/>
      <c r="O19" s="564">
        <v>3</v>
      </c>
      <c r="P19" s="989">
        <v>3</v>
      </c>
      <c r="Q19" s="533"/>
      <c r="R19" s="564"/>
      <c r="S19" s="196"/>
      <c r="T19" s="533"/>
      <c r="U19" s="564"/>
      <c r="V19" s="196"/>
      <c r="W19" s="533"/>
      <c r="X19" s="196"/>
      <c r="AD19" s="782" t="s">
        <v>381</v>
      </c>
      <c r="AG19" s="783" t="b">
        <f t="shared" si="3"/>
        <v>1</v>
      </c>
      <c r="AH19" s="783" t="b">
        <f t="shared" si="3"/>
        <v>0</v>
      </c>
      <c r="AI19" s="783"/>
      <c r="AJ19" s="783" t="b">
        <f t="shared" si="0"/>
        <v>1</v>
      </c>
      <c r="AK19" s="783" t="b">
        <f t="shared" si="0"/>
        <v>1</v>
      </c>
      <c r="AL19" s="783"/>
      <c r="AM19" s="783" t="b">
        <f t="shared" si="0"/>
        <v>1</v>
      </c>
      <c r="AN19" s="783" t="b">
        <f t="shared" si="4"/>
        <v>1</v>
      </c>
      <c r="AO19" s="783"/>
      <c r="AP19" s="783" t="b">
        <f t="shared" si="4"/>
        <v>1</v>
      </c>
      <c r="AQ19" s="783" t="b">
        <f t="shared" si="4"/>
        <v>1</v>
      </c>
    </row>
    <row r="20" spans="1:44" s="787" customFormat="1" ht="16.2" x14ac:dyDescent="0.3">
      <c r="A20" s="551" t="s">
        <v>121</v>
      </c>
      <c r="B20" s="553" t="s">
        <v>20</v>
      </c>
      <c r="C20" s="528">
        <v>1</v>
      </c>
      <c r="D20" s="558"/>
      <c r="E20" s="561"/>
      <c r="F20" s="562"/>
      <c r="G20" s="556">
        <v>6</v>
      </c>
      <c r="H20" s="557">
        <f t="shared" si="1"/>
        <v>180</v>
      </c>
      <c r="I20" s="528">
        <f t="shared" ref="I20:I26" si="5">J20+K20+L20</f>
        <v>75</v>
      </c>
      <c r="J20" s="558">
        <v>30</v>
      </c>
      <c r="K20" s="558"/>
      <c r="L20" s="558">
        <v>45</v>
      </c>
      <c r="M20" s="559">
        <f t="shared" si="2"/>
        <v>105</v>
      </c>
      <c r="N20" s="563">
        <v>5</v>
      </c>
      <c r="O20" s="564"/>
      <c r="P20" s="565"/>
      <c r="Q20" s="533"/>
      <c r="R20" s="564"/>
      <c r="S20" s="196"/>
      <c r="T20" s="533"/>
      <c r="U20" s="564"/>
      <c r="V20" s="196"/>
      <c r="W20" s="533"/>
      <c r="X20" s="196"/>
      <c r="AD20" s="787" t="s">
        <v>381</v>
      </c>
      <c r="AG20" s="783" t="b">
        <f t="shared" si="3"/>
        <v>0</v>
      </c>
      <c r="AH20" s="783" t="b">
        <f t="shared" si="3"/>
        <v>1</v>
      </c>
      <c r="AI20" s="788"/>
      <c r="AJ20" s="783" t="b">
        <f t="shared" si="0"/>
        <v>1</v>
      </c>
      <c r="AK20" s="783" t="b">
        <f t="shared" si="0"/>
        <v>1</v>
      </c>
      <c r="AL20" s="788"/>
      <c r="AM20" s="783" t="b">
        <f t="shared" si="0"/>
        <v>1</v>
      </c>
      <c r="AN20" s="783" t="b">
        <f t="shared" si="4"/>
        <v>1</v>
      </c>
      <c r="AO20" s="788"/>
      <c r="AP20" s="783" t="b">
        <f t="shared" si="4"/>
        <v>1</v>
      </c>
      <c r="AQ20" s="783" t="b">
        <f t="shared" si="4"/>
        <v>1</v>
      </c>
    </row>
    <row r="21" spans="1:44" s="782" customFormat="1" x14ac:dyDescent="0.3">
      <c r="A21" s="551" t="s">
        <v>122</v>
      </c>
      <c r="B21" s="566" t="s">
        <v>35</v>
      </c>
      <c r="C21" s="567">
        <v>2</v>
      </c>
      <c r="D21" s="558"/>
      <c r="E21" s="561"/>
      <c r="F21" s="559"/>
      <c r="G21" s="556">
        <v>6</v>
      </c>
      <c r="H21" s="557">
        <f t="shared" si="1"/>
        <v>180</v>
      </c>
      <c r="I21" s="528">
        <f t="shared" si="5"/>
        <v>72</v>
      </c>
      <c r="J21" s="558">
        <v>36</v>
      </c>
      <c r="K21" s="558">
        <v>18</v>
      </c>
      <c r="L21" s="558">
        <v>18</v>
      </c>
      <c r="M21" s="559">
        <f t="shared" si="2"/>
        <v>108</v>
      </c>
      <c r="N21" s="563"/>
      <c r="O21" s="564">
        <v>4</v>
      </c>
      <c r="P21" s="196">
        <v>4</v>
      </c>
      <c r="Q21" s="533"/>
      <c r="R21" s="564"/>
      <c r="S21" s="196"/>
      <c r="T21" s="533"/>
      <c r="U21" s="564"/>
      <c r="V21" s="196"/>
      <c r="W21" s="533"/>
      <c r="X21" s="196"/>
      <c r="AD21" s="782" t="s">
        <v>381</v>
      </c>
      <c r="AG21" s="783" t="b">
        <f t="shared" si="3"/>
        <v>1</v>
      </c>
      <c r="AH21" s="783" t="b">
        <f t="shared" si="3"/>
        <v>0</v>
      </c>
      <c r="AI21" s="783"/>
      <c r="AJ21" s="783" t="b">
        <f t="shared" ref="AJ21:AM27" si="6">ISBLANK(Q21)</f>
        <v>1</v>
      </c>
      <c r="AK21" s="783" t="b">
        <f t="shared" si="6"/>
        <v>1</v>
      </c>
      <c r="AL21" s="783"/>
      <c r="AM21" s="783" t="b">
        <f t="shared" si="6"/>
        <v>1</v>
      </c>
      <c r="AN21" s="783" t="b">
        <f t="shared" si="4"/>
        <v>1</v>
      </c>
      <c r="AO21" s="783"/>
      <c r="AP21" s="783" t="b">
        <f t="shared" si="4"/>
        <v>1</v>
      </c>
      <c r="AQ21" s="783" t="b">
        <f t="shared" si="4"/>
        <v>1</v>
      </c>
    </row>
    <row r="22" spans="1:44" s="782" customFormat="1" x14ac:dyDescent="0.3">
      <c r="A22" s="551" t="s">
        <v>123</v>
      </c>
      <c r="B22" s="566" t="s">
        <v>368</v>
      </c>
      <c r="C22" s="567"/>
      <c r="D22" s="558" t="s">
        <v>177</v>
      </c>
      <c r="E22" s="558"/>
      <c r="F22" s="559"/>
      <c r="G22" s="569">
        <v>6</v>
      </c>
      <c r="H22" s="557">
        <f t="shared" si="1"/>
        <v>180</v>
      </c>
      <c r="I22" s="528">
        <f t="shared" si="5"/>
        <v>60</v>
      </c>
      <c r="J22" s="558">
        <v>15</v>
      </c>
      <c r="K22" s="558">
        <v>45</v>
      </c>
      <c r="L22" s="558"/>
      <c r="M22" s="559">
        <f t="shared" si="2"/>
        <v>120</v>
      </c>
      <c r="N22" s="563">
        <v>4</v>
      </c>
      <c r="O22" s="564"/>
      <c r="P22" s="196"/>
      <c r="Q22" s="533"/>
      <c r="R22" s="564"/>
      <c r="S22" s="196"/>
      <c r="T22" s="533"/>
      <c r="U22" s="564"/>
      <c r="V22" s="196"/>
      <c r="W22" s="533"/>
      <c r="X22" s="196"/>
      <c r="AD22" s="782" t="s">
        <v>381</v>
      </c>
      <c r="AG22" s="783" t="b">
        <f t="shared" si="3"/>
        <v>0</v>
      </c>
      <c r="AH22" s="783" t="b">
        <f t="shared" si="3"/>
        <v>1</v>
      </c>
      <c r="AI22" s="783"/>
      <c r="AJ22" s="783" t="b">
        <f t="shared" si="6"/>
        <v>1</v>
      </c>
      <c r="AK22" s="783" t="b">
        <f t="shared" si="6"/>
        <v>1</v>
      </c>
      <c r="AL22" s="783"/>
      <c r="AM22" s="783" t="b">
        <f t="shared" si="6"/>
        <v>1</v>
      </c>
      <c r="AN22" s="783" t="b">
        <f t="shared" si="4"/>
        <v>1</v>
      </c>
      <c r="AO22" s="783"/>
      <c r="AP22" s="783" t="b">
        <f t="shared" si="4"/>
        <v>1</v>
      </c>
      <c r="AQ22" s="783" t="b">
        <f t="shared" si="4"/>
        <v>1</v>
      </c>
    </row>
    <row r="23" spans="1:44" s="782" customFormat="1" x14ac:dyDescent="0.3">
      <c r="A23" s="551" t="s">
        <v>423</v>
      </c>
      <c r="B23" s="566" t="s">
        <v>379</v>
      </c>
      <c r="C23" s="567">
        <v>1</v>
      </c>
      <c r="D23" s="558"/>
      <c r="E23" s="558"/>
      <c r="F23" s="559"/>
      <c r="G23" s="569">
        <v>6</v>
      </c>
      <c r="H23" s="557">
        <f t="shared" si="1"/>
        <v>180</v>
      </c>
      <c r="I23" s="528">
        <f t="shared" si="5"/>
        <v>60</v>
      </c>
      <c r="J23" s="558">
        <v>30</v>
      </c>
      <c r="K23" s="558"/>
      <c r="L23" s="558">
        <v>30</v>
      </c>
      <c r="M23" s="559">
        <f t="shared" si="2"/>
        <v>120</v>
      </c>
      <c r="N23" s="563">
        <v>4</v>
      </c>
      <c r="O23" s="564"/>
      <c r="P23" s="196"/>
      <c r="Q23" s="533"/>
      <c r="R23" s="564"/>
      <c r="S23" s="196"/>
      <c r="T23" s="533"/>
      <c r="U23" s="564"/>
      <c r="V23" s="196"/>
      <c r="W23" s="533"/>
      <c r="X23" s="196"/>
      <c r="AD23" s="782" t="s">
        <v>381</v>
      </c>
      <c r="AG23" s="783" t="b">
        <f t="shared" si="3"/>
        <v>0</v>
      </c>
      <c r="AH23" s="783" t="b">
        <f t="shared" si="3"/>
        <v>1</v>
      </c>
      <c r="AI23" s="783"/>
      <c r="AJ23" s="783" t="b">
        <f t="shared" si="6"/>
        <v>1</v>
      </c>
      <c r="AK23" s="783" t="b">
        <f t="shared" si="6"/>
        <v>1</v>
      </c>
      <c r="AL23" s="783"/>
      <c r="AM23" s="783" t="b">
        <f t="shared" si="6"/>
        <v>1</v>
      </c>
      <c r="AN23" s="783" t="b">
        <f t="shared" si="4"/>
        <v>1</v>
      </c>
      <c r="AO23" s="783"/>
      <c r="AP23" s="783" t="b">
        <f t="shared" si="4"/>
        <v>1</v>
      </c>
      <c r="AQ23" s="783" t="b">
        <f t="shared" si="4"/>
        <v>1</v>
      </c>
    </row>
    <row r="24" spans="1:44" s="782" customFormat="1" x14ac:dyDescent="0.3">
      <c r="A24" s="551" t="s">
        <v>159</v>
      </c>
      <c r="B24" s="566" t="s">
        <v>246</v>
      </c>
      <c r="C24" s="567">
        <v>2</v>
      </c>
      <c r="D24" s="558"/>
      <c r="E24" s="558"/>
      <c r="F24" s="559"/>
      <c r="G24" s="569">
        <v>6</v>
      </c>
      <c r="H24" s="557">
        <f t="shared" si="1"/>
        <v>180</v>
      </c>
      <c r="I24" s="528">
        <f t="shared" si="5"/>
        <v>72</v>
      </c>
      <c r="J24" s="558">
        <v>36</v>
      </c>
      <c r="K24" s="558"/>
      <c r="L24" s="558">
        <v>36</v>
      </c>
      <c r="M24" s="559">
        <f t="shared" si="2"/>
        <v>108</v>
      </c>
      <c r="N24" s="563"/>
      <c r="O24" s="564">
        <v>4</v>
      </c>
      <c r="P24" s="196">
        <v>4</v>
      </c>
      <c r="Q24" s="533"/>
      <c r="R24" s="564"/>
      <c r="S24" s="196"/>
      <c r="T24" s="533"/>
      <c r="U24" s="564"/>
      <c r="V24" s="196"/>
      <c r="W24" s="533"/>
      <c r="X24" s="196"/>
      <c r="AD24" s="782" t="s">
        <v>381</v>
      </c>
      <c r="AG24" s="783" t="b">
        <f t="shared" si="3"/>
        <v>1</v>
      </c>
      <c r="AH24" s="783" t="b">
        <f t="shared" si="3"/>
        <v>0</v>
      </c>
      <c r="AI24" s="783"/>
      <c r="AJ24" s="783" t="b">
        <f t="shared" si="6"/>
        <v>1</v>
      </c>
      <c r="AK24" s="783" t="b">
        <f t="shared" si="6"/>
        <v>1</v>
      </c>
      <c r="AL24" s="783"/>
      <c r="AM24" s="783" t="b">
        <f t="shared" si="6"/>
        <v>1</v>
      </c>
      <c r="AN24" s="783" t="b">
        <f t="shared" si="4"/>
        <v>1</v>
      </c>
      <c r="AO24" s="783"/>
      <c r="AP24" s="783" t="b">
        <f t="shared" si="4"/>
        <v>1</v>
      </c>
      <c r="AQ24" s="783" t="b">
        <f t="shared" si="4"/>
        <v>1</v>
      </c>
    </row>
    <row r="25" spans="1:44" s="782" customFormat="1" ht="31.2" x14ac:dyDescent="0.3">
      <c r="A25" s="568" t="s">
        <v>160</v>
      </c>
      <c r="B25" s="570" t="s">
        <v>43</v>
      </c>
      <c r="C25" s="571"/>
      <c r="D25" s="1021" t="s">
        <v>185</v>
      </c>
      <c r="E25" s="1021"/>
      <c r="F25" s="572"/>
      <c r="G25" s="569">
        <v>3</v>
      </c>
      <c r="H25" s="573">
        <f t="shared" si="1"/>
        <v>90</v>
      </c>
      <c r="I25" s="1020">
        <f t="shared" si="5"/>
        <v>30</v>
      </c>
      <c r="J25" s="1021">
        <v>15</v>
      </c>
      <c r="K25" s="1021"/>
      <c r="L25" s="1021">
        <v>15</v>
      </c>
      <c r="M25" s="572">
        <f t="shared" si="2"/>
        <v>60</v>
      </c>
      <c r="N25" s="990"/>
      <c r="O25" s="991"/>
      <c r="P25" s="992"/>
      <c r="Q25" s="993"/>
      <c r="R25" s="991"/>
      <c r="S25" s="992"/>
      <c r="T25" s="993"/>
      <c r="U25" s="991"/>
      <c r="V25" s="992"/>
      <c r="W25" s="993">
        <v>2</v>
      </c>
      <c r="X25" s="992"/>
      <c r="AD25" s="782" t="s">
        <v>381</v>
      </c>
      <c r="AG25" s="783" t="b">
        <f t="shared" si="3"/>
        <v>1</v>
      </c>
      <c r="AH25" s="783" t="b">
        <f t="shared" si="3"/>
        <v>1</v>
      </c>
      <c r="AI25" s="783"/>
      <c r="AJ25" s="783" t="b">
        <f t="shared" si="6"/>
        <v>1</v>
      </c>
      <c r="AK25" s="783" t="b">
        <f t="shared" si="6"/>
        <v>1</v>
      </c>
      <c r="AL25" s="783"/>
      <c r="AM25" s="783" t="b">
        <f t="shared" si="6"/>
        <v>1</v>
      </c>
      <c r="AN25" s="783" t="b">
        <f t="shared" si="4"/>
        <v>1</v>
      </c>
      <c r="AO25" s="783"/>
      <c r="AP25" s="783" t="b">
        <f t="shared" si="4"/>
        <v>0</v>
      </c>
      <c r="AQ25" s="783" t="b">
        <f t="shared" si="4"/>
        <v>1</v>
      </c>
    </row>
    <row r="26" spans="1:44" s="870" customFormat="1" x14ac:dyDescent="0.3">
      <c r="A26" s="568" t="s">
        <v>161</v>
      </c>
      <c r="B26" s="578" t="s">
        <v>369</v>
      </c>
      <c r="C26" s="579">
        <v>3</v>
      </c>
      <c r="D26" s="558"/>
      <c r="E26" s="558"/>
      <c r="F26" s="558"/>
      <c r="G26" s="580">
        <v>6</v>
      </c>
      <c r="H26" s="558">
        <f t="shared" si="1"/>
        <v>180</v>
      </c>
      <c r="I26" s="1020">
        <f t="shared" si="5"/>
        <v>60</v>
      </c>
      <c r="J26" s="558">
        <v>30</v>
      </c>
      <c r="K26" s="558"/>
      <c r="L26" s="558">
        <v>30</v>
      </c>
      <c r="M26" s="572">
        <f t="shared" si="2"/>
        <v>120</v>
      </c>
      <c r="N26" s="581"/>
      <c r="O26" s="581"/>
      <c r="P26" s="581"/>
      <c r="Q26" s="581">
        <v>4</v>
      </c>
      <c r="R26" s="581"/>
      <c r="S26" s="581"/>
      <c r="T26" s="581"/>
      <c r="U26" s="581"/>
      <c r="V26" s="581"/>
      <c r="W26" s="581"/>
      <c r="X26" s="581"/>
      <c r="AD26" s="870" t="s">
        <v>381</v>
      </c>
      <c r="AG26" s="871" t="b">
        <f t="shared" si="3"/>
        <v>1</v>
      </c>
      <c r="AH26" s="871" t="b">
        <f t="shared" si="3"/>
        <v>1</v>
      </c>
      <c r="AI26" s="871"/>
      <c r="AJ26" s="871" t="b">
        <f t="shared" si="6"/>
        <v>0</v>
      </c>
      <c r="AK26" s="871" t="b">
        <f t="shared" si="6"/>
        <v>1</v>
      </c>
      <c r="AL26" s="871"/>
      <c r="AM26" s="871" t="b">
        <f t="shared" si="6"/>
        <v>1</v>
      </c>
      <c r="AN26" s="871" t="b">
        <f t="shared" si="4"/>
        <v>1</v>
      </c>
      <c r="AO26" s="871"/>
      <c r="AP26" s="871" t="b">
        <f t="shared" si="4"/>
        <v>1</v>
      </c>
      <c r="AQ26" s="871" t="b">
        <f t="shared" si="4"/>
        <v>1</v>
      </c>
    </row>
    <row r="27" spans="1:44" s="870" customFormat="1" ht="16.2" thickBot="1" x14ac:dyDescent="0.35">
      <c r="A27" s="568" t="s">
        <v>162</v>
      </c>
      <c r="B27" s="578" t="s">
        <v>204</v>
      </c>
      <c r="C27" s="579"/>
      <c r="D27" s="558">
        <v>3</v>
      </c>
      <c r="E27" s="558"/>
      <c r="F27" s="558"/>
      <c r="G27" s="580">
        <v>4</v>
      </c>
      <c r="H27" s="558">
        <f t="shared" ref="H27" si="7">G27*30</f>
        <v>120</v>
      </c>
      <c r="I27" s="1020">
        <f t="shared" ref="I27" si="8">J27+K27+L27</f>
        <v>45</v>
      </c>
      <c r="J27" s="558">
        <v>30</v>
      </c>
      <c r="K27" s="558"/>
      <c r="L27" s="558">
        <v>15</v>
      </c>
      <c r="M27" s="572">
        <f t="shared" ref="M27" si="9">H27-I27</f>
        <v>75</v>
      </c>
      <c r="N27" s="581"/>
      <c r="O27" s="581"/>
      <c r="P27" s="581"/>
      <c r="Q27" s="581">
        <v>3</v>
      </c>
      <c r="R27" s="581"/>
      <c r="S27" s="581"/>
      <c r="T27" s="581"/>
      <c r="U27" s="581"/>
      <c r="V27" s="581"/>
      <c r="W27" s="581"/>
      <c r="X27" s="581"/>
      <c r="AD27" s="870" t="s">
        <v>381</v>
      </c>
      <c r="AG27" s="871" t="b">
        <f t="shared" si="3"/>
        <v>1</v>
      </c>
      <c r="AH27" s="871" t="b">
        <f t="shared" si="3"/>
        <v>1</v>
      </c>
      <c r="AI27" s="871"/>
      <c r="AJ27" s="871" t="b">
        <f t="shared" si="6"/>
        <v>0</v>
      </c>
      <c r="AK27" s="871" t="b">
        <f t="shared" si="6"/>
        <v>1</v>
      </c>
      <c r="AL27" s="871"/>
      <c r="AM27" s="871" t="b">
        <f t="shared" si="6"/>
        <v>1</v>
      </c>
      <c r="AN27" s="871" t="b">
        <f t="shared" si="4"/>
        <v>1</v>
      </c>
      <c r="AO27" s="871"/>
      <c r="AP27" s="871" t="b">
        <f t="shared" si="4"/>
        <v>1</v>
      </c>
      <c r="AQ27" s="871" t="b">
        <f t="shared" si="4"/>
        <v>1</v>
      </c>
    </row>
    <row r="28" spans="1:44" s="76" customFormat="1" ht="16.2" thickBot="1" x14ac:dyDescent="0.35">
      <c r="A28" s="1329" t="s">
        <v>124</v>
      </c>
      <c r="B28" s="1331"/>
      <c r="C28" s="1024"/>
      <c r="D28" s="476"/>
      <c r="E28" s="1023"/>
      <c r="F28" s="1023"/>
      <c r="G28" s="477">
        <f t="shared" ref="G28:X28" si="10">SUM(G16:G27)+G11</f>
        <v>73.5</v>
      </c>
      <c r="H28" s="331">
        <f t="shared" si="10"/>
        <v>2205</v>
      </c>
      <c r="I28" s="331">
        <f t="shared" si="10"/>
        <v>834</v>
      </c>
      <c r="J28" s="331">
        <f t="shared" si="10"/>
        <v>311</v>
      </c>
      <c r="K28" s="331">
        <f t="shared" si="10"/>
        <v>63</v>
      </c>
      <c r="L28" s="331">
        <f t="shared" si="10"/>
        <v>460</v>
      </c>
      <c r="M28" s="331">
        <f t="shared" si="10"/>
        <v>1371</v>
      </c>
      <c r="N28" s="331">
        <f t="shared" si="10"/>
        <v>19</v>
      </c>
      <c r="O28" s="331">
        <f t="shared" si="10"/>
        <v>13</v>
      </c>
      <c r="P28" s="331">
        <f t="shared" si="10"/>
        <v>13</v>
      </c>
      <c r="Q28" s="331">
        <f t="shared" si="10"/>
        <v>7</v>
      </c>
      <c r="R28" s="331">
        <f t="shared" si="10"/>
        <v>0</v>
      </c>
      <c r="S28" s="331">
        <f t="shared" si="10"/>
        <v>0</v>
      </c>
      <c r="T28" s="331">
        <f t="shared" si="10"/>
        <v>0</v>
      </c>
      <c r="U28" s="331">
        <f t="shared" si="10"/>
        <v>0</v>
      </c>
      <c r="V28" s="331">
        <f t="shared" si="10"/>
        <v>0</v>
      </c>
      <c r="W28" s="331">
        <f t="shared" si="10"/>
        <v>2</v>
      </c>
      <c r="X28" s="331">
        <f t="shared" si="10"/>
        <v>0</v>
      </c>
      <c r="Y28" s="432">
        <f>SUM(Y11:Y25)</f>
        <v>0</v>
      </c>
      <c r="Z28" s="250">
        <f>SUM(Z11:Z25)</f>
        <v>0</v>
      </c>
      <c r="AA28" s="250">
        <f>SUM(AA11:AA25)</f>
        <v>0</v>
      </c>
      <c r="AB28" s="250">
        <f>SUM(AB11:AB25)</f>
        <v>0</v>
      </c>
      <c r="AC28" s="250">
        <f>SUM(AC11:AC25)</f>
        <v>0</v>
      </c>
      <c r="AD28" s="76">
        <f>30*G28</f>
        <v>2205</v>
      </c>
      <c r="AG28" s="491">
        <f>SUMIF(AG11:AG27,FALSE,$G11:$G27)</f>
        <v>30</v>
      </c>
      <c r="AH28" s="491">
        <f t="shared" ref="AH28:AQ28" si="11">SUMIF(AH11:AH27,FALSE,$G11:$G27)</f>
        <v>22.5</v>
      </c>
      <c r="AI28" s="491">
        <f t="shared" si="11"/>
        <v>0</v>
      </c>
      <c r="AJ28" s="491">
        <f t="shared" si="11"/>
        <v>14</v>
      </c>
      <c r="AK28" s="491">
        <f t="shared" si="11"/>
        <v>4</v>
      </c>
      <c r="AL28" s="491">
        <f t="shared" si="11"/>
        <v>0</v>
      </c>
      <c r="AM28" s="491">
        <f t="shared" si="11"/>
        <v>0</v>
      </c>
      <c r="AN28" s="491">
        <f t="shared" si="11"/>
        <v>0</v>
      </c>
      <c r="AO28" s="491">
        <f t="shared" si="11"/>
        <v>0</v>
      </c>
      <c r="AP28" s="491">
        <f t="shared" si="11"/>
        <v>3</v>
      </c>
      <c r="AQ28" s="491">
        <f t="shared" si="11"/>
        <v>0</v>
      </c>
      <c r="AR28" s="492">
        <f>SUM(AG28:AQ28)</f>
        <v>73.5</v>
      </c>
    </row>
    <row r="29" spans="1:44" ht="16.5" customHeight="1" thickBot="1" x14ac:dyDescent="0.35">
      <c r="A29" s="1274" t="s">
        <v>125</v>
      </c>
      <c r="B29" s="1275"/>
      <c r="C29" s="1275"/>
      <c r="D29" s="1275"/>
      <c r="E29" s="1275"/>
      <c r="F29" s="1275"/>
      <c r="G29" s="1275"/>
      <c r="H29" s="1275"/>
      <c r="I29" s="1275"/>
      <c r="J29" s="1275"/>
      <c r="K29" s="1275"/>
      <c r="L29" s="1275"/>
      <c r="M29" s="1275"/>
      <c r="N29" s="1276"/>
      <c r="O29" s="1276"/>
      <c r="P29" s="1276"/>
      <c r="Q29" s="1276"/>
      <c r="R29" s="1276"/>
      <c r="S29" s="1276"/>
      <c r="T29" s="1276"/>
      <c r="U29" s="1276"/>
      <c r="V29" s="1276"/>
      <c r="W29" s="1276"/>
      <c r="X29" s="1277"/>
    </row>
    <row r="30" spans="1:44" s="821" customFormat="1" ht="16.5" customHeight="1" x14ac:dyDescent="0.3">
      <c r="A30" s="275" t="s">
        <v>126</v>
      </c>
      <c r="B30" s="271" t="s">
        <v>133</v>
      </c>
      <c r="C30" s="259" t="s">
        <v>109</v>
      </c>
      <c r="D30" s="255"/>
      <c r="E30" s="255"/>
      <c r="F30" s="260"/>
      <c r="G30" s="270">
        <v>6</v>
      </c>
      <c r="H30" s="265">
        <f>G30*30</f>
        <v>180</v>
      </c>
      <c r="I30" s="267">
        <f>J30+K30+L30</f>
        <v>60</v>
      </c>
      <c r="J30" s="256">
        <v>30</v>
      </c>
      <c r="K30" s="256"/>
      <c r="L30" s="256">
        <v>30</v>
      </c>
      <c r="M30" s="340">
        <f>H30-I30</f>
        <v>120</v>
      </c>
      <c r="N30" s="266"/>
      <c r="O30" s="388"/>
      <c r="P30" s="257"/>
      <c r="Q30" s="341">
        <v>4</v>
      </c>
      <c r="R30" s="389"/>
      <c r="S30" s="257"/>
      <c r="T30" s="269"/>
      <c r="U30" s="390"/>
      <c r="V30" s="257"/>
      <c r="W30" s="268"/>
      <c r="X30" s="257"/>
      <c r="AD30" s="821" t="s">
        <v>381</v>
      </c>
      <c r="AE30" s="822" t="s">
        <v>99</v>
      </c>
      <c r="AF30" s="821">
        <f>AG53+AH53</f>
        <v>3</v>
      </c>
      <c r="AG30" s="823" t="b">
        <f>ISBLANK(N30)</f>
        <v>1</v>
      </c>
      <c r="AH30" s="823" t="b">
        <f>ISBLANK(O30)</f>
        <v>1</v>
      </c>
      <c r="AI30" s="824"/>
      <c r="AJ30" s="823" t="b">
        <f>ISBLANK(Q30)</f>
        <v>0</v>
      </c>
      <c r="AK30" s="823" t="b">
        <f>ISBLANK(R30)</f>
        <v>1</v>
      </c>
      <c r="AL30" s="824"/>
      <c r="AM30" s="823" t="b">
        <f>ISBLANK(T30)</f>
        <v>1</v>
      </c>
      <c r="AN30" s="823" t="b">
        <f>ISBLANK(U30)</f>
        <v>1</v>
      </c>
      <c r="AO30" s="824"/>
      <c r="AP30" s="823" t="b">
        <f>ISBLANK(W30)</f>
        <v>1</v>
      </c>
      <c r="AQ30" s="823" t="b">
        <f>ISBLANK(X30)</f>
        <v>1</v>
      </c>
    </row>
    <row r="31" spans="1:44" s="821" customFormat="1" ht="16.2" x14ac:dyDescent="0.3">
      <c r="A31" s="582" t="s">
        <v>164</v>
      </c>
      <c r="B31" s="583" t="s">
        <v>279</v>
      </c>
      <c r="C31" s="528">
        <v>4</v>
      </c>
      <c r="D31" s="558"/>
      <c r="E31" s="561"/>
      <c r="F31" s="562"/>
      <c r="G31" s="556">
        <v>4</v>
      </c>
      <c r="H31" s="557">
        <f>G31*30</f>
        <v>120</v>
      </c>
      <c r="I31" s="528">
        <f>J31+L31</f>
        <v>54</v>
      </c>
      <c r="J31" s="558">
        <v>18</v>
      </c>
      <c r="K31" s="558"/>
      <c r="L31" s="558">
        <v>36</v>
      </c>
      <c r="M31" s="559">
        <f>H31-I31</f>
        <v>66</v>
      </c>
      <c r="N31" s="535"/>
      <c r="O31" s="536"/>
      <c r="P31" s="560"/>
      <c r="Q31" s="538"/>
      <c r="R31" s="536">
        <v>3</v>
      </c>
      <c r="S31" s="537">
        <v>3</v>
      </c>
      <c r="T31" s="538"/>
      <c r="U31" s="536"/>
      <c r="V31" s="537"/>
      <c r="W31" s="538"/>
      <c r="X31" s="537"/>
      <c r="AD31" s="821" t="s">
        <v>381</v>
      </c>
      <c r="AE31" s="822" t="s">
        <v>100</v>
      </c>
      <c r="AF31" s="821">
        <f>AJ53+AK53</f>
        <v>21</v>
      </c>
      <c r="AG31" s="823" t="b">
        <f t="shared" ref="AG31:AQ52" si="12">ISBLANK(N31)</f>
        <v>1</v>
      </c>
      <c r="AH31" s="823" t="b">
        <f t="shared" si="12"/>
        <v>1</v>
      </c>
      <c r="AI31" s="824"/>
      <c r="AJ31" s="823" t="b">
        <f t="shared" si="12"/>
        <v>1</v>
      </c>
      <c r="AK31" s="823" t="b">
        <f t="shared" si="12"/>
        <v>0</v>
      </c>
      <c r="AL31" s="824"/>
      <c r="AM31" s="823" t="b">
        <f t="shared" si="12"/>
        <v>1</v>
      </c>
      <c r="AN31" s="823" t="b">
        <f t="shared" si="12"/>
        <v>1</v>
      </c>
      <c r="AO31" s="824"/>
      <c r="AP31" s="823" t="b">
        <f t="shared" si="12"/>
        <v>1</v>
      </c>
      <c r="AQ31" s="823" t="b">
        <f t="shared" si="12"/>
        <v>1</v>
      </c>
    </row>
    <row r="32" spans="1:44" s="821" customFormat="1" x14ac:dyDescent="0.3">
      <c r="A32" s="582" t="s">
        <v>165</v>
      </c>
      <c r="B32" s="584" t="s">
        <v>225</v>
      </c>
      <c r="C32" s="567">
        <v>4</v>
      </c>
      <c r="D32" s="558"/>
      <c r="E32" s="561"/>
      <c r="F32" s="559"/>
      <c r="G32" s="556">
        <v>5</v>
      </c>
      <c r="H32" s="557">
        <f>G32*30</f>
        <v>150</v>
      </c>
      <c r="I32" s="528">
        <f>J32+K32+L32</f>
        <v>72</v>
      </c>
      <c r="J32" s="558">
        <v>36</v>
      </c>
      <c r="K32" s="558"/>
      <c r="L32" s="558">
        <v>36</v>
      </c>
      <c r="M32" s="559">
        <f>H32-I32</f>
        <v>78</v>
      </c>
      <c r="N32" s="563"/>
      <c r="O32" s="564"/>
      <c r="P32" s="196"/>
      <c r="Q32" s="533"/>
      <c r="R32" s="564">
        <v>4</v>
      </c>
      <c r="S32" s="196">
        <v>4</v>
      </c>
      <c r="T32" s="533"/>
      <c r="U32" s="564"/>
      <c r="V32" s="196"/>
      <c r="W32" s="533"/>
      <c r="X32" s="196"/>
      <c r="AD32" s="821" t="s">
        <v>381</v>
      </c>
      <c r="AE32" s="827" t="s">
        <v>101</v>
      </c>
      <c r="AF32" s="828">
        <f>AM53+AN53</f>
        <v>40.5</v>
      </c>
      <c r="AG32" s="823" t="b">
        <f t="shared" si="12"/>
        <v>1</v>
      </c>
      <c r="AH32" s="823" t="b">
        <f t="shared" si="12"/>
        <v>1</v>
      </c>
      <c r="AI32" s="824"/>
      <c r="AJ32" s="823" t="b">
        <f t="shared" si="12"/>
        <v>1</v>
      </c>
      <c r="AK32" s="823" t="b">
        <f t="shared" si="12"/>
        <v>0</v>
      </c>
      <c r="AL32" s="824"/>
      <c r="AM32" s="823" t="b">
        <f t="shared" si="12"/>
        <v>1</v>
      </c>
      <c r="AN32" s="823" t="b">
        <f t="shared" si="12"/>
        <v>1</v>
      </c>
      <c r="AO32" s="824"/>
      <c r="AP32" s="823" t="b">
        <f t="shared" si="12"/>
        <v>1</v>
      </c>
      <c r="AQ32" s="823" t="b">
        <f t="shared" si="12"/>
        <v>1</v>
      </c>
    </row>
    <row r="33" spans="1:43" s="822" customFormat="1" x14ac:dyDescent="0.3">
      <c r="A33" s="568" t="s">
        <v>267</v>
      </c>
      <c r="B33" s="566" t="s">
        <v>309</v>
      </c>
      <c r="C33" s="567"/>
      <c r="D33" s="558">
        <v>2</v>
      </c>
      <c r="E33" s="561"/>
      <c r="F33" s="559"/>
      <c r="G33" s="569">
        <v>3</v>
      </c>
      <c r="H33" s="557">
        <f>G33*30</f>
        <v>90</v>
      </c>
      <c r="I33" s="528">
        <f>J33+K33+L33</f>
        <v>36</v>
      </c>
      <c r="J33" s="558">
        <v>18</v>
      </c>
      <c r="K33" s="558"/>
      <c r="L33" s="558">
        <v>18</v>
      </c>
      <c r="M33" s="559">
        <f>H33-I33</f>
        <v>54</v>
      </c>
      <c r="N33" s="563"/>
      <c r="O33" s="564">
        <v>2</v>
      </c>
      <c r="P33" s="196">
        <v>2</v>
      </c>
      <c r="Q33" s="533"/>
      <c r="R33" s="564"/>
      <c r="S33" s="196"/>
      <c r="T33" s="533"/>
      <c r="U33" s="564"/>
      <c r="V33" s="196"/>
      <c r="W33" s="533"/>
      <c r="X33" s="196"/>
      <c r="AD33" s="822" t="s">
        <v>381</v>
      </c>
      <c r="AE33" s="822" t="s">
        <v>102</v>
      </c>
      <c r="AF33" s="821">
        <f>AP53+AQ53</f>
        <v>15</v>
      </c>
      <c r="AG33" s="823" t="b">
        <f t="shared" si="12"/>
        <v>1</v>
      </c>
      <c r="AH33" s="823" t="b">
        <f t="shared" si="12"/>
        <v>0</v>
      </c>
      <c r="AI33" s="823"/>
      <c r="AJ33" s="823" t="b">
        <f t="shared" si="12"/>
        <v>1</v>
      </c>
      <c r="AK33" s="823" t="b">
        <f t="shared" si="12"/>
        <v>1</v>
      </c>
      <c r="AL33" s="823"/>
      <c r="AM33" s="823" t="b">
        <f t="shared" si="12"/>
        <v>1</v>
      </c>
      <c r="AN33" s="823" t="b">
        <f t="shared" si="12"/>
        <v>1</v>
      </c>
      <c r="AO33" s="823"/>
      <c r="AP33" s="823" t="b">
        <f t="shared" si="12"/>
        <v>1</v>
      </c>
      <c r="AQ33" s="823" t="b">
        <f t="shared" si="12"/>
        <v>1</v>
      </c>
    </row>
    <row r="34" spans="1:43" s="821" customFormat="1" x14ac:dyDescent="0.3">
      <c r="A34" s="582" t="s">
        <v>166</v>
      </c>
      <c r="B34" s="584" t="s">
        <v>247</v>
      </c>
      <c r="C34" s="567">
        <v>4</v>
      </c>
      <c r="D34" s="558"/>
      <c r="E34" s="561"/>
      <c r="F34" s="559"/>
      <c r="G34" s="556">
        <v>1</v>
      </c>
      <c r="H34" s="557">
        <f>G34*30</f>
        <v>30</v>
      </c>
      <c r="I34" s="528">
        <f>J34+K34+L34</f>
        <v>15</v>
      </c>
      <c r="J34" s="558"/>
      <c r="K34" s="558"/>
      <c r="L34" s="558">
        <v>15</v>
      </c>
      <c r="M34" s="559">
        <f>H34-I34</f>
        <v>15</v>
      </c>
      <c r="N34" s="563"/>
      <c r="O34" s="564"/>
      <c r="P34" s="196"/>
      <c r="Q34" s="533"/>
      <c r="R34" s="564">
        <v>1</v>
      </c>
      <c r="S34" s="196">
        <v>1</v>
      </c>
      <c r="T34" s="533"/>
      <c r="U34" s="564"/>
      <c r="V34" s="196"/>
      <c r="W34" s="533"/>
      <c r="X34" s="196"/>
      <c r="AD34" s="821" t="s">
        <v>381</v>
      </c>
      <c r="AE34" s="828"/>
      <c r="AF34" s="829">
        <f>SUM(AF30:AF33)</f>
        <v>79.5</v>
      </c>
      <c r="AG34" s="823" t="b">
        <f t="shared" si="12"/>
        <v>1</v>
      </c>
      <c r="AH34" s="823" t="b">
        <f t="shared" si="12"/>
        <v>1</v>
      </c>
      <c r="AI34" s="824"/>
      <c r="AJ34" s="823" t="b">
        <f t="shared" si="12"/>
        <v>1</v>
      </c>
      <c r="AK34" s="823" t="b">
        <f t="shared" si="12"/>
        <v>0</v>
      </c>
      <c r="AL34" s="824"/>
      <c r="AM34" s="823" t="b">
        <f t="shared" si="12"/>
        <v>1</v>
      </c>
      <c r="AN34" s="823" t="b">
        <f t="shared" si="12"/>
        <v>1</v>
      </c>
      <c r="AO34" s="824"/>
      <c r="AP34" s="823" t="b">
        <f t="shared" si="12"/>
        <v>1</v>
      </c>
      <c r="AQ34" s="823" t="b">
        <f t="shared" si="12"/>
        <v>1</v>
      </c>
    </row>
    <row r="35" spans="1:43" s="828" customFormat="1" ht="16.2" x14ac:dyDescent="0.3">
      <c r="A35" s="582" t="s">
        <v>167</v>
      </c>
      <c r="B35" s="583" t="s">
        <v>42</v>
      </c>
      <c r="C35" s="528"/>
      <c r="D35" s="558"/>
      <c r="E35" s="561"/>
      <c r="F35" s="562"/>
      <c r="G35" s="556">
        <f t="shared" ref="G35:M35" si="13">G36+G37</f>
        <v>6.5</v>
      </c>
      <c r="H35" s="585">
        <f t="shared" si="13"/>
        <v>195</v>
      </c>
      <c r="I35" s="1025">
        <f t="shared" si="13"/>
        <v>60</v>
      </c>
      <c r="J35" s="586">
        <f t="shared" si="13"/>
        <v>30</v>
      </c>
      <c r="K35" s="586">
        <f t="shared" si="13"/>
        <v>0</v>
      </c>
      <c r="L35" s="586">
        <f t="shared" si="13"/>
        <v>30</v>
      </c>
      <c r="M35" s="587">
        <f t="shared" si="13"/>
        <v>135</v>
      </c>
      <c r="N35" s="535"/>
      <c r="O35" s="536"/>
      <c r="P35" s="541"/>
      <c r="Q35" s="538"/>
      <c r="R35" s="536"/>
      <c r="S35" s="537"/>
      <c r="T35" s="538"/>
      <c r="U35" s="536"/>
      <c r="V35" s="537"/>
      <c r="W35" s="538"/>
      <c r="X35" s="537"/>
      <c r="AD35" s="828" t="s">
        <v>381</v>
      </c>
      <c r="AG35" s="840" t="b">
        <f t="shared" si="12"/>
        <v>1</v>
      </c>
      <c r="AH35" s="840" t="b">
        <f t="shared" si="12"/>
        <v>1</v>
      </c>
      <c r="AI35" s="841"/>
      <c r="AJ35" s="840" t="b">
        <f t="shared" si="12"/>
        <v>1</v>
      </c>
      <c r="AK35" s="840" t="b">
        <f t="shared" si="12"/>
        <v>1</v>
      </c>
      <c r="AL35" s="841"/>
      <c r="AM35" s="840" t="b">
        <f t="shared" si="12"/>
        <v>1</v>
      </c>
      <c r="AN35" s="840" t="b">
        <f t="shared" si="12"/>
        <v>1</v>
      </c>
      <c r="AO35" s="841"/>
      <c r="AP35" s="840" t="b">
        <f t="shared" si="12"/>
        <v>1</v>
      </c>
      <c r="AQ35" s="840" t="b">
        <f t="shared" si="12"/>
        <v>1</v>
      </c>
    </row>
    <row r="36" spans="1:43" s="821" customFormat="1" ht="26.25" customHeight="1" x14ac:dyDescent="0.3">
      <c r="A36" s="276" t="s">
        <v>307</v>
      </c>
      <c r="B36" s="272" t="s">
        <v>42</v>
      </c>
      <c r="C36" s="261">
        <v>3</v>
      </c>
      <c r="D36" s="183"/>
      <c r="E36" s="183"/>
      <c r="F36" s="262"/>
      <c r="G36" s="588">
        <v>5</v>
      </c>
      <c r="H36" s="315">
        <f t="shared" ref="H36:H39" si="14">G36*30</f>
        <v>150</v>
      </c>
      <c r="I36" s="533">
        <f>J36+K36+L36</f>
        <v>60</v>
      </c>
      <c r="J36" s="534">
        <v>30</v>
      </c>
      <c r="K36" s="534"/>
      <c r="L36" s="534">
        <v>30</v>
      </c>
      <c r="M36" s="196">
        <f t="shared" ref="M36:M39" si="15">H36-I36</f>
        <v>90</v>
      </c>
      <c r="N36" s="194"/>
      <c r="O36" s="391"/>
      <c r="P36" s="193"/>
      <c r="Q36" s="192">
        <v>4</v>
      </c>
      <c r="R36" s="391"/>
      <c r="S36" s="193"/>
      <c r="T36" s="192"/>
      <c r="U36" s="391"/>
      <c r="V36" s="193"/>
      <c r="W36" s="194"/>
      <c r="X36" s="193"/>
      <c r="AD36" s="821" t="s">
        <v>381</v>
      </c>
      <c r="AG36" s="823" t="b">
        <f t="shared" si="12"/>
        <v>1</v>
      </c>
      <c r="AH36" s="823" t="b">
        <f t="shared" si="12"/>
        <v>1</v>
      </c>
      <c r="AI36" s="824"/>
      <c r="AJ36" s="823" t="b">
        <f t="shared" si="12"/>
        <v>0</v>
      </c>
      <c r="AK36" s="823" t="b">
        <f t="shared" si="12"/>
        <v>1</v>
      </c>
      <c r="AL36" s="824"/>
      <c r="AM36" s="823" t="b">
        <f t="shared" si="12"/>
        <v>1</v>
      </c>
      <c r="AN36" s="823" t="b">
        <f t="shared" si="12"/>
        <v>1</v>
      </c>
      <c r="AO36" s="824"/>
      <c r="AP36" s="823" t="b">
        <f t="shared" si="12"/>
        <v>1</v>
      </c>
      <c r="AQ36" s="823" t="b">
        <f t="shared" si="12"/>
        <v>1</v>
      </c>
    </row>
    <row r="37" spans="1:43" s="821" customFormat="1" x14ac:dyDescent="0.3">
      <c r="A37" s="276" t="s">
        <v>308</v>
      </c>
      <c r="B37" s="272" t="s">
        <v>233</v>
      </c>
      <c r="C37" s="261"/>
      <c r="D37" s="190"/>
      <c r="E37" s="185"/>
      <c r="F37" s="262" t="s">
        <v>174</v>
      </c>
      <c r="G37" s="588">
        <v>1.5</v>
      </c>
      <c r="H37" s="315">
        <f t="shared" si="14"/>
        <v>45</v>
      </c>
      <c r="I37" s="533"/>
      <c r="J37" s="534"/>
      <c r="K37" s="534"/>
      <c r="L37" s="534"/>
      <c r="M37" s="196">
        <f t="shared" si="15"/>
        <v>45</v>
      </c>
      <c r="N37" s="194"/>
      <c r="O37" s="391"/>
      <c r="P37" s="193"/>
      <c r="Q37" s="192"/>
      <c r="R37" s="589"/>
      <c r="S37" s="590"/>
      <c r="T37" s="192"/>
      <c r="U37" s="589" t="s">
        <v>417</v>
      </c>
      <c r="V37" s="193"/>
      <c r="W37" s="194"/>
      <c r="X37" s="193"/>
      <c r="AD37" s="821" t="s">
        <v>381</v>
      </c>
      <c r="AG37" s="823" t="b">
        <f t="shared" si="12"/>
        <v>1</v>
      </c>
      <c r="AH37" s="823" t="b">
        <f t="shared" si="12"/>
        <v>1</v>
      </c>
      <c r="AI37" s="824"/>
      <c r="AJ37" s="823" t="b">
        <f t="shared" si="12"/>
        <v>1</v>
      </c>
      <c r="AK37" s="823" t="b">
        <f t="shared" si="12"/>
        <v>1</v>
      </c>
      <c r="AL37" s="824"/>
      <c r="AM37" s="823" t="b">
        <f t="shared" si="12"/>
        <v>1</v>
      </c>
      <c r="AN37" s="823" t="b">
        <f t="shared" si="12"/>
        <v>0</v>
      </c>
      <c r="AO37" s="824"/>
      <c r="AP37" s="823" t="b">
        <f t="shared" si="12"/>
        <v>1</v>
      </c>
      <c r="AQ37" s="823" t="b">
        <f t="shared" si="12"/>
        <v>1</v>
      </c>
    </row>
    <row r="38" spans="1:43" s="821" customFormat="1" ht="16.2" x14ac:dyDescent="0.3">
      <c r="A38" s="582" t="s">
        <v>168</v>
      </c>
      <c r="B38" s="583" t="s">
        <v>41</v>
      </c>
      <c r="C38" s="528">
        <v>5</v>
      </c>
      <c r="D38" s="558"/>
      <c r="E38" s="561"/>
      <c r="F38" s="562"/>
      <c r="G38" s="556">
        <v>5</v>
      </c>
      <c r="H38" s="557">
        <f t="shared" si="14"/>
        <v>150</v>
      </c>
      <c r="I38" s="528">
        <f>J38+K38+L38</f>
        <v>60</v>
      </c>
      <c r="J38" s="558">
        <v>30</v>
      </c>
      <c r="K38" s="558"/>
      <c r="L38" s="558">
        <v>30</v>
      </c>
      <c r="M38" s="559">
        <f t="shared" si="15"/>
        <v>90</v>
      </c>
      <c r="N38" s="563"/>
      <c r="O38" s="564"/>
      <c r="P38" s="565"/>
      <c r="Q38" s="533"/>
      <c r="R38" s="564"/>
      <c r="S38" s="196"/>
      <c r="T38" s="533">
        <v>4</v>
      </c>
      <c r="U38" s="564"/>
      <c r="V38" s="196"/>
      <c r="W38" s="533"/>
      <c r="X38" s="196"/>
      <c r="AD38" s="821" t="s">
        <v>381</v>
      </c>
      <c r="AG38" s="823" t="b">
        <f t="shared" si="12"/>
        <v>1</v>
      </c>
      <c r="AH38" s="823" t="b">
        <f t="shared" si="12"/>
        <v>1</v>
      </c>
      <c r="AI38" s="824"/>
      <c r="AJ38" s="823" t="b">
        <f t="shared" si="12"/>
        <v>1</v>
      </c>
      <c r="AK38" s="823" t="b">
        <f t="shared" si="12"/>
        <v>1</v>
      </c>
      <c r="AL38" s="824"/>
      <c r="AM38" s="823" t="b">
        <f t="shared" si="12"/>
        <v>0</v>
      </c>
      <c r="AN38" s="823" t="b">
        <f t="shared" si="12"/>
        <v>1</v>
      </c>
      <c r="AO38" s="824"/>
      <c r="AP38" s="823" t="b">
        <f t="shared" si="12"/>
        <v>1</v>
      </c>
      <c r="AQ38" s="823" t="b">
        <f t="shared" si="12"/>
        <v>1</v>
      </c>
    </row>
    <row r="39" spans="1:43" s="821" customFormat="1" ht="16.2" x14ac:dyDescent="0.3">
      <c r="A39" s="582" t="s">
        <v>169</v>
      </c>
      <c r="B39" s="583" t="s">
        <v>304</v>
      </c>
      <c r="C39" s="528">
        <v>5</v>
      </c>
      <c r="D39" s="558"/>
      <c r="E39" s="561"/>
      <c r="F39" s="562"/>
      <c r="G39" s="556">
        <v>4</v>
      </c>
      <c r="H39" s="557">
        <f t="shared" si="14"/>
        <v>120</v>
      </c>
      <c r="I39" s="528">
        <f>J39+K39+L39</f>
        <v>45</v>
      </c>
      <c r="J39" s="558">
        <v>15</v>
      </c>
      <c r="K39" s="558"/>
      <c r="L39" s="558">
        <v>30</v>
      </c>
      <c r="M39" s="559">
        <f t="shared" si="15"/>
        <v>75</v>
      </c>
      <c r="N39" s="563"/>
      <c r="O39" s="564"/>
      <c r="P39" s="565"/>
      <c r="Q39" s="533"/>
      <c r="R39" s="564"/>
      <c r="S39" s="196"/>
      <c r="T39" s="533">
        <v>3</v>
      </c>
      <c r="U39" s="564"/>
      <c r="V39" s="196"/>
      <c r="W39" s="533"/>
      <c r="X39" s="196"/>
      <c r="AD39" s="821" t="s">
        <v>381</v>
      </c>
      <c r="AG39" s="823" t="b">
        <f t="shared" si="12"/>
        <v>1</v>
      </c>
      <c r="AH39" s="823" t="b">
        <f t="shared" si="12"/>
        <v>1</v>
      </c>
      <c r="AI39" s="824"/>
      <c r="AJ39" s="823" t="b">
        <f t="shared" si="12"/>
        <v>1</v>
      </c>
      <c r="AK39" s="823" t="b">
        <f t="shared" si="12"/>
        <v>1</v>
      </c>
      <c r="AL39" s="824"/>
      <c r="AM39" s="823" t="b">
        <f t="shared" si="12"/>
        <v>0</v>
      </c>
      <c r="AN39" s="823" t="b">
        <f t="shared" si="12"/>
        <v>1</v>
      </c>
      <c r="AO39" s="824"/>
      <c r="AP39" s="823" t="b">
        <f t="shared" si="12"/>
        <v>1</v>
      </c>
      <c r="AQ39" s="823" t="b">
        <f t="shared" si="12"/>
        <v>1</v>
      </c>
    </row>
    <row r="40" spans="1:43" s="828" customFormat="1" ht="16.2" x14ac:dyDescent="0.3">
      <c r="A40" s="582" t="s">
        <v>170</v>
      </c>
      <c r="B40" s="583" t="s">
        <v>231</v>
      </c>
      <c r="C40" s="528"/>
      <c r="D40" s="558"/>
      <c r="E40" s="561"/>
      <c r="F40" s="562"/>
      <c r="G40" s="556">
        <f t="shared" ref="G40:M40" si="16">G41+G42</f>
        <v>5</v>
      </c>
      <c r="H40" s="585">
        <f t="shared" si="16"/>
        <v>150</v>
      </c>
      <c r="I40" s="1025">
        <f t="shared" si="16"/>
        <v>45</v>
      </c>
      <c r="J40" s="586">
        <f t="shared" si="16"/>
        <v>15</v>
      </c>
      <c r="K40" s="586">
        <f t="shared" si="16"/>
        <v>0</v>
      </c>
      <c r="L40" s="586">
        <f t="shared" si="16"/>
        <v>30</v>
      </c>
      <c r="M40" s="587">
        <f t="shared" si="16"/>
        <v>105</v>
      </c>
      <c r="N40" s="535"/>
      <c r="O40" s="536"/>
      <c r="P40" s="541"/>
      <c r="Q40" s="538"/>
      <c r="R40" s="536"/>
      <c r="S40" s="537"/>
      <c r="T40" s="538"/>
      <c r="U40" s="536"/>
      <c r="V40" s="537"/>
      <c r="W40" s="538"/>
      <c r="X40" s="537"/>
      <c r="AG40" s="840" t="b">
        <f t="shared" si="12"/>
        <v>1</v>
      </c>
      <c r="AH40" s="840" t="b">
        <f t="shared" si="12"/>
        <v>1</v>
      </c>
      <c r="AI40" s="841"/>
      <c r="AJ40" s="840" t="b">
        <f t="shared" si="12"/>
        <v>1</v>
      </c>
      <c r="AK40" s="840" t="b">
        <f t="shared" si="12"/>
        <v>1</v>
      </c>
      <c r="AL40" s="841"/>
      <c r="AM40" s="840" t="b">
        <f t="shared" si="12"/>
        <v>1</v>
      </c>
      <c r="AN40" s="840" t="b">
        <f t="shared" si="12"/>
        <v>1</v>
      </c>
      <c r="AO40" s="841"/>
      <c r="AP40" s="840" t="b">
        <f t="shared" si="12"/>
        <v>1</v>
      </c>
      <c r="AQ40" s="840" t="b">
        <f t="shared" si="12"/>
        <v>1</v>
      </c>
    </row>
    <row r="41" spans="1:43" s="821" customFormat="1" x14ac:dyDescent="0.3">
      <c r="A41" s="276" t="s">
        <v>424</v>
      </c>
      <c r="B41" s="272" t="s">
        <v>231</v>
      </c>
      <c r="C41" s="261">
        <v>5</v>
      </c>
      <c r="D41" s="183"/>
      <c r="E41" s="183"/>
      <c r="F41" s="262"/>
      <c r="G41" s="588">
        <v>4</v>
      </c>
      <c r="H41" s="315">
        <f>G41*30</f>
        <v>120</v>
      </c>
      <c r="I41" s="533">
        <f>J41+K41+L41</f>
        <v>45</v>
      </c>
      <c r="J41" s="534">
        <v>15</v>
      </c>
      <c r="K41" s="534"/>
      <c r="L41" s="534">
        <v>30</v>
      </c>
      <c r="M41" s="196">
        <f>H41-I41</f>
        <v>75</v>
      </c>
      <c r="N41" s="194"/>
      <c r="O41" s="391"/>
      <c r="P41" s="193"/>
      <c r="Q41" s="192"/>
      <c r="R41" s="391"/>
      <c r="S41" s="193"/>
      <c r="T41" s="192">
        <v>3</v>
      </c>
      <c r="U41" s="391"/>
      <c r="V41" s="193"/>
      <c r="W41" s="194"/>
      <c r="X41" s="193"/>
      <c r="AD41" s="821" t="s">
        <v>381</v>
      </c>
      <c r="AG41" s="823" t="b">
        <f t="shared" si="12"/>
        <v>1</v>
      </c>
      <c r="AH41" s="823" t="b">
        <f t="shared" si="12"/>
        <v>1</v>
      </c>
      <c r="AI41" s="824"/>
      <c r="AJ41" s="823" t="b">
        <f t="shared" si="12"/>
        <v>1</v>
      </c>
      <c r="AK41" s="823" t="b">
        <f t="shared" si="12"/>
        <v>1</v>
      </c>
      <c r="AL41" s="824"/>
      <c r="AM41" s="823" t="b">
        <f t="shared" si="12"/>
        <v>0</v>
      </c>
      <c r="AN41" s="823" t="b">
        <f t="shared" si="12"/>
        <v>1</v>
      </c>
      <c r="AO41" s="824"/>
      <c r="AP41" s="823" t="b">
        <f t="shared" si="12"/>
        <v>1</v>
      </c>
      <c r="AQ41" s="823" t="b">
        <f t="shared" si="12"/>
        <v>1</v>
      </c>
    </row>
    <row r="42" spans="1:43" s="821" customFormat="1" x14ac:dyDescent="0.3">
      <c r="A42" s="276" t="s">
        <v>425</v>
      </c>
      <c r="B42" s="272" t="s">
        <v>250</v>
      </c>
      <c r="C42" s="261"/>
      <c r="D42" s="190"/>
      <c r="E42" s="185"/>
      <c r="F42" s="262" t="s">
        <v>179</v>
      </c>
      <c r="G42" s="588">
        <v>1</v>
      </c>
      <c r="H42" s="315">
        <f>G42*30</f>
        <v>30</v>
      </c>
      <c r="I42" s="533"/>
      <c r="J42" s="534"/>
      <c r="K42" s="534"/>
      <c r="L42" s="534"/>
      <c r="M42" s="196">
        <f>H42-I42</f>
        <v>30</v>
      </c>
      <c r="N42" s="194"/>
      <c r="O42" s="391"/>
      <c r="P42" s="193"/>
      <c r="Q42" s="192"/>
      <c r="R42" s="391"/>
      <c r="S42" s="590"/>
      <c r="T42" s="192" t="s">
        <v>417</v>
      </c>
      <c r="U42" s="391"/>
      <c r="V42" s="193"/>
      <c r="W42" s="194"/>
      <c r="X42" s="193"/>
      <c r="AD42" s="821" t="s">
        <v>381</v>
      </c>
      <c r="AG42" s="823" t="b">
        <f t="shared" si="12"/>
        <v>1</v>
      </c>
      <c r="AH42" s="823" t="b">
        <f t="shared" si="12"/>
        <v>1</v>
      </c>
      <c r="AI42" s="824"/>
      <c r="AJ42" s="823" t="b">
        <f t="shared" si="12"/>
        <v>1</v>
      </c>
      <c r="AK42" s="823" t="b">
        <f t="shared" si="12"/>
        <v>1</v>
      </c>
      <c r="AL42" s="824"/>
      <c r="AM42" s="823" t="b">
        <f t="shared" si="12"/>
        <v>0</v>
      </c>
      <c r="AN42" s="823" t="b">
        <f t="shared" si="12"/>
        <v>1</v>
      </c>
      <c r="AO42" s="824"/>
      <c r="AP42" s="823" t="b">
        <f t="shared" si="12"/>
        <v>1</v>
      </c>
      <c r="AQ42" s="823" t="b">
        <f t="shared" si="12"/>
        <v>1</v>
      </c>
    </row>
    <row r="43" spans="1:43" s="828" customFormat="1" ht="16.2" x14ac:dyDescent="0.3">
      <c r="A43" s="582" t="s">
        <v>171</v>
      </c>
      <c r="B43" s="583" t="s">
        <v>232</v>
      </c>
      <c r="C43" s="528"/>
      <c r="D43" s="558"/>
      <c r="E43" s="561"/>
      <c r="F43" s="562"/>
      <c r="G43" s="556">
        <f t="shared" ref="G43:M43" si="17">G44+G45</f>
        <v>7</v>
      </c>
      <c r="H43" s="585">
        <f t="shared" si="17"/>
        <v>210</v>
      </c>
      <c r="I43" s="1025">
        <f t="shared" si="17"/>
        <v>72</v>
      </c>
      <c r="J43" s="586">
        <f t="shared" si="17"/>
        <v>36</v>
      </c>
      <c r="K43" s="586">
        <f t="shared" si="17"/>
        <v>0</v>
      </c>
      <c r="L43" s="586">
        <f t="shared" si="17"/>
        <v>36</v>
      </c>
      <c r="M43" s="587">
        <f t="shared" si="17"/>
        <v>138</v>
      </c>
      <c r="N43" s="535"/>
      <c r="O43" s="536"/>
      <c r="P43" s="541"/>
      <c r="Q43" s="538"/>
      <c r="R43" s="536"/>
      <c r="S43" s="537"/>
      <c r="T43" s="538"/>
      <c r="U43" s="536"/>
      <c r="V43" s="537"/>
      <c r="W43" s="538"/>
      <c r="X43" s="537"/>
      <c r="AG43" s="840" t="b">
        <f t="shared" si="12"/>
        <v>1</v>
      </c>
      <c r="AH43" s="840" t="b">
        <f t="shared" si="12"/>
        <v>1</v>
      </c>
      <c r="AI43" s="841"/>
      <c r="AJ43" s="840" t="b">
        <f t="shared" si="12"/>
        <v>1</v>
      </c>
      <c r="AK43" s="840" t="b">
        <f t="shared" si="12"/>
        <v>1</v>
      </c>
      <c r="AL43" s="841"/>
      <c r="AM43" s="840" t="b">
        <f t="shared" si="12"/>
        <v>1</v>
      </c>
      <c r="AN43" s="840" t="b">
        <f t="shared" si="12"/>
        <v>1</v>
      </c>
      <c r="AO43" s="841"/>
      <c r="AP43" s="840" t="b">
        <f t="shared" si="12"/>
        <v>1</v>
      </c>
      <c r="AQ43" s="840" t="b">
        <f t="shared" si="12"/>
        <v>1</v>
      </c>
    </row>
    <row r="44" spans="1:43" s="821" customFormat="1" x14ac:dyDescent="0.3">
      <c r="A44" s="276" t="s">
        <v>426</v>
      </c>
      <c r="B44" s="272" t="s">
        <v>232</v>
      </c>
      <c r="C44" s="261">
        <v>6</v>
      </c>
      <c r="D44" s="183"/>
      <c r="E44" s="183"/>
      <c r="F44" s="262"/>
      <c r="G44" s="588">
        <v>6</v>
      </c>
      <c r="H44" s="315">
        <f t="shared" ref="H44:H47" si="18">G44*30</f>
        <v>180</v>
      </c>
      <c r="I44" s="533">
        <f t="shared" ref="I44:I47" si="19">J44+K44+L44</f>
        <v>72</v>
      </c>
      <c r="J44" s="534">
        <v>36</v>
      </c>
      <c r="K44" s="534"/>
      <c r="L44" s="534">
        <v>36</v>
      </c>
      <c r="M44" s="196">
        <f t="shared" ref="M44:M47" si="20">H44-I44</f>
        <v>108</v>
      </c>
      <c r="N44" s="194"/>
      <c r="O44" s="391"/>
      <c r="P44" s="193"/>
      <c r="Q44" s="192"/>
      <c r="R44" s="391"/>
      <c r="S44" s="193"/>
      <c r="T44" s="192"/>
      <c r="U44" s="391">
        <v>4</v>
      </c>
      <c r="V44" s="193">
        <v>4</v>
      </c>
      <c r="W44" s="194"/>
      <c r="X44" s="193"/>
      <c r="AD44" s="821" t="s">
        <v>381</v>
      </c>
      <c r="AG44" s="823" t="b">
        <f t="shared" si="12"/>
        <v>1</v>
      </c>
      <c r="AH44" s="823" t="b">
        <f t="shared" si="12"/>
        <v>1</v>
      </c>
      <c r="AI44" s="824"/>
      <c r="AJ44" s="823" t="b">
        <f t="shared" si="12"/>
        <v>1</v>
      </c>
      <c r="AK44" s="823" t="b">
        <f t="shared" si="12"/>
        <v>1</v>
      </c>
      <c r="AL44" s="824"/>
      <c r="AM44" s="823" t="b">
        <f t="shared" si="12"/>
        <v>1</v>
      </c>
      <c r="AN44" s="823" t="b">
        <f t="shared" si="12"/>
        <v>0</v>
      </c>
      <c r="AO44" s="824"/>
      <c r="AP44" s="823" t="b">
        <f t="shared" si="12"/>
        <v>1</v>
      </c>
      <c r="AQ44" s="823" t="b">
        <f t="shared" si="12"/>
        <v>1</v>
      </c>
    </row>
    <row r="45" spans="1:43" s="821" customFormat="1" x14ac:dyDescent="0.3">
      <c r="A45" s="276" t="s">
        <v>427</v>
      </c>
      <c r="B45" s="272" t="s">
        <v>234</v>
      </c>
      <c r="C45" s="261"/>
      <c r="D45" s="190" t="s">
        <v>185</v>
      </c>
      <c r="E45" s="185"/>
      <c r="F45" s="262"/>
      <c r="G45" s="588">
        <v>1</v>
      </c>
      <c r="H45" s="315">
        <f t="shared" si="18"/>
        <v>30</v>
      </c>
      <c r="I45" s="533">
        <f t="shared" si="19"/>
        <v>0</v>
      </c>
      <c r="J45" s="534"/>
      <c r="K45" s="534"/>
      <c r="L45" s="534"/>
      <c r="M45" s="196">
        <f t="shared" si="20"/>
        <v>30</v>
      </c>
      <c r="N45" s="194"/>
      <c r="O45" s="391"/>
      <c r="P45" s="193"/>
      <c r="Q45" s="192"/>
      <c r="R45" s="391"/>
      <c r="S45" s="590"/>
      <c r="T45" s="192"/>
      <c r="U45" s="391"/>
      <c r="V45" s="193"/>
      <c r="W45" s="194" t="s">
        <v>417</v>
      </c>
      <c r="X45" s="193"/>
      <c r="AD45" s="821" t="s">
        <v>381</v>
      </c>
      <c r="AG45" s="823" t="b">
        <f t="shared" si="12"/>
        <v>1</v>
      </c>
      <c r="AH45" s="823" t="b">
        <f t="shared" si="12"/>
        <v>1</v>
      </c>
      <c r="AI45" s="824"/>
      <c r="AJ45" s="823" t="b">
        <f t="shared" si="12"/>
        <v>1</v>
      </c>
      <c r="AK45" s="823" t="b">
        <f t="shared" si="12"/>
        <v>1</v>
      </c>
      <c r="AL45" s="824"/>
      <c r="AM45" s="823" t="b">
        <f t="shared" si="12"/>
        <v>1</v>
      </c>
      <c r="AN45" s="823" t="b">
        <f t="shared" si="12"/>
        <v>1</v>
      </c>
      <c r="AO45" s="824"/>
      <c r="AP45" s="823" t="b">
        <f t="shared" si="12"/>
        <v>0</v>
      </c>
      <c r="AQ45" s="823" t="b">
        <f t="shared" si="12"/>
        <v>1</v>
      </c>
    </row>
    <row r="46" spans="1:43" s="821" customFormat="1" x14ac:dyDescent="0.3">
      <c r="A46" s="591" t="s">
        <v>172</v>
      </c>
      <c r="B46" s="584" t="s">
        <v>240</v>
      </c>
      <c r="C46" s="567"/>
      <c r="D46" s="558">
        <v>7</v>
      </c>
      <c r="E46" s="558"/>
      <c r="F46" s="559"/>
      <c r="G46" s="569">
        <v>4</v>
      </c>
      <c r="H46" s="557">
        <f t="shared" si="18"/>
        <v>120</v>
      </c>
      <c r="I46" s="528">
        <f t="shared" si="19"/>
        <v>45</v>
      </c>
      <c r="J46" s="558">
        <v>15</v>
      </c>
      <c r="K46" s="558"/>
      <c r="L46" s="558">
        <v>30</v>
      </c>
      <c r="M46" s="559">
        <f t="shared" si="20"/>
        <v>75</v>
      </c>
      <c r="N46" s="535"/>
      <c r="O46" s="536"/>
      <c r="P46" s="537"/>
      <c r="Q46" s="538"/>
      <c r="R46" s="536"/>
      <c r="S46" s="537"/>
      <c r="T46" s="538"/>
      <c r="U46" s="536"/>
      <c r="V46" s="537"/>
      <c r="W46" s="538">
        <v>3</v>
      </c>
      <c r="X46" s="537"/>
      <c r="AD46" s="821" t="s">
        <v>381</v>
      </c>
      <c r="AG46" s="823" t="b">
        <f t="shared" si="12"/>
        <v>1</v>
      </c>
      <c r="AH46" s="823" t="b">
        <f t="shared" si="12"/>
        <v>1</v>
      </c>
      <c r="AI46" s="824"/>
      <c r="AJ46" s="823" t="b">
        <f t="shared" si="12"/>
        <v>1</v>
      </c>
      <c r="AK46" s="823" t="b">
        <f t="shared" si="12"/>
        <v>1</v>
      </c>
      <c r="AL46" s="824"/>
      <c r="AM46" s="823" t="b">
        <f t="shared" si="12"/>
        <v>1</v>
      </c>
      <c r="AN46" s="823" t="b">
        <f t="shared" si="12"/>
        <v>1</v>
      </c>
      <c r="AO46" s="824"/>
      <c r="AP46" s="823" t="b">
        <f t="shared" si="12"/>
        <v>0</v>
      </c>
      <c r="AQ46" s="823" t="b">
        <f t="shared" si="12"/>
        <v>1</v>
      </c>
    </row>
    <row r="47" spans="1:43" s="821" customFormat="1" ht="16.2" thickBot="1" x14ac:dyDescent="0.35">
      <c r="A47" s="591" t="s">
        <v>268</v>
      </c>
      <c r="B47" s="584" t="s">
        <v>278</v>
      </c>
      <c r="C47" s="567">
        <v>8</v>
      </c>
      <c r="D47" s="558"/>
      <c r="E47" s="558"/>
      <c r="F47" s="559"/>
      <c r="G47" s="569">
        <v>5</v>
      </c>
      <c r="H47" s="557">
        <f t="shared" si="18"/>
        <v>150</v>
      </c>
      <c r="I47" s="592">
        <f t="shared" si="19"/>
        <v>52</v>
      </c>
      <c r="J47" s="593">
        <v>26</v>
      </c>
      <c r="K47" s="593"/>
      <c r="L47" s="593">
        <v>26</v>
      </c>
      <c r="M47" s="594">
        <f t="shared" si="20"/>
        <v>98</v>
      </c>
      <c r="N47" s="535"/>
      <c r="O47" s="536"/>
      <c r="P47" s="537"/>
      <c r="Q47" s="538"/>
      <c r="R47" s="536"/>
      <c r="S47" s="537"/>
      <c r="T47" s="538"/>
      <c r="U47" s="536"/>
      <c r="V47" s="537"/>
      <c r="W47" s="538"/>
      <c r="X47" s="537">
        <v>4</v>
      </c>
      <c r="AD47" s="821" t="s">
        <v>381</v>
      </c>
      <c r="AG47" s="823" t="b">
        <f t="shared" si="12"/>
        <v>1</v>
      </c>
      <c r="AH47" s="823" t="b">
        <f t="shared" si="12"/>
        <v>1</v>
      </c>
      <c r="AI47" s="824"/>
      <c r="AJ47" s="823" t="b">
        <f t="shared" si="12"/>
        <v>1</v>
      </c>
      <c r="AK47" s="823" t="b">
        <f t="shared" si="12"/>
        <v>1</v>
      </c>
      <c r="AL47" s="824"/>
      <c r="AM47" s="823" t="b">
        <f t="shared" si="12"/>
        <v>1</v>
      </c>
      <c r="AN47" s="823" t="b">
        <f t="shared" si="12"/>
        <v>1</v>
      </c>
      <c r="AO47" s="824"/>
      <c r="AP47" s="823" t="b">
        <f t="shared" si="12"/>
        <v>1</v>
      </c>
      <c r="AQ47" s="823" t="b">
        <f t="shared" si="12"/>
        <v>0</v>
      </c>
    </row>
    <row r="48" spans="1:43" s="885" customFormat="1" ht="16.2" thickBot="1" x14ac:dyDescent="0.35">
      <c r="A48" s="591" t="s">
        <v>275</v>
      </c>
      <c r="B48" s="595" t="s">
        <v>383</v>
      </c>
      <c r="C48" s="567"/>
      <c r="D48" s="558" t="s">
        <v>179</v>
      </c>
      <c r="E48" s="558"/>
      <c r="F48" s="559"/>
      <c r="G48" s="569">
        <v>5</v>
      </c>
      <c r="H48" s="557">
        <f t="shared" ref="H48" si="21">G48*30</f>
        <v>150</v>
      </c>
      <c r="I48" s="592">
        <f t="shared" ref="I48" si="22">J48+K48+L48</f>
        <v>60</v>
      </c>
      <c r="J48" s="593">
        <v>30</v>
      </c>
      <c r="K48" s="593"/>
      <c r="L48" s="593">
        <v>30</v>
      </c>
      <c r="M48" s="594">
        <f t="shared" ref="M48" si="23">H48-I48</f>
        <v>90</v>
      </c>
      <c r="N48" s="535"/>
      <c r="O48" s="536"/>
      <c r="P48" s="537"/>
      <c r="Q48" s="538"/>
      <c r="R48" s="536"/>
      <c r="S48" s="537"/>
      <c r="T48" s="538">
        <v>4</v>
      </c>
      <c r="U48" s="536"/>
      <c r="V48" s="537"/>
      <c r="W48" s="538"/>
      <c r="X48" s="537"/>
      <c r="AD48" s="885" t="s">
        <v>381</v>
      </c>
      <c r="AG48" s="871" t="b">
        <f t="shared" si="12"/>
        <v>1</v>
      </c>
      <c r="AH48" s="871" t="b">
        <f t="shared" si="12"/>
        <v>1</v>
      </c>
      <c r="AI48" s="886"/>
      <c r="AJ48" s="871" t="b">
        <f t="shared" si="12"/>
        <v>1</v>
      </c>
      <c r="AK48" s="871" t="b">
        <f t="shared" si="12"/>
        <v>1</v>
      </c>
      <c r="AL48" s="886"/>
      <c r="AM48" s="871" t="b">
        <f t="shared" si="12"/>
        <v>0</v>
      </c>
      <c r="AN48" s="871" t="b">
        <f t="shared" si="12"/>
        <v>1</v>
      </c>
      <c r="AO48" s="886"/>
      <c r="AP48" s="871" t="b">
        <f t="shared" si="12"/>
        <v>1</v>
      </c>
      <c r="AQ48" s="871" t="b">
        <f t="shared" si="12"/>
        <v>1</v>
      </c>
    </row>
    <row r="49" spans="1:44" s="885" customFormat="1" ht="16.2" thickBot="1" x14ac:dyDescent="0.35">
      <c r="A49" s="591" t="s">
        <v>276</v>
      </c>
      <c r="B49" s="699" t="s">
        <v>288</v>
      </c>
      <c r="C49" s="567"/>
      <c r="D49" s="558" t="s">
        <v>174</v>
      </c>
      <c r="E49" s="558"/>
      <c r="F49" s="559"/>
      <c r="G49" s="569">
        <v>5</v>
      </c>
      <c r="H49" s="557">
        <f t="shared" ref="H49" si="24">G49*30</f>
        <v>150</v>
      </c>
      <c r="I49" s="592">
        <f t="shared" ref="I49" si="25">J49+K49+L49</f>
        <v>54</v>
      </c>
      <c r="J49" s="593">
        <v>18</v>
      </c>
      <c r="K49" s="593"/>
      <c r="L49" s="593">
        <v>36</v>
      </c>
      <c r="M49" s="594">
        <f t="shared" ref="M49" si="26">H49-I49</f>
        <v>96</v>
      </c>
      <c r="N49" s="535"/>
      <c r="O49" s="536"/>
      <c r="P49" s="537"/>
      <c r="Q49" s="538"/>
      <c r="R49" s="536"/>
      <c r="S49" s="537"/>
      <c r="T49" s="538"/>
      <c r="U49" s="536">
        <v>3</v>
      </c>
      <c r="V49" s="537">
        <v>3</v>
      </c>
      <c r="W49" s="538"/>
      <c r="X49" s="537"/>
      <c r="AD49" s="885" t="s">
        <v>381</v>
      </c>
      <c r="AG49" s="871" t="b">
        <f t="shared" si="12"/>
        <v>1</v>
      </c>
      <c r="AH49" s="871" t="b">
        <f t="shared" si="12"/>
        <v>1</v>
      </c>
      <c r="AI49" s="886"/>
      <c r="AJ49" s="871" t="b">
        <f t="shared" si="12"/>
        <v>1</v>
      </c>
      <c r="AK49" s="871" t="b">
        <f t="shared" si="12"/>
        <v>1</v>
      </c>
      <c r="AL49" s="886"/>
      <c r="AM49" s="871" t="b">
        <f t="shared" si="12"/>
        <v>1</v>
      </c>
      <c r="AN49" s="871" t="b">
        <f t="shared" si="12"/>
        <v>0</v>
      </c>
      <c r="AO49" s="886"/>
      <c r="AP49" s="871" t="b">
        <f t="shared" si="12"/>
        <v>1</v>
      </c>
      <c r="AQ49" s="871" t="b">
        <f t="shared" si="12"/>
        <v>1</v>
      </c>
    </row>
    <row r="50" spans="1:44" s="885" customFormat="1" ht="16.2" thickBot="1" x14ac:dyDescent="0.35">
      <c r="A50" s="591" t="s">
        <v>428</v>
      </c>
      <c r="B50" s="699" t="s">
        <v>237</v>
      </c>
      <c r="C50" s="567"/>
      <c r="D50" s="558" t="s">
        <v>179</v>
      </c>
      <c r="E50" s="558"/>
      <c r="F50" s="559"/>
      <c r="G50" s="569">
        <v>5</v>
      </c>
      <c r="H50" s="557">
        <f t="shared" ref="H50" si="27">G50*30</f>
        <v>150</v>
      </c>
      <c r="I50" s="592">
        <f t="shared" ref="I50" si="28">J50+K50+L50</f>
        <v>60</v>
      </c>
      <c r="J50" s="593">
        <v>30</v>
      </c>
      <c r="K50" s="593"/>
      <c r="L50" s="593">
        <v>30</v>
      </c>
      <c r="M50" s="594">
        <f t="shared" ref="M50" si="29">H50-I50</f>
        <v>90</v>
      </c>
      <c r="N50" s="535"/>
      <c r="O50" s="536"/>
      <c r="P50" s="537"/>
      <c r="Q50" s="538"/>
      <c r="R50" s="536"/>
      <c r="S50" s="537"/>
      <c r="T50" s="538">
        <v>4</v>
      </c>
      <c r="U50" s="536"/>
      <c r="V50" s="537"/>
      <c r="W50" s="538"/>
      <c r="X50" s="537"/>
      <c r="AD50" s="885" t="s">
        <v>381</v>
      </c>
      <c r="AG50" s="871" t="b">
        <f t="shared" si="12"/>
        <v>1</v>
      </c>
      <c r="AH50" s="871" t="b">
        <f t="shared" si="12"/>
        <v>1</v>
      </c>
      <c r="AI50" s="886"/>
      <c r="AJ50" s="871" t="b">
        <f t="shared" si="12"/>
        <v>1</v>
      </c>
      <c r="AK50" s="871" t="b">
        <f t="shared" si="12"/>
        <v>1</v>
      </c>
      <c r="AL50" s="886"/>
      <c r="AM50" s="871" t="b">
        <f t="shared" si="12"/>
        <v>0</v>
      </c>
      <c r="AN50" s="871" t="b">
        <f t="shared" si="12"/>
        <v>1</v>
      </c>
      <c r="AO50" s="886"/>
      <c r="AP50" s="871" t="b">
        <f t="shared" si="12"/>
        <v>1</v>
      </c>
      <c r="AQ50" s="871" t="b">
        <f t="shared" si="12"/>
        <v>1</v>
      </c>
    </row>
    <row r="51" spans="1:44" s="885" customFormat="1" ht="16.2" thickBot="1" x14ac:dyDescent="0.35">
      <c r="A51" s="591" t="s">
        <v>277</v>
      </c>
      <c r="B51" s="699" t="s">
        <v>371</v>
      </c>
      <c r="C51" s="567">
        <v>6</v>
      </c>
      <c r="D51" s="558"/>
      <c r="E51" s="558"/>
      <c r="F51" s="559"/>
      <c r="G51" s="569">
        <v>4</v>
      </c>
      <c r="H51" s="557">
        <f t="shared" ref="H51" si="30">G51*30</f>
        <v>120</v>
      </c>
      <c r="I51" s="592">
        <f t="shared" ref="I51" si="31">J51+K51+L51</f>
        <v>54</v>
      </c>
      <c r="J51" s="593">
        <v>18</v>
      </c>
      <c r="K51" s="593"/>
      <c r="L51" s="593">
        <v>36</v>
      </c>
      <c r="M51" s="594">
        <f t="shared" ref="M51" si="32">H51-I51</f>
        <v>66</v>
      </c>
      <c r="N51" s="535"/>
      <c r="O51" s="536"/>
      <c r="P51" s="537"/>
      <c r="Q51" s="538"/>
      <c r="R51" s="536"/>
      <c r="S51" s="537"/>
      <c r="T51" s="538"/>
      <c r="U51" s="536">
        <v>3</v>
      </c>
      <c r="V51" s="537">
        <v>3</v>
      </c>
      <c r="W51" s="538"/>
      <c r="X51" s="537"/>
      <c r="AD51" s="885" t="s">
        <v>381</v>
      </c>
      <c r="AG51" s="871" t="b">
        <f t="shared" si="12"/>
        <v>1</v>
      </c>
      <c r="AH51" s="871" t="b">
        <f t="shared" si="12"/>
        <v>1</v>
      </c>
      <c r="AI51" s="886"/>
      <c r="AJ51" s="871" t="b">
        <f t="shared" si="12"/>
        <v>1</v>
      </c>
      <c r="AK51" s="871" t="b">
        <f t="shared" si="12"/>
        <v>1</v>
      </c>
      <c r="AL51" s="886"/>
      <c r="AM51" s="871" t="b">
        <f t="shared" si="12"/>
        <v>1</v>
      </c>
      <c r="AN51" s="871" t="b">
        <f t="shared" si="12"/>
        <v>0</v>
      </c>
      <c r="AO51" s="886"/>
      <c r="AP51" s="871" t="b">
        <f t="shared" si="12"/>
        <v>1</v>
      </c>
      <c r="AQ51" s="871" t="b">
        <f t="shared" si="12"/>
        <v>1</v>
      </c>
    </row>
    <row r="52" spans="1:44" s="885" customFormat="1" ht="16.2" thickBot="1" x14ac:dyDescent="0.35">
      <c r="A52" s="582" t="s">
        <v>429</v>
      </c>
      <c r="B52" s="584" t="s">
        <v>294</v>
      </c>
      <c r="C52" s="567">
        <v>7</v>
      </c>
      <c r="D52" s="558"/>
      <c r="E52" s="558"/>
      <c r="F52" s="559"/>
      <c r="G52" s="569">
        <v>5</v>
      </c>
      <c r="H52" s="557">
        <f t="shared" ref="H52" si="33">G52*30</f>
        <v>150</v>
      </c>
      <c r="I52" s="592">
        <f t="shared" ref="I52" si="34">J52+K52+L52</f>
        <v>60</v>
      </c>
      <c r="J52" s="593">
        <v>30</v>
      </c>
      <c r="K52" s="593"/>
      <c r="L52" s="593">
        <v>30</v>
      </c>
      <c r="M52" s="594">
        <f t="shared" ref="M52" si="35">H52-I52</f>
        <v>90</v>
      </c>
      <c r="N52" s="535"/>
      <c r="O52" s="536"/>
      <c r="P52" s="537"/>
      <c r="Q52" s="538"/>
      <c r="R52" s="536"/>
      <c r="S52" s="537"/>
      <c r="T52" s="538"/>
      <c r="U52" s="536"/>
      <c r="V52" s="537"/>
      <c r="W52" s="538">
        <v>4</v>
      </c>
      <c r="X52" s="537"/>
      <c r="AG52" s="871" t="b">
        <f t="shared" si="12"/>
        <v>1</v>
      </c>
      <c r="AH52" s="871" t="b">
        <f t="shared" si="12"/>
        <v>1</v>
      </c>
      <c r="AI52" s="886"/>
      <c r="AJ52" s="871" t="b">
        <f t="shared" si="12"/>
        <v>1</v>
      </c>
      <c r="AK52" s="871" t="b">
        <f t="shared" si="12"/>
        <v>1</v>
      </c>
      <c r="AL52" s="886"/>
      <c r="AM52" s="871" t="b">
        <f t="shared" si="12"/>
        <v>1</v>
      </c>
      <c r="AN52" s="871" t="b">
        <f t="shared" si="12"/>
        <v>1</v>
      </c>
      <c r="AO52" s="886"/>
      <c r="AP52" s="871" t="b">
        <f t="shared" si="12"/>
        <v>0</v>
      </c>
      <c r="AQ52" s="871" t="b">
        <f t="shared" si="12"/>
        <v>1</v>
      </c>
    </row>
    <row r="53" spans="1:44" ht="16.2" thickBot="1" x14ac:dyDescent="0.35">
      <c r="A53" s="1329" t="s">
        <v>187</v>
      </c>
      <c r="B53" s="1323"/>
      <c r="C53" s="1323"/>
      <c r="D53" s="1323"/>
      <c r="E53" s="1323"/>
      <c r="F53" s="1282"/>
      <c r="G53" s="597">
        <f t="shared" ref="G53:M53" si="36">SUM(G30:G52)-G36-G37-G41-G42-G44-G45</f>
        <v>79.5</v>
      </c>
      <c r="H53" s="598">
        <f t="shared" si="36"/>
        <v>2385</v>
      </c>
      <c r="I53" s="598">
        <f t="shared" si="36"/>
        <v>904</v>
      </c>
      <c r="J53" s="598">
        <f t="shared" si="36"/>
        <v>395</v>
      </c>
      <c r="K53" s="598">
        <f t="shared" si="36"/>
        <v>0</v>
      </c>
      <c r="L53" s="598">
        <f t="shared" si="36"/>
        <v>509</v>
      </c>
      <c r="M53" s="598">
        <f t="shared" si="36"/>
        <v>1481</v>
      </c>
      <c r="N53" s="598">
        <f t="shared" ref="N53:AC53" si="37">SUM(N30:N47)</f>
        <v>0</v>
      </c>
      <c r="O53" s="598">
        <f t="shared" si="37"/>
        <v>2</v>
      </c>
      <c r="P53" s="598">
        <f t="shared" si="37"/>
        <v>2</v>
      </c>
      <c r="Q53" s="598">
        <f t="shared" si="37"/>
        <v>8</v>
      </c>
      <c r="R53" s="598">
        <f t="shared" si="37"/>
        <v>8</v>
      </c>
      <c r="S53" s="598">
        <f t="shared" si="37"/>
        <v>8</v>
      </c>
      <c r="T53" s="598">
        <f t="shared" si="37"/>
        <v>10</v>
      </c>
      <c r="U53" s="598">
        <f t="shared" si="37"/>
        <v>4</v>
      </c>
      <c r="V53" s="598">
        <f t="shared" si="37"/>
        <v>4</v>
      </c>
      <c r="W53" s="598">
        <f t="shared" si="37"/>
        <v>3</v>
      </c>
      <c r="X53" s="598">
        <f t="shared" si="37"/>
        <v>4</v>
      </c>
      <c r="Y53" s="433">
        <f t="shared" si="37"/>
        <v>0</v>
      </c>
      <c r="Z53" s="158">
        <f t="shared" si="37"/>
        <v>0</v>
      </c>
      <c r="AA53" s="158">
        <f t="shared" si="37"/>
        <v>0</v>
      </c>
      <c r="AB53" s="158">
        <f t="shared" si="37"/>
        <v>0</v>
      </c>
      <c r="AC53" s="158">
        <f t="shared" si="37"/>
        <v>0</v>
      </c>
      <c r="AD53" s="76">
        <f>30*G53</f>
        <v>2385</v>
      </c>
      <c r="AG53" s="494">
        <f>SUMIF(AG30:AG52,FALSE,$G30:$G52)</f>
        <v>0</v>
      </c>
      <c r="AH53" s="494">
        <f t="shared" ref="AH53:AQ53" si="38">SUMIF(AH30:AH52,FALSE,$G30:$G52)</f>
        <v>3</v>
      </c>
      <c r="AI53" s="494">
        <f t="shared" si="38"/>
        <v>0</v>
      </c>
      <c r="AJ53" s="494">
        <f t="shared" si="38"/>
        <v>11</v>
      </c>
      <c r="AK53" s="494">
        <f t="shared" si="38"/>
        <v>10</v>
      </c>
      <c r="AL53" s="494">
        <f t="shared" si="38"/>
        <v>0</v>
      </c>
      <c r="AM53" s="494">
        <f t="shared" si="38"/>
        <v>24</v>
      </c>
      <c r="AN53" s="494">
        <f t="shared" si="38"/>
        <v>16.5</v>
      </c>
      <c r="AO53" s="494">
        <f t="shared" si="38"/>
        <v>0</v>
      </c>
      <c r="AP53" s="494">
        <f t="shared" si="38"/>
        <v>10</v>
      </c>
      <c r="AQ53" s="494">
        <f t="shared" si="38"/>
        <v>5</v>
      </c>
      <c r="AR53" s="495">
        <f>SUM(AG53:AQ53)</f>
        <v>79.5</v>
      </c>
    </row>
    <row r="54" spans="1:44" ht="16.2" thickBot="1" x14ac:dyDescent="0.35">
      <c r="A54" s="1349" t="s">
        <v>188</v>
      </c>
      <c r="B54" s="1350"/>
      <c r="C54" s="1350"/>
      <c r="D54" s="1350"/>
      <c r="E54" s="1350"/>
      <c r="F54" s="1350"/>
      <c r="G54" s="1350"/>
      <c r="H54" s="1350"/>
      <c r="I54" s="1333"/>
      <c r="J54" s="1333"/>
      <c r="K54" s="1333"/>
      <c r="L54" s="1333"/>
      <c r="M54" s="1333"/>
      <c r="N54" s="1350"/>
      <c r="O54" s="1350"/>
      <c r="P54" s="1350"/>
      <c r="Q54" s="1350"/>
      <c r="R54" s="1350"/>
      <c r="S54" s="1350"/>
      <c r="T54" s="1350"/>
      <c r="U54" s="1350"/>
      <c r="V54" s="1350"/>
      <c r="W54" s="1350"/>
      <c r="X54" s="1351"/>
      <c r="AE54" s="128" t="s">
        <v>392</v>
      </c>
    </row>
    <row r="55" spans="1:44" s="76" customFormat="1" ht="16.2" thickBot="1" x14ac:dyDescent="0.35">
      <c r="A55" s="1026" t="s">
        <v>430</v>
      </c>
      <c r="B55" s="599" t="s">
        <v>224</v>
      </c>
      <c r="C55" s="43"/>
      <c r="D55" s="44">
        <v>2</v>
      </c>
      <c r="E55" s="44"/>
      <c r="F55" s="600"/>
      <c r="G55" s="601">
        <v>4.5</v>
      </c>
      <c r="H55" s="602">
        <f>G55*30</f>
        <v>135</v>
      </c>
      <c r="I55" s="269">
        <v>0</v>
      </c>
      <c r="J55" s="603"/>
      <c r="K55" s="603"/>
      <c r="L55" s="603"/>
      <c r="M55" s="257">
        <f>H55-I55</f>
        <v>135</v>
      </c>
      <c r="N55" s="604"/>
      <c r="O55" s="605"/>
      <c r="P55" s="606"/>
      <c r="Q55" s="607"/>
      <c r="R55" s="608"/>
      <c r="S55" s="606"/>
      <c r="T55" s="607"/>
      <c r="U55" s="608"/>
      <c r="V55" s="606"/>
      <c r="W55" s="607"/>
      <c r="X55" s="606"/>
      <c r="AE55" s="90" t="s">
        <v>99</v>
      </c>
      <c r="AF55" s="496">
        <f>G55</f>
        <v>4.5</v>
      </c>
      <c r="AG55" s="487"/>
      <c r="AH55" s="487"/>
      <c r="AI55" s="487"/>
      <c r="AJ55" s="487"/>
      <c r="AK55" s="487"/>
      <c r="AL55" s="487"/>
      <c r="AM55" s="487"/>
      <c r="AN55" s="487"/>
      <c r="AO55" s="487"/>
      <c r="AP55" s="487"/>
      <c r="AQ55" s="487"/>
    </row>
    <row r="56" spans="1:44" s="76" customFormat="1" ht="16.2" thickBot="1" x14ac:dyDescent="0.35">
      <c r="A56" s="1026" t="s">
        <v>431</v>
      </c>
      <c r="B56" s="609" t="s">
        <v>270</v>
      </c>
      <c r="C56" s="610"/>
      <c r="D56" s="611" t="s">
        <v>175</v>
      </c>
      <c r="E56" s="611"/>
      <c r="F56" s="612"/>
      <c r="G56" s="613">
        <v>4.5</v>
      </c>
      <c r="H56" s="614">
        <f>G56*30</f>
        <v>135</v>
      </c>
      <c r="I56" s="528">
        <f>J56+K56+L56</f>
        <v>0</v>
      </c>
      <c r="J56" s="558"/>
      <c r="K56" s="558"/>
      <c r="L56" s="558"/>
      <c r="M56" s="559">
        <f>H56-I56</f>
        <v>135</v>
      </c>
      <c r="N56" s="615"/>
      <c r="O56" s="616"/>
      <c r="P56" s="617"/>
      <c r="Q56" s="618"/>
      <c r="R56" s="616"/>
      <c r="S56" s="617"/>
      <c r="T56" s="618"/>
      <c r="U56" s="616"/>
      <c r="V56" s="617"/>
      <c r="W56" s="618"/>
      <c r="X56" s="617"/>
      <c r="AE56" s="90" t="s">
        <v>100</v>
      </c>
      <c r="AF56" s="496">
        <f>G56</f>
        <v>4.5</v>
      </c>
      <c r="AG56" s="487"/>
      <c r="AH56" s="487"/>
      <c r="AI56" s="487"/>
      <c r="AJ56" s="487"/>
      <c r="AK56" s="487"/>
      <c r="AL56" s="487"/>
      <c r="AM56" s="487"/>
      <c r="AN56" s="487"/>
      <c r="AO56" s="487"/>
      <c r="AP56" s="487"/>
      <c r="AQ56" s="487"/>
    </row>
    <row r="57" spans="1:44" s="76" customFormat="1" ht="16.2" thickBot="1" x14ac:dyDescent="0.35">
      <c r="A57" s="1026" t="s">
        <v>432</v>
      </c>
      <c r="B57" s="619" t="s">
        <v>271</v>
      </c>
      <c r="C57" s="46"/>
      <c r="D57" s="47" t="s">
        <v>174</v>
      </c>
      <c r="E57" s="47"/>
      <c r="F57" s="620"/>
      <c r="G57" s="621">
        <v>4.5</v>
      </c>
      <c r="H57" s="614">
        <f>G57*30</f>
        <v>135</v>
      </c>
      <c r="I57" s="528">
        <f>J57+K57+L57</f>
        <v>0</v>
      </c>
      <c r="J57" s="558"/>
      <c r="K57" s="558"/>
      <c r="L57" s="558"/>
      <c r="M57" s="559">
        <f>H57-I57</f>
        <v>135</v>
      </c>
      <c r="N57" s="615"/>
      <c r="O57" s="616"/>
      <c r="P57" s="617"/>
      <c r="Q57" s="618"/>
      <c r="R57" s="616"/>
      <c r="S57" s="617"/>
      <c r="T57" s="618"/>
      <c r="U57" s="616"/>
      <c r="V57" s="617"/>
      <c r="W57" s="618"/>
      <c r="X57" s="617"/>
      <c r="AE57" s="90" t="s">
        <v>101</v>
      </c>
      <c r="AF57" s="496">
        <f>G57</f>
        <v>4.5</v>
      </c>
      <c r="AG57" s="487"/>
      <c r="AH57" s="487"/>
      <c r="AI57" s="487"/>
      <c r="AJ57" s="487"/>
      <c r="AK57" s="487"/>
      <c r="AL57" s="487"/>
      <c r="AM57" s="487"/>
      <c r="AN57" s="487"/>
      <c r="AO57" s="487"/>
      <c r="AP57" s="487"/>
      <c r="AQ57" s="487"/>
    </row>
    <row r="58" spans="1:44" s="76" customFormat="1" ht="16.2" thickBot="1" x14ac:dyDescent="0.35">
      <c r="A58" s="1026" t="s">
        <v>433</v>
      </c>
      <c r="B58" s="622" t="s">
        <v>149</v>
      </c>
      <c r="C58" s="623"/>
      <c r="D58" s="624" t="s">
        <v>173</v>
      </c>
      <c r="E58" s="624"/>
      <c r="F58" s="625"/>
      <c r="G58" s="626">
        <v>6</v>
      </c>
      <c r="H58" s="627">
        <f>G58*30</f>
        <v>180</v>
      </c>
      <c r="I58" s="592">
        <f>J58+K58+L58</f>
        <v>0</v>
      </c>
      <c r="J58" s="593"/>
      <c r="K58" s="593"/>
      <c r="L58" s="593"/>
      <c r="M58" s="594">
        <f>H58-I58</f>
        <v>180</v>
      </c>
      <c r="N58" s="628"/>
      <c r="O58" s="629"/>
      <c r="P58" s="552"/>
      <c r="Q58" s="630"/>
      <c r="R58" s="629"/>
      <c r="S58" s="552"/>
      <c r="T58" s="630"/>
      <c r="U58" s="629"/>
      <c r="V58" s="552"/>
      <c r="W58" s="630"/>
      <c r="X58" s="552"/>
      <c r="AE58" s="90" t="s">
        <v>102</v>
      </c>
      <c r="AF58" s="496">
        <f>G58+G61</f>
        <v>12</v>
      </c>
      <c r="AG58" s="487"/>
      <c r="AH58" s="487"/>
      <c r="AI58" s="487"/>
      <c r="AJ58" s="487"/>
      <c r="AK58" s="487"/>
      <c r="AL58" s="487"/>
      <c r="AM58" s="487"/>
      <c r="AN58" s="487"/>
      <c r="AO58" s="487"/>
      <c r="AP58" s="487"/>
      <c r="AQ58" s="487"/>
    </row>
    <row r="59" spans="1:44" s="76" customFormat="1" ht="16.2" thickBot="1" x14ac:dyDescent="0.35">
      <c r="A59" s="1332" t="s">
        <v>189</v>
      </c>
      <c r="B59" s="1333"/>
      <c r="C59" s="1333"/>
      <c r="D59" s="1333"/>
      <c r="E59" s="1333"/>
      <c r="F59" s="1334"/>
      <c r="G59" s="631">
        <f>SUM(G55:G58)</f>
        <v>19.5</v>
      </c>
      <c r="H59" s="632">
        <f>SUM(H55:H58)</f>
        <v>585</v>
      </c>
      <c r="I59" s="633">
        <f t="shared" ref="I59:X59" si="39">SUM(I55:I58)</f>
        <v>0</v>
      </c>
      <c r="J59" s="633">
        <f t="shared" si="39"/>
        <v>0</v>
      </c>
      <c r="K59" s="633">
        <f t="shared" si="39"/>
        <v>0</v>
      </c>
      <c r="L59" s="633">
        <f t="shared" si="39"/>
        <v>0</v>
      </c>
      <c r="M59" s="633">
        <f t="shared" si="39"/>
        <v>585</v>
      </c>
      <c r="N59" s="632">
        <f t="shared" si="39"/>
        <v>0</v>
      </c>
      <c r="O59" s="632">
        <f t="shared" si="39"/>
        <v>0</v>
      </c>
      <c r="P59" s="632">
        <f t="shared" si="39"/>
        <v>0</v>
      </c>
      <c r="Q59" s="632">
        <f t="shared" si="39"/>
        <v>0</v>
      </c>
      <c r="R59" s="632">
        <f t="shared" si="39"/>
        <v>0</v>
      </c>
      <c r="S59" s="632">
        <f t="shared" si="39"/>
        <v>0</v>
      </c>
      <c r="T59" s="632">
        <f t="shared" si="39"/>
        <v>0</v>
      </c>
      <c r="U59" s="632">
        <f t="shared" si="39"/>
        <v>0</v>
      </c>
      <c r="V59" s="632">
        <f t="shared" si="39"/>
        <v>0</v>
      </c>
      <c r="W59" s="632">
        <f t="shared" si="39"/>
        <v>0</v>
      </c>
      <c r="X59" s="632">
        <f t="shared" si="39"/>
        <v>0</v>
      </c>
      <c r="AF59" s="496">
        <f>SUM(AF55:AF58)</f>
        <v>25.5</v>
      </c>
      <c r="AG59" s="487"/>
      <c r="AH59" s="487"/>
      <c r="AI59" s="487"/>
      <c r="AJ59" s="487"/>
      <c r="AK59" s="487"/>
      <c r="AL59" s="487"/>
      <c r="AM59" s="487"/>
      <c r="AN59" s="487"/>
      <c r="AO59" s="487"/>
      <c r="AP59" s="487"/>
      <c r="AQ59" s="487"/>
    </row>
    <row r="60" spans="1:44" ht="16.2" thickBot="1" x14ac:dyDescent="0.35">
      <c r="A60" s="1332" t="s">
        <v>394</v>
      </c>
      <c r="B60" s="1333"/>
      <c r="C60" s="1333"/>
      <c r="D60" s="1333"/>
      <c r="E60" s="1333"/>
      <c r="F60" s="1333"/>
      <c r="G60" s="1333"/>
      <c r="H60" s="1333"/>
      <c r="I60" s="1333"/>
      <c r="J60" s="1333"/>
      <c r="K60" s="1333"/>
      <c r="L60" s="1333"/>
      <c r="M60" s="1333"/>
      <c r="N60" s="1333"/>
      <c r="O60" s="1333"/>
      <c r="P60" s="1333"/>
      <c r="Q60" s="1333"/>
      <c r="R60" s="1333"/>
      <c r="S60" s="1333"/>
      <c r="T60" s="1333"/>
      <c r="U60" s="1333"/>
      <c r="V60" s="1333"/>
      <c r="W60" s="1333"/>
      <c r="X60" s="1334"/>
    </row>
    <row r="61" spans="1:44" s="76" customFormat="1" x14ac:dyDescent="0.3">
      <c r="A61" s="275" t="s">
        <v>434</v>
      </c>
      <c r="B61" s="634" t="s">
        <v>393</v>
      </c>
      <c r="C61" s="635">
        <v>8</v>
      </c>
      <c r="D61" s="636"/>
      <c r="E61" s="636"/>
      <c r="F61" s="637"/>
      <c r="G61" s="638">
        <v>6</v>
      </c>
      <c r="H61" s="639">
        <f>G61*30</f>
        <v>180</v>
      </c>
      <c r="I61" s="640">
        <f>J61+K61+L61</f>
        <v>0</v>
      </c>
      <c r="J61" s="641"/>
      <c r="K61" s="641"/>
      <c r="L61" s="641"/>
      <c r="M61" s="257">
        <f>H61-I61</f>
        <v>180</v>
      </c>
      <c r="N61" s="642"/>
      <c r="O61" s="643"/>
      <c r="P61" s="644"/>
      <c r="Q61" s="645"/>
      <c r="R61" s="643"/>
      <c r="S61" s="644"/>
      <c r="T61" s="645"/>
      <c r="U61" s="643"/>
      <c r="V61" s="644"/>
      <c r="W61" s="645"/>
      <c r="X61" s="646"/>
      <c r="AG61" s="487"/>
      <c r="AH61" s="487"/>
      <c r="AI61" s="487"/>
      <c r="AJ61" s="487"/>
      <c r="AK61" s="487"/>
      <c r="AL61" s="487"/>
      <c r="AM61" s="487"/>
      <c r="AN61" s="487"/>
      <c r="AO61" s="487"/>
      <c r="AP61" s="487"/>
      <c r="AQ61" s="487"/>
    </row>
    <row r="62" spans="1:44" s="76" customFormat="1" ht="16.5" customHeight="1" thickBot="1" x14ac:dyDescent="0.35">
      <c r="A62" s="1335" t="s">
        <v>191</v>
      </c>
      <c r="B62" s="1336"/>
      <c r="C62" s="1336"/>
      <c r="D62" s="1336"/>
      <c r="E62" s="1336"/>
      <c r="F62" s="1337"/>
      <c r="G62" s="647">
        <f>SUM(G61:G61)</f>
        <v>6</v>
      </c>
      <c r="H62" s="648">
        <f>SUM(H61:H61)</f>
        <v>180</v>
      </c>
      <c r="I62" s="648">
        <f>I61</f>
        <v>0</v>
      </c>
      <c r="J62" s="648">
        <f>J61</f>
        <v>0</v>
      </c>
      <c r="K62" s="648">
        <f>K61</f>
        <v>0</v>
      </c>
      <c r="L62" s="648">
        <f>L61</f>
        <v>0</v>
      </c>
      <c r="M62" s="648">
        <f>SUM(M61:M61)</f>
        <v>180</v>
      </c>
      <c r="N62" s="648">
        <f t="shared" ref="N62:X62" si="40">N61</f>
        <v>0</v>
      </c>
      <c r="O62" s="648">
        <f t="shared" si="40"/>
        <v>0</v>
      </c>
      <c r="P62" s="648">
        <f t="shared" si="40"/>
        <v>0</v>
      </c>
      <c r="Q62" s="648">
        <f t="shared" si="40"/>
        <v>0</v>
      </c>
      <c r="R62" s="648">
        <f t="shared" si="40"/>
        <v>0</v>
      </c>
      <c r="S62" s="648">
        <f t="shared" si="40"/>
        <v>0</v>
      </c>
      <c r="T62" s="648">
        <f t="shared" si="40"/>
        <v>0</v>
      </c>
      <c r="U62" s="648">
        <f t="shared" si="40"/>
        <v>0</v>
      </c>
      <c r="V62" s="648">
        <f t="shared" si="40"/>
        <v>0</v>
      </c>
      <c r="W62" s="648">
        <f t="shared" si="40"/>
        <v>0</v>
      </c>
      <c r="X62" s="649">
        <f t="shared" si="40"/>
        <v>0</v>
      </c>
      <c r="AG62" s="487"/>
      <c r="AH62" s="487"/>
      <c r="AI62" s="487"/>
      <c r="AJ62" s="487"/>
      <c r="AK62" s="487"/>
      <c r="AL62" s="487"/>
      <c r="AM62" s="487"/>
      <c r="AN62" s="487"/>
      <c r="AO62" s="487"/>
      <c r="AP62" s="487"/>
      <c r="AQ62" s="487"/>
    </row>
    <row r="63" spans="1:44" ht="16.2" thickBot="1" x14ac:dyDescent="0.35">
      <c r="A63" s="1338" t="s">
        <v>192</v>
      </c>
      <c r="B63" s="1339"/>
      <c r="C63" s="1339"/>
      <c r="D63" s="1339"/>
      <c r="E63" s="1339"/>
      <c r="F63" s="1339"/>
      <c r="G63" s="650">
        <f>G62+G59+G53+G28</f>
        <v>178.5</v>
      </c>
      <c r="H63" s="651">
        <f>H62+H59+H53+H28</f>
        <v>5355</v>
      </c>
      <c r="I63" s="651">
        <f t="shared" ref="I63:X63" si="41">I53+I28+I59+I62</f>
        <v>1738</v>
      </c>
      <c r="J63" s="651">
        <f t="shared" si="41"/>
        <v>706</v>
      </c>
      <c r="K63" s="651">
        <f t="shared" si="41"/>
        <v>63</v>
      </c>
      <c r="L63" s="651">
        <f t="shared" si="41"/>
        <v>969</v>
      </c>
      <c r="M63" s="651">
        <f t="shared" si="41"/>
        <v>3617</v>
      </c>
      <c r="N63" s="651">
        <f t="shared" si="41"/>
        <v>19</v>
      </c>
      <c r="O63" s="651">
        <f t="shared" si="41"/>
        <v>15</v>
      </c>
      <c r="P63" s="651">
        <f t="shared" si="41"/>
        <v>15</v>
      </c>
      <c r="Q63" s="651">
        <f t="shared" si="41"/>
        <v>15</v>
      </c>
      <c r="R63" s="651">
        <f t="shared" si="41"/>
        <v>8</v>
      </c>
      <c r="S63" s="651">
        <f t="shared" si="41"/>
        <v>8</v>
      </c>
      <c r="T63" s="651">
        <f t="shared" si="41"/>
        <v>10</v>
      </c>
      <c r="U63" s="651">
        <f t="shared" si="41"/>
        <v>4</v>
      </c>
      <c r="V63" s="651">
        <f t="shared" si="41"/>
        <v>4</v>
      </c>
      <c r="W63" s="651">
        <f t="shared" si="41"/>
        <v>5</v>
      </c>
      <c r="X63" s="651">
        <f t="shared" si="41"/>
        <v>4</v>
      </c>
      <c r="Y63" s="76">
        <f>30*G63</f>
        <v>5355</v>
      </c>
    </row>
    <row r="64" spans="1:44" x14ac:dyDescent="0.3">
      <c r="A64" s="1340" t="s">
        <v>127</v>
      </c>
      <c r="B64" s="1341"/>
      <c r="C64" s="1341"/>
      <c r="D64" s="1341"/>
      <c r="E64" s="1341"/>
      <c r="F64" s="1341"/>
      <c r="G64" s="1341"/>
      <c r="H64" s="1341"/>
      <c r="I64" s="1341"/>
      <c r="J64" s="1341"/>
      <c r="K64" s="1341"/>
      <c r="L64" s="1341"/>
      <c r="M64" s="1341"/>
      <c r="N64" s="1341"/>
      <c r="O64" s="1341"/>
      <c r="P64" s="1341"/>
      <c r="Q64" s="1341"/>
      <c r="R64" s="1341"/>
      <c r="S64" s="1341"/>
      <c r="T64" s="1341"/>
      <c r="U64" s="1341"/>
      <c r="V64" s="1341"/>
      <c r="W64" s="1341"/>
      <c r="X64" s="1342"/>
    </row>
    <row r="65" spans="1:43" ht="16.2" thickBot="1" x14ac:dyDescent="0.35">
      <c r="A65" s="1343" t="s">
        <v>128</v>
      </c>
      <c r="B65" s="1344"/>
      <c r="C65" s="1344"/>
      <c r="D65" s="1344"/>
      <c r="E65" s="1344"/>
      <c r="F65" s="1344"/>
      <c r="G65" s="1344"/>
      <c r="H65" s="1344"/>
      <c r="I65" s="1344"/>
      <c r="J65" s="1344"/>
      <c r="K65" s="1344"/>
      <c r="L65" s="1344"/>
      <c r="M65" s="1344"/>
      <c r="N65" s="1344"/>
      <c r="O65" s="1344"/>
      <c r="P65" s="1344"/>
      <c r="Q65" s="1344"/>
      <c r="R65" s="1344"/>
      <c r="S65" s="1344"/>
      <c r="T65" s="1344"/>
      <c r="U65" s="1344"/>
      <c r="V65" s="1344"/>
      <c r="W65" s="1344"/>
      <c r="X65" s="1345"/>
    </row>
    <row r="66" spans="1:43" s="885" customFormat="1" ht="16.2" thickBot="1" x14ac:dyDescent="0.35">
      <c r="A66" s="1353" t="s">
        <v>129</v>
      </c>
      <c r="B66" s="652" t="s">
        <v>37</v>
      </c>
      <c r="C66" s="318">
        <v>3</v>
      </c>
      <c r="D66" s="198"/>
      <c r="E66" s="198"/>
      <c r="F66" s="653"/>
      <c r="G66" s="654">
        <v>5</v>
      </c>
      <c r="H66" s="654">
        <f t="shared" ref="H66:H71" si="42">G66*30</f>
        <v>150</v>
      </c>
      <c r="I66" s="655">
        <f>J66+K66+L66</f>
        <v>60</v>
      </c>
      <c r="J66" s="656">
        <v>30</v>
      </c>
      <c r="K66" s="656"/>
      <c r="L66" s="656">
        <v>30</v>
      </c>
      <c r="M66" s="657">
        <f>H66-I66</f>
        <v>90</v>
      </c>
      <c r="N66" s="318"/>
      <c r="O66" s="658"/>
      <c r="P66" s="653"/>
      <c r="Q66" s="318">
        <v>4</v>
      </c>
      <c r="R66" s="658"/>
      <c r="S66" s="653"/>
      <c r="T66" s="318"/>
      <c r="U66" s="658"/>
      <c r="V66" s="653"/>
      <c r="W66" s="318"/>
      <c r="X66" s="653"/>
      <c r="AE66" s="870" t="s">
        <v>99</v>
      </c>
      <c r="AF66" s="899">
        <f>AG84+AH84</f>
        <v>0</v>
      </c>
      <c r="AG66" s="871" t="b">
        <f>ISBLANK(N66)</f>
        <v>1</v>
      </c>
      <c r="AH66" s="871" t="b">
        <f>ISBLANK(O66)</f>
        <v>1</v>
      </c>
      <c r="AI66" s="886"/>
      <c r="AJ66" s="871" t="b">
        <f>ISBLANK(Q66)</f>
        <v>0</v>
      </c>
      <c r="AK66" s="871" t="b">
        <f>ISBLANK(R66)</f>
        <v>1</v>
      </c>
      <c r="AL66" s="886"/>
      <c r="AM66" s="871" t="b">
        <f>ISBLANK(T66)</f>
        <v>1</v>
      </c>
      <c r="AN66" s="871" t="b">
        <f>ISBLANK(U66)</f>
        <v>1</v>
      </c>
      <c r="AO66" s="886"/>
      <c r="AP66" s="871" t="b">
        <f>ISBLANK(W66)</f>
        <v>1</v>
      </c>
      <c r="AQ66" s="871" t="b">
        <f>ISBLANK(X66)</f>
        <v>1</v>
      </c>
    </row>
    <row r="67" spans="1:43" s="885" customFormat="1" ht="16.2" thickBot="1" x14ac:dyDescent="0.35">
      <c r="A67" s="1354"/>
      <c r="B67" s="659" t="s">
        <v>382</v>
      </c>
      <c r="C67" s="318">
        <v>3</v>
      </c>
      <c r="D67" s="198"/>
      <c r="E67" s="198"/>
      <c r="F67" s="653"/>
      <c r="G67" s="654">
        <v>5</v>
      </c>
      <c r="H67" s="654">
        <f t="shared" si="42"/>
        <v>150</v>
      </c>
      <c r="I67" s="655">
        <f>J67+K67+L67</f>
        <v>60</v>
      </c>
      <c r="J67" s="656">
        <v>30</v>
      </c>
      <c r="K67" s="656"/>
      <c r="L67" s="656">
        <v>30</v>
      </c>
      <c r="M67" s="657">
        <f>H67-I67</f>
        <v>90</v>
      </c>
      <c r="N67" s="318"/>
      <c r="O67" s="658"/>
      <c r="P67" s="653"/>
      <c r="Q67" s="318">
        <v>4</v>
      </c>
      <c r="R67" s="411"/>
      <c r="S67" s="180"/>
      <c r="T67" s="181"/>
      <c r="U67" s="411"/>
      <c r="V67" s="180"/>
      <c r="W67" s="181"/>
      <c r="X67" s="180"/>
      <c r="AE67" s="870" t="s">
        <v>100</v>
      </c>
      <c r="AF67" s="899">
        <f>AJ84+AK84</f>
        <v>8.5</v>
      </c>
      <c r="AG67" s="871"/>
      <c r="AH67" s="871"/>
      <c r="AI67" s="886"/>
      <c r="AJ67" s="871"/>
      <c r="AK67" s="871"/>
      <c r="AL67" s="886"/>
      <c r="AM67" s="871"/>
      <c r="AN67" s="871"/>
      <c r="AO67" s="886"/>
      <c r="AP67" s="871"/>
      <c r="AQ67" s="871"/>
    </row>
    <row r="68" spans="1:43" s="885" customFormat="1" x14ac:dyDescent="0.3">
      <c r="A68" s="1355"/>
      <c r="B68" s="659" t="s">
        <v>440</v>
      </c>
      <c r="C68" s="318"/>
      <c r="D68" s="198"/>
      <c r="E68" s="198"/>
      <c r="F68" s="653"/>
      <c r="G68" s="654">
        <v>5</v>
      </c>
      <c r="H68" s="654">
        <f t="shared" si="42"/>
        <v>150</v>
      </c>
      <c r="I68" s="655"/>
      <c r="J68" s="656"/>
      <c r="K68" s="656"/>
      <c r="L68" s="656"/>
      <c r="M68" s="657"/>
      <c r="N68" s="318"/>
      <c r="O68" s="658"/>
      <c r="P68" s="653"/>
      <c r="Q68" s="318"/>
      <c r="R68" s="411"/>
      <c r="S68" s="180"/>
      <c r="T68" s="181"/>
      <c r="U68" s="411"/>
      <c r="V68" s="180"/>
      <c r="W68" s="181"/>
      <c r="X68" s="180"/>
      <c r="AE68" s="870"/>
      <c r="AF68" s="899"/>
      <c r="AG68" s="871"/>
      <c r="AH68" s="871"/>
      <c r="AI68" s="886"/>
      <c r="AJ68" s="871"/>
      <c r="AK68" s="871"/>
      <c r="AL68" s="886"/>
      <c r="AM68" s="871"/>
      <c r="AN68" s="871"/>
      <c r="AO68" s="886"/>
      <c r="AP68" s="871"/>
      <c r="AQ68" s="871"/>
    </row>
    <row r="69" spans="1:43" s="913" customFormat="1" x14ac:dyDescent="0.3">
      <c r="A69" s="1356" t="s">
        <v>130</v>
      </c>
      <c r="B69" s="659" t="s">
        <v>178</v>
      </c>
      <c r="C69" s="181"/>
      <c r="D69" s="660">
        <v>4</v>
      </c>
      <c r="E69" s="660"/>
      <c r="F69" s="180"/>
      <c r="G69" s="178">
        <v>3.5</v>
      </c>
      <c r="H69" s="178">
        <f t="shared" si="42"/>
        <v>105</v>
      </c>
      <c r="I69" s="661">
        <f>J69+K69+L69</f>
        <v>36</v>
      </c>
      <c r="J69" s="662">
        <v>18</v>
      </c>
      <c r="K69" s="662"/>
      <c r="L69" s="662">
        <v>18</v>
      </c>
      <c r="M69" s="663">
        <f>H69-I69</f>
        <v>69</v>
      </c>
      <c r="N69" s="181"/>
      <c r="O69" s="411"/>
      <c r="P69" s="180"/>
      <c r="Q69" s="181"/>
      <c r="R69" s="411">
        <v>2</v>
      </c>
      <c r="S69" s="180">
        <v>2</v>
      </c>
      <c r="T69" s="181"/>
      <c r="U69" s="411"/>
      <c r="V69" s="180"/>
      <c r="W69" s="181"/>
      <c r="X69" s="180"/>
      <c r="AD69" s="913" t="s">
        <v>381</v>
      </c>
      <c r="AE69" s="914" t="s">
        <v>101</v>
      </c>
      <c r="AF69" s="915">
        <f>AM84+AN84</f>
        <v>7</v>
      </c>
      <c r="AG69" s="916" t="b">
        <f t="shared" ref="AG69:AQ81" si="43">ISBLANK(N69)</f>
        <v>1</v>
      </c>
      <c r="AH69" s="916" t="b">
        <f t="shared" si="43"/>
        <v>1</v>
      </c>
      <c r="AI69" s="917"/>
      <c r="AJ69" s="916" t="b">
        <f t="shared" si="43"/>
        <v>1</v>
      </c>
      <c r="AK69" s="916" t="b">
        <f t="shared" si="43"/>
        <v>0</v>
      </c>
      <c r="AL69" s="917"/>
      <c r="AM69" s="916" t="b">
        <f t="shared" si="43"/>
        <v>1</v>
      </c>
      <c r="AN69" s="916" t="b">
        <f t="shared" si="43"/>
        <v>1</v>
      </c>
      <c r="AO69" s="917"/>
      <c r="AP69" s="916" t="b">
        <f t="shared" si="43"/>
        <v>1</v>
      </c>
      <c r="AQ69" s="916" t="b">
        <f t="shared" si="43"/>
        <v>1</v>
      </c>
    </row>
    <row r="70" spans="1:43" s="913" customFormat="1" x14ac:dyDescent="0.3">
      <c r="A70" s="1354"/>
      <c r="B70" s="659" t="s">
        <v>272</v>
      </c>
      <c r="C70" s="181"/>
      <c r="D70" s="660">
        <v>4</v>
      </c>
      <c r="E70" s="660"/>
      <c r="F70" s="180"/>
      <c r="G70" s="178">
        <v>3.5</v>
      </c>
      <c r="H70" s="178">
        <f t="shared" si="42"/>
        <v>105</v>
      </c>
      <c r="I70" s="661">
        <f>J70+K70+L70</f>
        <v>36</v>
      </c>
      <c r="J70" s="662">
        <v>18</v>
      </c>
      <c r="K70" s="662"/>
      <c r="L70" s="662">
        <v>18</v>
      </c>
      <c r="M70" s="663">
        <f>H70-I70</f>
        <v>69</v>
      </c>
      <c r="N70" s="181"/>
      <c r="O70" s="411"/>
      <c r="P70" s="180"/>
      <c r="Q70" s="181"/>
      <c r="R70" s="411">
        <v>2</v>
      </c>
      <c r="S70" s="180">
        <v>2</v>
      </c>
      <c r="T70" s="181"/>
      <c r="U70" s="411"/>
      <c r="V70" s="180"/>
      <c r="W70" s="181"/>
      <c r="X70" s="180"/>
      <c r="AE70" s="914" t="s">
        <v>102</v>
      </c>
      <c r="AF70" s="915">
        <f>AP84+AQ84</f>
        <v>6</v>
      </c>
      <c r="AG70" s="916"/>
      <c r="AH70" s="916"/>
      <c r="AI70" s="917"/>
      <c r="AJ70" s="916"/>
      <c r="AK70" s="916"/>
      <c r="AL70" s="917"/>
      <c r="AM70" s="916"/>
      <c r="AN70" s="916"/>
      <c r="AO70" s="917"/>
      <c r="AP70" s="916"/>
      <c r="AQ70" s="916"/>
    </row>
    <row r="71" spans="1:43" s="913" customFormat="1" x14ac:dyDescent="0.3">
      <c r="A71" s="1355"/>
      <c r="B71" s="659" t="s">
        <v>440</v>
      </c>
      <c r="C71" s="181"/>
      <c r="D71" s="660"/>
      <c r="E71" s="660"/>
      <c r="F71" s="180"/>
      <c r="G71" s="178">
        <v>3.5</v>
      </c>
      <c r="H71" s="178">
        <f t="shared" si="42"/>
        <v>105</v>
      </c>
      <c r="I71" s="661"/>
      <c r="J71" s="662"/>
      <c r="K71" s="662"/>
      <c r="L71" s="662"/>
      <c r="M71" s="663"/>
      <c r="N71" s="181"/>
      <c r="O71" s="411"/>
      <c r="P71" s="180"/>
      <c r="Q71" s="181"/>
      <c r="R71" s="411"/>
      <c r="S71" s="180"/>
      <c r="T71" s="181"/>
      <c r="U71" s="411"/>
      <c r="V71" s="180"/>
      <c r="W71" s="181"/>
      <c r="X71" s="180"/>
      <c r="AE71" s="914"/>
      <c r="AF71" s="915"/>
      <c r="AG71" s="916"/>
      <c r="AH71" s="916"/>
      <c r="AI71" s="917"/>
      <c r="AJ71" s="916"/>
      <c r="AK71" s="916"/>
      <c r="AL71" s="917"/>
      <c r="AM71" s="916"/>
      <c r="AN71" s="916"/>
      <c r="AO71" s="917"/>
      <c r="AP71" s="916"/>
      <c r="AQ71" s="916"/>
    </row>
    <row r="72" spans="1:43" s="913" customFormat="1" ht="31.2" x14ac:dyDescent="0.3">
      <c r="A72" s="1356" t="s">
        <v>134</v>
      </c>
      <c r="B72" s="659" t="s">
        <v>180</v>
      </c>
      <c r="C72" s="181"/>
      <c r="D72" s="660">
        <v>5</v>
      </c>
      <c r="E72" s="660"/>
      <c r="F72" s="180"/>
      <c r="G72" s="178">
        <v>3</v>
      </c>
      <c r="H72" s="178">
        <f t="shared" ref="H72:H83" si="44">G72*30</f>
        <v>90</v>
      </c>
      <c r="I72" s="661">
        <f t="shared" ref="I72:I82" si="45">J72+K72+L72</f>
        <v>45</v>
      </c>
      <c r="J72" s="662"/>
      <c r="K72" s="662"/>
      <c r="L72" s="662">
        <v>45</v>
      </c>
      <c r="M72" s="663">
        <f>H72-I72</f>
        <v>45</v>
      </c>
      <c r="N72" s="181"/>
      <c r="O72" s="411"/>
      <c r="P72" s="180"/>
      <c r="Q72" s="181"/>
      <c r="R72" s="411"/>
      <c r="S72" s="180"/>
      <c r="T72" s="181">
        <v>3</v>
      </c>
      <c r="U72" s="411"/>
      <c r="V72" s="180"/>
      <c r="W72" s="181"/>
      <c r="X72" s="180"/>
      <c r="AD72" s="913" t="s">
        <v>381</v>
      </c>
      <c r="AF72" s="915">
        <f>SUM(AF66:AF70)</f>
        <v>21.5</v>
      </c>
      <c r="AG72" s="916" t="b">
        <f t="shared" si="43"/>
        <v>1</v>
      </c>
      <c r="AH72" s="916" t="b">
        <f t="shared" si="43"/>
        <v>1</v>
      </c>
      <c r="AI72" s="917"/>
      <c r="AJ72" s="916" t="b">
        <f t="shared" si="43"/>
        <v>1</v>
      </c>
      <c r="AK72" s="916" t="b">
        <f t="shared" si="43"/>
        <v>1</v>
      </c>
      <c r="AL72" s="917"/>
      <c r="AM72" s="916" t="b">
        <f t="shared" si="43"/>
        <v>0</v>
      </c>
      <c r="AN72" s="916" t="b">
        <f t="shared" si="43"/>
        <v>1</v>
      </c>
      <c r="AO72" s="917"/>
      <c r="AP72" s="916" t="b">
        <f t="shared" si="43"/>
        <v>1</v>
      </c>
      <c r="AQ72" s="916" t="b">
        <f t="shared" si="43"/>
        <v>1</v>
      </c>
    </row>
    <row r="73" spans="1:43" s="913" customFormat="1" x14ac:dyDescent="0.3">
      <c r="A73" s="1354"/>
      <c r="B73" s="659" t="s">
        <v>36</v>
      </c>
      <c r="C73" s="181"/>
      <c r="D73" s="660">
        <v>5</v>
      </c>
      <c r="E73" s="660"/>
      <c r="F73" s="180"/>
      <c r="G73" s="178">
        <v>3</v>
      </c>
      <c r="H73" s="178">
        <f t="shared" ref="H73:H74" si="46">G73*30</f>
        <v>90</v>
      </c>
      <c r="I73" s="661">
        <f t="shared" ref="I73" si="47">J73+K73+L73</f>
        <v>45</v>
      </c>
      <c r="J73" s="662">
        <v>15</v>
      </c>
      <c r="K73" s="662"/>
      <c r="L73" s="662">
        <v>30</v>
      </c>
      <c r="M73" s="663">
        <f>H73-I73</f>
        <v>45</v>
      </c>
      <c r="N73" s="181"/>
      <c r="O73" s="411"/>
      <c r="P73" s="180"/>
      <c r="Q73" s="181"/>
      <c r="R73" s="411"/>
      <c r="S73" s="180"/>
      <c r="T73" s="181">
        <v>3</v>
      </c>
      <c r="U73" s="411"/>
      <c r="V73" s="180"/>
      <c r="W73" s="181"/>
      <c r="X73" s="180"/>
      <c r="AG73" s="916"/>
      <c r="AH73" s="916"/>
      <c r="AI73" s="917"/>
      <c r="AJ73" s="916"/>
      <c r="AK73" s="916"/>
      <c r="AL73" s="917"/>
      <c r="AM73" s="916"/>
      <c r="AN73" s="916"/>
      <c r="AO73" s="917"/>
      <c r="AP73" s="916"/>
      <c r="AQ73" s="916"/>
    </row>
    <row r="74" spans="1:43" s="913" customFormat="1" x14ac:dyDescent="0.3">
      <c r="A74" s="1355"/>
      <c r="B74" s="659" t="s">
        <v>440</v>
      </c>
      <c r="C74" s="181"/>
      <c r="D74" s="660"/>
      <c r="E74" s="660"/>
      <c r="F74" s="180"/>
      <c r="G74" s="178">
        <v>3</v>
      </c>
      <c r="H74" s="178">
        <f t="shared" si="46"/>
        <v>90</v>
      </c>
      <c r="I74" s="661"/>
      <c r="J74" s="662"/>
      <c r="K74" s="662"/>
      <c r="L74" s="662"/>
      <c r="M74" s="663"/>
      <c r="N74" s="181"/>
      <c r="O74" s="411"/>
      <c r="P74" s="180"/>
      <c r="Q74" s="181"/>
      <c r="R74" s="411"/>
      <c r="S74" s="180"/>
      <c r="T74" s="181"/>
      <c r="U74" s="411"/>
      <c r="V74" s="180"/>
      <c r="W74" s="181"/>
      <c r="X74" s="180"/>
      <c r="AG74" s="916"/>
      <c r="AH74" s="916"/>
      <c r="AI74" s="917"/>
      <c r="AJ74" s="916"/>
      <c r="AK74" s="916"/>
      <c r="AL74" s="917"/>
      <c r="AM74" s="916"/>
      <c r="AN74" s="916"/>
      <c r="AO74" s="917"/>
      <c r="AP74" s="916"/>
      <c r="AQ74" s="916"/>
    </row>
    <row r="75" spans="1:43" s="913" customFormat="1" ht="31.2" x14ac:dyDescent="0.3">
      <c r="A75" s="1356" t="s">
        <v>135</v>
      </c>
      <c r="B75" s="659" t="s">
        <v>181</v>
      </c>
      <c r="C75" s="181"/>
      <c r="D75" s="660">
        <v>6</v>
      </c>
      <c r="E75" s="660"/>
      <c r="F75" s="180"/>
      <c r="G75" s="178">
        <v>4</v>
      </c>
      <c r="H75" s="178">
        <f t="shared" si="44"/>
        <v>120</v>
      </c>
      <c r="I75" s="661">
        <f t="shared" si="45"/>
        <v>54</v>
      </c>
      <c r="J75" s="662"/>
      <c r="K75" s="662"/>
      <c r="L75" s="662">
        <v>54</v>
      </c>
      <c r="M75" s="663">
        <f>H75-I75</f>
        <v>66</v>
      </c>
      <c r="N75" s="181"/>
      <c r="O75" s="411"/>
      <c r="P75" s="180"/>
      <c r="Q75" s="181"/>
      <c r="R75" s="411"/>
      <c r="S75" s="180"/>
      <c r="T75" s="181"/>
      <c r="U75" s="411">
        <v>3</v>
      </c>
      <c r="V75" s="180">
        <v>3</v>
      </c>
      <c r="W75" s="181"/>
      <c r="X75" s="180"/>
      <c r="AG75" s="916" t="b">
        <f t="shared" si="43"/>
        <v>1</v>
      </c>
      <c r="AH75" s="916" t="b">
        <f t="shared" si="43"/>
        <v>1</v>
      </c>
      <c r="AI75" s="917"/>
      <c r="AJ75" s="916" t="b">
        <f t="shared" si="43"/>
        <v>1</v>
      </c>
      <c r="AK75" s="916" t="b">
        <f t="shared" si="43"/>
        <v>1</v>
      </c>
      <c r="AL75" s="917"/>
      <c r="AM75" s="916" t="b">
        <f t="shared" si="43"/>
        <v>1</v>
      </c>
      <c r="AN75" s="916" t="b">
        <f t="shared" si="43"/>
        <v>0</v>
      </c>
      <c r="AO75" s="917"/>
      <c r="AP75" s="916" t="b">
        <f t="shared" si="43"/>
        <v>1</v>
      </c>
      <c r="AQ75" s="916" t="b">
        <f t="shared" si="43"/>
        <v>1</v>
      </c>
    </row>
    <row r="76" spans="1:43" s="913" customFormat="1" x14ac:dyDescent="0.3">
      <c r="A76" s="1354"/>
      <c r="B76" s="659" t="s">
        <v>205</v>
      </c>
      <c r="C76" s="181"/>
      <c r="D76" s="660">
        <v>6</v>
      </c>
      <c r="E76" s="660"/>
      <c r="F76" s="180"/>
      <c r="G76" s="178">
        <v>4</v>
      </c>
      <c r="H76" s="178">
        <f t="shared" ref="H76:H77" si="48">G76*30</f>
        <v>120</v>
      </c>
      <c r="I76" s="661">
        <f t="shared" ref="I76" si="49">J76+K76+L76</f>
        <v>54</v>
      </c>
      <c r="J76" s="662">
        <v>18</v>
      </c>
      <c r="K76" s="662"/>
      <c r="L76" s="662">
        <v>36</v>
      </c>
      <c r="M76" s="663">
        <f>H76-I76</f>
        <v>66</v>
      </c>
      <c r="N76" s="181"/>
      <c r="O76" s="411"/>
      <c r="P76" s="180"/>
      <c r="Q76" s="181"/>
      <c r="R76" s="411"/>
      <c r="S76" s="180"/>
      <c r="T76" s="181"/>
      <c r="U76" s="411">
        <v>3</v>
      </c>
      <c r="V76" s="180">
        <v>3</v>
      </c>
      <c r="W76" s="181"/>
      <c r="X76" s="180"/>
      <c r="AG76" s="916"/>
      <c r="AH76" s="916"/>
      <c r="AI76" s="917"/>
      <c r="AJ76" s="916"/>
      <c r="AK76" s="916"/>
      <c r="AL76" s="917"/>
      <c r="AM76" s="916"/>
      <c r="AN76" s="916"/>
      <c r="AO76" s="917"/>
      <c r="AP76" s="916"/>
      <c r="AQ76" s="916"/>
    </row>
    <row r="77" spans="1:43" s="913" customFormat="1" x14ac:dyDescent="0.3">
      <c r="A77" s="1355"/>
      <c r="B77" s="659" t="s">
        <v>440</v>
      </c>
      <c r="C77" s="181"/>
      <c r="D77" s="660"/>
      <c r="E77" s="660"/>
      <c r="F77" s="180"/>
      <c r="G77" s="178">
        <v>4</v>
      </c>
      <c r="H77" s="178">
        <f t="shared" si="48"/>
        <v>120</v>
      </c>
      <c r="I77" s="661"/>
      <c r="J77" s="662"/>
      <c r="K77" s="662"/>
      <c r="L77" s="662"/>
      <c r="M77" s="663"/>
      <c r="N77" s="181"/>
      <c r="O77" s="411"/>
      <c r="P77" s="180"/>
      <c r="Q77" s="181"/>
      <c r="R77" s="411"/>
      <c r="S77" s="180"/>
      <c r="T77" s="181"/>
      <c r="U77" s="411"/>
      <c r="V77" s="180"/>
      <c r="W77" s="181"/>
      <c r="X77" s="180"/>
      <c r="AG77" s="916"/>
      <c r="AH77" s="916"/>
      <c r="AI77" s="917"/>
      <c r="AJ77" s="916"/>
      <c r="AK77" s="916"/>
      <c r="AL77" s="917"/>
      <c r="AM77" s="916"/>
      <c r="AN77" s="916"/>
      <c r="AO77" s="917"/>
      <c r="AP77" s="916"/>
      <c r="AQ77" s="916"/>
    </row>
    <row r="78" spans="1:43" s="913" customFormat="1" ht="31.2" x14ac:dyDescent="0.3">
      <c r="A78" s="1356" t="s">
        <v>136</v>
      </c>
      <c r="B78" s="659" t="s">
        <v>182</v>
      </c>
      <c r="C78" s="181"/>
      <c r="D78" s="660">
        <v>7</v>
      </c>
      <c r="E78" s="660"/>
      <c r="F78" s="180"/>
      <c r="G78" s="178">
        <v>3</v>
      </c>
      <c r="H78" s="178">
        <f t="shared" si="44"/>
        <v>90</v>
      </c>
      <c r="I78" s="661">
        <f t="shared" si="45"/>
        <v>45</v>
      </c>
      <c r="J78" s="662"/>
      <c r="K78" s="662"/>
      <c r="L78" s="662">
        <v>45</v>
      </c>
      <c r="M78" s="663">
        <f>H78-I78</f>
        <v>45</v>
      </c>
      <c r="N78" s="181"/>
      <c r="O78" s="411"/>
      <c r="P78" s="180"/>
      <c r="Q78" s="181"/>
      <c r="R78" s="411"/>
      <c r="S78" s="180"/>
      <c r="T78" s="181"/>
      <c r="U78" s="411"/>
      <c r="V78" s="180"/>
      <c r="W78" s="181">
        <v>3</v>
      </c>
      <c r="X78" s="180"/>
      <c r="AD78" s="913" t="s">
        <v>381</v>
      </c>
      <c r="AG78" s="916" t="b">
        <f t="shared" si="43"/>
        <v>1</v>
      </c>
      <c r="AH78" s="916" t="b">
        <f t="shared" si="43"/>
        <v>1</v>
      </c>
      <c r="AI78" s="917"/>
      <c r="AJ78" s="916" t="b">
        <f t="shared" si="43"/>
        <v>1</v>
      </c>
      <c r="AK78" s="916" t="b">
        <f t="shared" si="43"/>
        <v>1</v>
      </c>
      <c r="AL78" s="917"/>
      <c r="AM78" s="916" t="b">
        <f t="shared" si="43"/>
        <v>1</v>
      </c>
      <c r="AN78" s="916" t="b">
        <f t="shared" si="43"/>
        <v>1</v>
      </c>
      <c r="AO78" s="917"/>
      <c r="AP78" s="916" t="b">
        <f t="shared" si="43"/>
        <v>0</v>
      </c>
      <c r="AQ78" s="916" t="b">
        <f t="shared" si="43"/>
        <v>1</v>
      </c>
    </row>
    <row r="79" spans="1:43" s="913" customFormat="1" x14ac:dyDescent="0.3">
      <c r="A79" s="1354"/>
      <c r="B79" s="187" t="s">
        <v>220</v>
      </c>
      <c r="C79" s="199"/>
      <c r="D79" s="177">
        <v>7</v>
      </c>
      <c r="E79" s="177"/>
      <c r="F79" s="186"/>
      <c r="G79" s="178">
        <v>3</v>
      </c>
      <c r="H79" s="178">
        <f t="shared" ref="H79" si="50">G79*30</f>
        <v>90</v>
      </c>
      <c r="I79" s="661">
        <f t="shared" si="45"/>
        <v>45</v>
      </c>
      <c r="J79" s="662">
        <v>15</v>
      </c>
      <c r="K79" s="662"/>
      <c r="L79" s="662">
        <v>30</v>
      </c>
      <c r="M79" s="663">
        <f>H78-I79</f>
        <v>45</v>
      </c>
      <c r="N79" s="199"/>
      <c r="O79" s="412"/>
      <c r="P79" s="186"/>
      <c r="Q79" s="199"/>
      <c r="R79" s="412"/>
      <c r="S79" s="186"/>
      <c r="T79" s="199"/>
      <c r="U79" s="412"/>
      <c r="V79" s="186"/>
      <c r="W79" s="199"/>
      <c r="X79" s="186"/>
      <c r="AG79" s="916"/>
      <c r="AH79" s="916"/>
      <c r="AI79" s="917"/>
      <c r="AJ79" s="916"/>
      <c r="AK79" s="916"/>
      <c r="AL79" s="917"/>
      <c r="AM79" s="916"/>
      <c r="AN79" s="916"/>
      <c r="AO79" s="917"/>
      <c r="AP79" s="916"/>
      <c r="AQ79" s="916"/>
    </row>
    <row r="80" spans="1:43" s="913" customFormat="1" x14ac:dyDescent="0.3">
      <c r="A80" s="1355"/>
      <c r="B80" s="659" t="s">
        <v>440</v>
      </c>
      <c r="C80" s="199"/>
      <c r="D80" s="177"/>
      <c r="E80" s="177"/>
      <c r="F80" s="186"/>
      <c r="G80" s="178">
        <v>3</v>
      </c>
      <c r="H80" s="178">
        <f t="shared" ref="H80" si="51">G80*30</f>
        <v>90</v>
      </c>
      <c r="I80" s="661"/>
      <c r="J80" s="662"/>
      <c r="K80" s="662"/>
      <c r="L80" s="662"/>
      <c r="M80" s="663"/>
      <c r="N80" s="199"/>
      <c r="O80" s="412"/>
      <c r="P80" s="186"/>
      <c r="Q80" s="199"/>
      <c r="R80" s="412"/>
      <c r="S80" s="186"/>
      <c r="T80" s="199"/>
      <c r="U80" s="412"/>
      <c r="V80" s="186"/>
      <c r="W80" s="199"/>
      <c r="X80" s="186"/>
      <c r="AG80" s="916"/>
      <c r="AH80" s="916"/>
      <c r="AI80" s="917"/>
      <c r="AJ80" s="916"/>
      <c r="AK80" s="916"/>
      <c r="AL80" s="917"/>
      <c r="AM80" s="916"/>
      <c r="AN80" s="916"/>
      <c r="AO80" s="917"/>
      <c r="AP80" s="916"/>
      <c r="AQ80" s="916"/>
    </row>
    <row r="81" spans="1:44" s="913" customFormat="1" ht="31.2" x14ac:dyDescent="0.3">
      <c r="A81" s="1352" t="s">
        <v>137</v>
      </c>
      <c r="B81" s="659" t="s">
        <v>183</v>
      </c>
      <c r="C81" s="199"/>
      <c r="D81" s="177" t="s">
        <v>173</v>
      </c>
      <c r="E81" s="177"/>
      <c r="F81" s="186"/>
      <c r="G81" s="188">
        <v>3</v>
      </c>
      <c r="H81" s="178">
        <f t="shared" si="44"/>
        <v>90</v>
      </c>
      <c r="I81" s="661">
        <f t="shared" si="45"/>
        <v>39</v>
      </c>
      <c r="J81" s="662"/>
      <c r="K81" s="662"/>
      <c r="L81" s="662">
        <v>39</v>
      </c>
      <c r="M81" s="663">
        <f>H81-I81</f>
        <v>51</v>
      </c>
      <c r="N81" s="199"/>
      <c r="O81" s="412"/>
      <c r="P81" s="186"/>
      <c r="Q81" s="199"/>
      <c r="R81" s="412"/>
      <c r="S81" s="186"/>
      <c r="T81" s="199"/>
      <c r="U81" s="412"/>
      <c r="V81" s="186"/>
      <c r="W81" s="199"/>
      <c r="X81" s="186">
        <v>3</v>
      </c>
      <c r="AG81" s="916" t="b">
        <f t="shared" si="43"/>
        <v>1</v>
      </c>
      <c r="AH81" s="916" t="b">
        <f t="shared" si="43"/>
        <v>1</v>
      </c>
      <c r="AI81" s="917"/>
      <c r="AJ81" s="916" t="b">
        <f t="shared" si="43"/>
        <v>1</v>
      </c>
      <c r="AK81" s="916" t="b">
        <f t="shared" si="43"/>
        <v>1</v>
      </c>
      <c r="AL81" s="917"/>
      <c r="AM81" s="916" t="b">
        <f t="shared" si="43"/>
        <v>1</v>
      </c>
      <c r="AN81" s="916" t="b">
        <f t="shared" si="43"/>
        <v>1</v>
      </c>
      <c r="AO81" s="917"/>
      <c r="AP81" s="916" t="b">
        <f t="shared" si="43"/>
        <v>1</v>
      </c>
      <c r="AQ81" s="916" t="b">
        <f t="shared" si="43"/>
        <v>0</v>
      </c>
    </row>
    <row r="82" spans="1:44" s="913" customFormat="1" ht="16.5" customHeight="1" thickBot="1" x14ac:dyDescent="0.35">
      <c r="A82" s="1352"/>
      <c r="B82" s="290" t="s">
        <v>390</v>
      </c>
      <c r="C82" s="711"/>
      <c r="D82" s="177" t="s">
        <v>173</v>
      </c>
      <c r="E82" s="712"/>
      <c r="F82" s="713"/>
      <c r="G82" s="714">
        <v>3</v>
      </c>
      <c r="H82" s="715">
        <f t="shared" si="44"/>
        <v>90</v>
      </c>
      <c r="I82" s="716">
        <f t="shared" si="45"/>
        <v>39</v>
      </c>
      <c r="J82" s="717">
        <v>13</v>
      </c>
      <c r="K82" s="717"/>
      <c r="L82" s="717">
        <v>26</v>
      </c>
      <c r="M82" s="718">
        <f>H81-I82</f>
        <v>51</v>
      </c>
      <c r="N82" s="711"/>
      <c r="O82" s="719"/>
      <c r="P82" s="713"/>
      <c r="Q82" s="711"/>
      <c r="R82" s="719"/>
      <c r="S82" s="713"/>
      <c r="T82" s="711"/>
      <c r="U82" s="719"/>
      <c r="V82" s="713"/>
      <c r="W82" s="711"/>
      <c r="X82" s="713"/>
      <c r="AG82" s="916"/>
      <c r="AH82" s="916"/>
      <c r="AI82" s="917"/>
      <c r="AJ82" s="916"/>
      <c r="AK82" s="916"/>
      <c r="AL82" s="917"/>
      <c r="AM82" s="916"/>
      <c r="AN82" s="916"/>
      <c r="AO82" s="917"/>
      <c r="AP82" s="916"/>
      <c r="AQ82" s="916"/>
    </row>
    <row r="83" spans="1:44" s="913" customFormat="1" ht="16.5" customHeight="1" x14ac:dyDescent="0.3">
      <c r="A83" s="1352"/>
      <c r="B83" s="710" t="s">
        <v>440</v>
      </c>
      <c r="C83" s="177"/>
      <c r="D83" s="177"/>
      <c r="E83" s="177"/>
      <c r="F83" s="177"/>
      <c r="G83" s="317">
        <v>3</v>
      </c>
      <c r="H83" s="317">
        <f t="shared" si="44"/>
        <v>90</v>
      </c>
      <c r="I83" s="308"/>
      <c r="J83" s="308"/>
      <c r="K83" s="308"/>
      <c r="L83" s="308"/>
      <c r="M83" s="308"/>
      <c r="N83" s="177"/>
      <c r="O83" s="177"/>
      <c r="P83" s="177"/>
      <c r="Q83" s="177"/>
      <c r="R83" s="177"/>
      <c r="S83" s="177"/>
      <c r="T83" s="177"/>
      <c r="U83" s="177"/>
      <c r="V83" s="177"/>
      <c r="W83" s="177"/>
      <c r="X83" s="177"/>
      <c r="AG83" s="916"/>
      <c r="AH83" s="916"/>
      <c r="AI83" s="917"/>
      <c r="AJ83" s="916"/>
      <c r="AK83" s="916"/>
      <c r="AL83" s="917"/>
      <c r="AM83" s="916"/>
      <c r="AN83" s="916"/>
      <c r="AO83" s="917"/>
      <c r="AP83" s="916"/>
      <c r="AQ83" s="916"/>
    </row>
    <row r="84" spans="1:44" ht="16.2" thickBot="1" x14ac:dyDescent="0.35">
      <c r="A84" s="1329" t="s">
        <v>132</v>
      </c>
      <c r="B84" s="1330"/>
      <c r="C84" s="1330"/>
      <c r="D84" s="1330"/>
      <c r="E84" s="1330"/>
      <c r="F84" s="1331"/>
      <c r="G84" s="664">
        <f>G66+G69+G72+G75+G78+G81</f>
        <v>21.5</v>
      </c>
      <c r="H84" s="665">
        <f>H66+H69+H72+H75+H78+H81</f>
        <v>645</v>
      </c>
      <c r="I84" s="665">
        <f>I66+I69+I72+I75+I78+I81</f>
        <v>279</v>
      </c>
      <c r="J84" s="665">
        <f>J66+J69+J72+J75+J78+J81</f>
        <v>48</v>
      </c>
      <c r="K84" s="665"/>
      <c r="L84" s="665">
        <f t="shared" ref="L84:X84" si="52">L66+L69+L72+L75+L78+L81</f>
        <v>231</v>
      </c>
      <c r="M84" s="665">
        <f t="shared" si="52"/>
        <v>366</v>
      </c>
      <c r="N84" s="665">
        <f t="shared" si="52"/>
        <v>0</v>
      </c>
      <c r="O84" s="665">
        <f t="shared" si="52"/>
        <v>0</v>
      </c>
      <c r="P84" s="665">
        <f t="shared" si="52"/>
        <v>0</v>
      </c>
      <c r="Q84" s="665">
        <f t="shared" si="52"/>
        <v>4</v>
      </c>
      <c r="R84" s="665">
        <f t="shared" si="52"/>
        <v>2</v>
      </c>
      <c r="S84" s="665">
        <f t="shared" si="52"/>
        <v>2</v>
      </c>
      <c r="T84" s="665">
        <f t="shared" si="52"/>
        <v>3</v>
      </c>
      <c r="U84" s="665">
        <f t="shared" si="52"/>
        <v>3</v>
      </c>
      <c r="V84" s="665">
        <f t="shared" si="52"/>
        <v>3</v>
      </c>
      <c r="W84" s="665">
        <f t="shared" si="52"/>
        <v>3</v>
      </c>
      <c r="X84" s="665">
        <f t="shared" si="52"/>
        <v>3</v>
      </c>
      <c r="Y84" s="415">
        <f>SUM(Y66:Y82)</f>
        <v>0</v>
      </c>
      <c r="Z84" s="176">
        <f>SUM(Z66:Z82)</f>
        <v>0</v>
      </c>
      <c r="AA84" s="176">
        <f>SUM(AA66:AA82)</f>
        <v>0</v>
      </c>
      <c r="AB84" s="176">
        <f>SUM(AB66:AB82)</f>
        <v>0</v>
      </c>
      <c r="AC84" s="176">
        <f>SUM(AC66:AC82)</f>
        <v>0</v>
      </c>
      <c r="AG84" s="494">
        <f>SUMIF(AG66:AG82,FALSE,$G66:$G82)</f>
        <v>0</v>
      </c>
      <c r="AH84" s="494">
        <f t="shared" ref="AH84:AQ84" si="53">SUMIF(AH66:AH82,FALSE,$G66:$G82)</f>
        <v>0</v>
      </c>
      <c r="AI84" s="494">
        <f t="shared" si="53"/>
        <v>0</v>
      </c>
      <c r="AJ84" s="494">
        <f t="shared" si="53"/>
        <v>5</v>
      </c>
      <c r="AK84" s="494">
        <f t="shared" si="53"/>
        <v>3.5</v>
      </c>
      <c r="AL84" s="494">
        <f t="shared" si="53"/>
        <v>0</v>
      </c>
      <c r="AM84" s="494">
        <f t="shared" si="53"/>
        <v>3</v>
      </c>
      <c r="AN84" s="494">
        <f t="shared" si="53"/>
        <v>4</v>
      </c>
      <c r="AO84" s="494">
        <f t="shared" si="53"/>
        <v>0</v>
      </c>
      <c r="AP84" s="494">
        <f t="shared" si="53"/>
        <v>3</v>
      </c>
      <c r="AQ84" s="494">
        <f t="shared" si="53"/>
        <v>3</v>
      </c>
      <c r="AR84" s="495">
        <f>SUM(AG84:AQ84)</f>
        <v>21.5</v>
      </c>
    </row>
    <row r="85" spans="1:44" ht="16.2" thickBot="1" x14ac:dyDescent="0.35">
      <c r="A85" s="1343" t="s">
        <v>206</v>
      </c>
      <c r="B85" s="1344"/>
      <c r="C85" s="1344"/>
      <c r="D85" s="1344"/>
      <c r="E85" s="1344"/>
      <c r="F85" s="1344"/>
      <c r="G85" s="1344"/>
      <c r="H85" s="1344"/>
      <c r="I85" s="1347"/>
      <c r="J85" s="1347"/>
      <c r="K85" s="1347"/>
      <c r="L85" s="1347"/>
      <c r="M85" s="1347"/>
      <c r="N85" s="1344"/>
      <c r="O85" s="1344"/>
      <c r="P85" s="1344"/>
      <c r="Q85" s="1344"/>
      <c r="R85" s="1344"/>
      <c r="S85" s="1344"/>
      <c r="T85" s="1344"/>
      <c r="U85" s="1344"/>
      <c r="V85" s="1344"/>
      <c r="W85" s="1344"/>
      <c r="X85" s="1345"/>
    </row>
    <row r="86" spans="1:44" s="691" customFormat="1" ht="31.8" thickBot="1" x14ac:dyDescent="0.35">
      <c r="A86" s="1294" t="s">
        <v>138</v>
      </c>
      <c r="B86" s="187" t="s">
        <v>38</v>
      </c>
      <c r="C86" s="177">
        <v>4</v>
      </c>
      <c r="D86" s="177"/>
      <c r="E86" s="177"/>
      <c r="F86" s="177"/>
      <c r="G86" s="178">
        <v>4</v>
      </c>
      <c r="H86" s="311">
        <f>G86*30</f>
        <v>120</v>
      </c>
      <c r="I86" s="318">
        <f t="shared" ref="I86:I97" si="54">J86+L86+K86</f>
        <v>54</v>
      </c>
      <c r="J86" s="198">
        <v>18</v>
      </c>
      <c r="K86" s="198"/>
      <c r="L86" s="198">
        <v>36</v>
      </c>
      <c r="M86" s="319">
        <f>H86-I86</f>
        <v>66</v>
      </c>
      <c r="N86" s="179"/>
      <c r="O86" s="411"/>
      <c r="P86" s="180"/>
      <c r="Q86" s="181"/>
      <c r="R86" s="411">
        <v>3</v>
      </c>
      <c r="S86" s="180">
        <v>3</v>
      </c>
      <c r="T86" s="181"/>
      <c r="U86" s="411"/>
      <c r="V86" s="180"/>
      <c r="W86" s="181"/>
      <c r="X86" s="180"/>
      <c r="AE86" s="688" t="s">
        <v>99</v>
      </c>
      <c r="AF86" s="695">
        <f>AG104+AH104</f>
        <v>0</v>
      </c>
      <c r="AG86" s="689" t="b">
        <f>ISBLANK(N86)</f>
        <v>1</v>
      </c>
      <c r="AH86" s="689" t="b">
        <f>ISBLANK(O86)</f>
        <v>1</v>
      </c>
      <c r="AI86" s="692"/>
      <c r="AJ86" s="689" t="b">
        <f>ISBLANK(Q86)</f>
        <v>1</v>
      </c>
      <c r="AK86" s="689" t="b">
        <f>ISBLANK(R86)</f>
        <v>0</v>
      </c>
      <c r="AL86" s="692"/>
      <c r="AM86" s="689" t="b">
        <f>ISBLANK(T86)</f>
        <v>1</v>
      </c>
      <c r="AN86" s="689" t="b">
        <f>ISBLANK(U86)</f>
        <v>1</v>
      </c>
      <c r="AO86" s="692"/>
      <c r="AP86" s="689" t="b">
        <f>ISBLANK(W86)</f>
        <v>1</v>
      </c>
      <c r="AQ86" s="689" t="b">
        <f>ISBLANK(X86)</f>
        <v>1</v>
      </c>
    </row>
    <row r="87" spans="1:44" s="691" customFormat="1" ht="16.5" customHeight="1" x14ac:dyDescent="0.3">
      <c r="A87" s="1295"/>
      <c r="B87" s="187" t="s">
        <v>280</v>
      </c>
      <c r="C87" s="177">
        <v>4</v>
      </c>
      <c r="D87" s="177"/>
      <c r="E87" s="177"/>
      <c r="F87" s="177"/>
      <c r="G87" s="178">
        <v>4</v>
      </c>
      <c r="H87" s="311">
        <f>G87*30</f>
        <v>120</v>
      </c>
      <c r="I87" s="318">
        <f t="shared" si="54"/>
        <v>54</v>
      </c>
      <c r="J87" s="198">
        <v>18</v>
      </c>
      <c r="K87" s="198"/>
      <c r="L87" s="198">
        <v>36</v>
      </c>
      <c r="M87" s="319">
        <f>H87-I87</f>
        <v>66</v>
      </c>
      <c r="N87" s="179"/>
      <c r="O87" s="411"/>
      <c r="P87" s="180"/>
      <c r="Q87" s="181"/>
      <c r="R87" s="411">
        <v>3</v>
      </c>
      <c r="S87" s="180">
        <v>3</v>
      </c>
      <c r="T87" s="199"/>
      <c r="U87" s="412"/>
      <c r="V87" s="186"/>
      <c r="W87" s="199"/>
      <c r="X87" s="186"/>
      <c r="AE87" s="688" t="s">
        <v>100</v>
      </c>
      <c r="AF87" s="695">
        <f>AJ104+AK104</f>
        <v>8</v>
      </c>
      <c r="AG87" s="689"/>
      <c r="AH87" s="689"/>
      <c r="AI87" s="692"/>
      <c r="AJ87" s="689"/>
      <c r="AK87" s="689"/>
      <c r="AL87" s="692"/>
      <c r="AM87" s="689"/>
      <c r="AN87" s="689"/>
      <c r="AO87" s="692"/>
      <c r="AP87" s="689"/>
      <c r="AQ87" s="689"/>
    </row>
    <row r="88" spans="1:44" s="691" customFormat="1" x14ac:dyDescent="0.3">
      <c r="A88" s="1296" t="s">
        <v>139</v>
      </c>
      <c r="B88" s="187" t="s">
        <v>281</v>
      </c>
      <c r="C88" s="182">
        <v>6</v>
      </c>
      <c r="D88" s="183"/>
      <c r="E88" s="184"/>
      <c r="F88" s="185"/>
      <c r="G88" s="188">
        <v>5</v>
      </c>
      <c r="H88" s="313">
        <f t="shared" ref="H88:H98" si="55">G88*30</f>
        <v>150</v>
      </c>
      <c r="I88" s="321">
        <f t="shared" si="54"/>
        <v>54</v>
      </c>
      <c r="J88" s="189">
        <v>18</v>
      </c>
      <c r="K88" s="190"/>
      <c r="L88" s="190">
        <v>36</v>
      </c>
      <c r="M88" s="191">
        <f t="shared" ref="M88:M98" si="56">H88-I88</f>
        <v>96</v>
      </c>
      <c r="N88" s="194"/>
      <c r="O88" s="391"/>
      <c r="P88" s="193"/>
      <c r="Q88" s="192"/>
      <c r="R88" s="391"/>
      <c r="S88" s="193"/>
      <c r="T88" s="192"/>
      <c r="U88" s="391">
        <v>3</v>
      </c>
      <c r="V88" s="193">
        <v>3</v>
      </c>
      <c r="W88" s="192"/>
      <c r="X88" s="186"/>
      <c r="AE88" s="688" t="s">
        <v>101</v>
      </c>
      <c r="AF88" s="695">
        <f>AM104+AN104</f>
        <v>8</v>
      </c>
      <c r="AG88" s="689" t="b">
        <f t="shared" ref="AG88:AQ102" si="57">ISBLANK(N88)</f>
        <v>1</v>
      </c>
      <c r="AH88" s="689" t="b">
        <f t="shared" si="57"/>
        <v>1</v>
      </c>
      <c r="AI88" s="692"/>
      <c r="AJ88" s="689" t="b">
        <f t="shared" si="57"/>
        <v>1</v>
      </c>
      <c r="AK88" s="689" t="b">
        <f t="shared" si="57"/>
        <v>1</v>
      </c>
      <c r="AL88" s="692"/>
      <c r="AM88" s="689" t="b">
        <f t="shared" si="57"/>
        <v>1</v>
      </c>
      <c r="AN88" s="689" t="b">
        <f t="shared" si="57"/>
        <v>0</v>
      </c>
      <c r="AO88" s="692"/>
      <c r="AP88" s="689" t="b">
        <f t="shared" si="57"/>
        <v>1</v>
      </c>
      <c r="AQ88" s="689" t="b">
        <f t="shared" si="57"/>
        <v>1</v>
      </c>
    </row>
    <row r="89" spans="1:44" s="691" customFormat="1" x14ac:dyDescent="0.3">
      <c r="A89" s="1295"/>
      <c r="B89" s="187" t="s">
        <v>282</v>
      </c>
      <c r="C89" s="182">
        <v>6</v>
      </c>
      <c r="D89" s="183"/>
      <c r="E89" s="184"/>
      <c r="F89" s="185"/>
      <c r="G89" s="188">
        <v>5</v>
      </c>
      <c r="H89" s="313">
        <f t="shared" ref="H89" si="58">G89*30</f>
        <v>150</v>
      </c>
      <c r="I89" s="321">
        <f t="shared" si="54"/>
        <v>54</v>
      </c>
      <c r="J89" s="189">
        <v>18</v>
      </c>
      <c r="K89" s="190"/>
      <c r="L89" s="190">
        <v>36</v>
      </c>
      <c r="M89" s="191">
        <f t="shared" ref="M89" si="59">H89-I89</f>
        <v>96</v>
      </c>
      <c r="N89" s="194"/>
      <c r="O89" s="391"/>
      <c r="P89" s="193"/>
      <c r="Q89" s="192"/>
      <c r="R89" s="391"/>
      <c r="S89" s="193"/>
      <c r="T89" s="192"/>
      <c r="U89" s="391">
        <v>3</v>
      </c>
      <c r="V89" s="193">
        <v>3</v>
      </c>
      <c r="W89" s="192"/>
      <c r="X89" s="186"/>
      <c r="AE89" s="688" t="s">
        <v>102</v>
      </c>
      <c r="AF89" s="695">
        <f>AP104+AQ104</f>
        <v>24</v>
      </c>
      <c r="AG89" s="689"/>
      <c r="AH89" s="689"/>
      <c r="AI89" s="692"/>
      <c r="AJ89" s="689"/>
      <c r="AK89" s="689"/>
      <c r="AL89" s="692"/>
      <c r="AM89" s="689"/>
      <c r="AN89" s="689"/>
      <c r="AO89" s="692"/>
      <c r="AP89" s="689"/>
      <c r="AQ89" s="689"/>
    </row>
    <row r="90" spans="1:44" s="691" customFormat="1" x14ac:dyDescent="0.3">
      <c r="A90" s="1296" t="s">
        <v>140</v>
      </c>
      <c r="B90" s="187" t="s">
        <v>39</v>
      </c>
      <c r="C90" s="182">
        <v>4</v>
      </c>
      <c r="D90" s="183"/>
      <c r="E90" s="184"/>
      <c r="F90" s="185"/>
      <c r="G90" s="188">
        <v>4</v>
      </c>
      <c r="H90" s="313">
        <f>G90*30</f>
        <v>120</v>
      </c>
      <c r="I90" s="321">
        <f t="shared" si="54"/>
        <v>54</v>
      </c>
      <c r="J90" s="189">
        <v>18</v>
      </c>
      <c r="K90" s="190"/>
      <c r="L90" s="190">
        <v>36</v>
      </c>
      <c r="M90" s="191">
        <f>H90-I90</f>
        <v>66</v>
      </c>
      <c r="N90" s="194"/>
      <c r="O90" s="391"/>
      <c r="P90" s="193"/>
      <c r="Q90" s="192"/>
      <c r="R90" s="391">
        <v>3</v>
      </c>
      <c r="S90" s="193">
        <v>3</v>
      </c>
      <c r="T90" s="192"/>
      <c r="U90" s="391"/>
      <c r="V90" s="193"/>
      <c r="W90" s="192"/>
      <c r="X90" s="186"/>
      <c r="AF90" s="695">
        <f>SUM(AF86:AF89)</f>
        <v>40</v>
      </c>
      <c r="AG90" s="689" t="b">
        <f t="shared" si="57"/>
        <v>1</v>
      </c>
      <c r="AH90" s="689" t="b">
        <f t="shared" si="57"/>
        <v>1</v>
      </c>
      <c r="AI90" s="692"/>
      <c r="AJ90" s="689" t="b">
        <f t="shared" si="57"/>
        <v>1</v>
      </c>
      <c r="AK90" s="689" t="b">
        <f t="shared" si="57"/>
        <v>0</v>
      </c>
      <c r="AL90" s="692"/>
      <c r="AM90" s="689" t="b">
        <f t="shared" si="57"/>
        <v>1</v>
      </c>
      <c r="AN90" s="689" t="b">
        <f t="shared" si="57"/>
        <v>1</v>
      </c>
      <c r="AO90" s="692"/>
      <c r="AP90" s="689" t="b">
        <f t="shared" si="57"/>
        <v>1</v>
      </c>
      <c r="AQ90" s="689" t="b">
        <f t="shared" si="57"/>
        <v>1</v>
      </c>
    </row>
    <row r="91" spans="1:44" s="691" customFormat="1" x14ac:dyDescent="0.3">
      <c r="A91" s="1295"/>
      <c r="B91" s="187" t="s">
        <v>283</v>
      </c>
      <c r="C91" s="182">
        <v>4</v>
      </c>
      <c r="D91" s="183"/>
      <c r="E91" s="184"/>
      <c r="F91" s="185"/>
      <c r="G91" s="188">
        <v>4</v>
      </c>
      <c r="H91" s="313">
        <f>G91*30</f>
        <v>120</v>
      </c>
      <c r="I91" s="321">
        <f t="shared" si="54"/>
        <v>54</v>
      </c>
      <c r="J91" s="189">
        <v>18</v>
      </c>
      <c r="K91" s="190"/>
      <c r="L91" s="190">
        <v>36</v>
      </c>
      <c r="M91" s="191">
        <f>H91-I91</f>
        <v>66</v>
      </c>
      <c r="N91" s="194"/>
      <c r="O91" s="391"/>
      <c r="P91" s="193"/>
      <c r="Q91" s="192"/>
      <c r="R91" s="391">
        <v>3</v>
      </c>
      <c r="S91" s="193">
        <v>3</v>
      </c>
      <c r="T91" s="192"/>
      <c r="U91" s="391"/>
      <c r="V91" s="193"/>
      <c r="W91" s="192"/>
      <c r="X91" s="186"/>
      <c r="AG91" s="689"/>
      <c r="AH91" s="689"/>
      <c r="AI91" s="692"/>
      <c r="AJ91" s="689"/>
      <c r="AK91" s="689"/>
      <c r="AL91" s="692"/>
      <c r="AM91" s="689"/>
      <c r="AN91" s="689"/>
      <c r="AO91" s="692"/>
      <c r="AP91" s="689"/>
      <c r="AQ91" s="689"/>
    </row>
    <row r="92" spans="1:44" s="697" customFormat="1" x14ac:dyDescent="0.3">
      <c r="A92" s="1296" t="s">
        <v>141</v>
      </c>
      <c r="B92" s="187" t="s">
        <v>418</v>
      </c>
      <c r="C92" s="182"/>
      <c r="D92" s="183" t="s">
        <v>179</v>
      </c>
      <c r="E92" s="184"/>
      <c r="F92" s="185"/>
      <c r="G92" s="188">
        <v>3</v>
      </c>
      <c r="H92" s="313">
        <f>G92*30</f>
        <v>90</v>
      </c>
      <c r="I92" s="321">
        <f t="shared" si="54"/>
        <v>45</v>
      </c>
      <c r="J92" s="189">
        <v>15</v>
      </c>
      <c r="K92" s="190"/>
      <c r="L92" s="190">
        <v>30</v>
      </c>
      <c r="M92" s="191">
        <f>H92-I92</f>
        <v>45</v>
      </c>
      <c r="N92" s="194"/>
      <c r="O92" s="391"/>
      <c r="P92" s="193"/>
      <c r="Q92" s="192"/>
      <c r="R92" s="391"/>
      <c r="S92" s="193"/>
      <c r="T92" s="192">
        <v>3</v>
      </c>
      <c r="U92" s="391"/>
      <c r="V92" s="193"/>
      <c r="W92" s="192"/>
      <c r="X92" s="186"/>
      <c r="AD92" s="697" t="s">
        <v>381</v>
      </c>
      <c r="AG92" s="689" t="b">
        <f t="shared" si="57"/>
        <v>1</v>
      </c>
      <c r="AH92" s="689" t="b">
        <f t="shared" si="57"/>
        <v>1</v>
      </c>
      <c r="AI92" s="698"/>
      <c r="AJ92" s="689" t="b">
        <f t="shared" si="57"/>
        <v>1</v>
      </c>
      <c r="AK92" s="689" t="b">
        <f t="shared" si="57"/>
        <v>1</v>
      </c>
      <c r="AL92" s="698"/>
      <c r="AM92" s="689" t="b">
        <f t="shared" si="57"/>
        <v>0</v>
      </c>
      <c r="AN92" s="689" t="b">
        <f t="shared" si="57"/>
        <v>1</v>
      </c>
      <c r="AO92" s="698"/>
      <c r="AP92" s="689" t="b">
        <f t="shared" si="57"/>
        <v>1</v>
      </c>
      <c r="AQ92" s="689" t="b">
        <f t="shared" si="57"/>
        <v>1</v>
      </c>
    </row>
    <row r="93" spans="1:44" s="697" customFormat="1" x14ac:dyDescent="0.3">
      <c r="A93" s="1295"/>
      <c r="B93" s="187" t="s">
        <v>419</v>
      </c>
      <c r="C93" s="182"/>
      <c r="D93" s="183" t="s">
        <v>179</v>
      </c>
      <c r="E93" s="184"/>
      <c r="F93" s="185"/>
      <c r="G93" s="188">
        <v>3</v>
      </c>
      <c r="H93" s="313">
        <f>G93*30</f>
        <v>90</v>
      </c>
      <c r="I93" s="321">
        <f t="shared" si="54"/>
        <v>45</v>
      </c>
      <c r="J93" s="189">
        <v>15</v>
      </c>
      <c r="K93" s="190"/>
      <c r="L93" s="190">
        <v>30</v>
      </c>
      <c r="M93" s="191">
        <f>H93-I93</f>
        <v>45</v>
      </c>
      <c r="N93" s="194"/>
      <c r="O93" s="391"/>
      <c r="P93" s="193"/>
      <c r="Q93" s="192"/>
      <c r="R93" s="391"/>
      <c r="S93" s="193"/>
      <c r="T93" s="192">
        <v>3</v>
      </c>
      <c r="U93" s="391"/>
      <c r="V93" s="193"/>
      <c r="W93" s="192"/>
      <c r="X93" s="186"/>
      <c r="AG93" s="689"/>
      <c r="AH93" s="689"/>
      <c r="AI93" s="698"/>
      <c r="AJ93" s="689"/>
      <c r="AK93" s="689"/>
      <c r="AL93" s="698"/>
      <c r="AM93" s="689"/>
      <c r="AN93" s="689"/>
      <c r="AO93" s="698"/>
      <c r="AP93" s="689"/>
      <c r="AQ93" s="689"/>
    </row>
    <row r="94" spans="1:44" s="691" customFormat="1" x14ac:dyDescent="0.3">
      <c r="A94" s="1296" t="s">
        <v>142</v>
      </c>
      <c r="B94" s="187" t="s">
        <v>284</v>
      </c>
      <c r="C94" s="182"/>
      <c r="D94" s="183" t="s">
        <v>185</v>
      </c>
      <c r="E94" s="184"/>
      <c r="F94" s="185"/>
      <c r="G94" s="188">
        <v>4</v>
      </c>
      <c r="H94" s="313">
        <f t="shared" si="55"/>
        <v>120</v>
      </c>
      <c r="I94" s="321">
        <f t="shared" si="54"/>
        <v>45</v>
      </c>
      <c r="J94" s="189">
        <v>15</v>
      </c>
      <c r="K94" s="190"/>
      <c r="L94" s="190">
        <v>30</v>
      </c>
      <c r="M94" s="191">
        <f t="shared" si="56"/>
        <v>75</v>
      </c>
      <c r="N94" s="194"/>
      <c r="O94" s="391"/>
      <c r="P94" s="195"/>
      <c r="Q94" s="192"/>
      <c r="R94" s="391"/>
      <c r="S94" s="193"/>
      <c r="T94" s="194"/>
      <c r="U94" s="391"/>
      <c r="V94" s="193"/>
      <c r="W94" s="192">
        <v>3</v>
      </c>
      <c r="X94" s="186"/>
      <c r="AD94" s="691" t="s">
        <v>381</v>
      </c>
      <c r="AG94" s="689" t="b">
        <f t="shared" si="57"/>
        <v>1</v>
      </c>
      <c r="AH94" s="689" t="b">
        <f t="shared" si="57"/>
        <v>1</v>
      </c>
      <c r="AI94" s="692"/>
      <c r="AJ94" s="689" t="b">
        <f t="shared" si="57"/>
        <v>1</v>
      </c>
      <c r="AK94" s="689" t="b">
        <f t="shared" si="57"/>
        <v>1</v>
      </c>
      <c r="AL94" s="692"/>
      <c r="AM94" s="689" t="b">
        <f t="shared" si="57"/>
        <v>1</v>
      </c>
      <c r="AN94" s="689" t="b">
        <f t="shared" si="57"/>
        <v>1</v>
      </c>
      <c r="AO94" s="692"/>
      <c r="AP94" s="689" t="b">
        <f t="shared" si="57"/>
        <v>0</v>
      </c>
      <c r="AQ94" s="689" t="b">
        <f t="shared" si="57"/>
        <v>1</v>
      </c>
    </row>
    <row r="95" spans="1:44" s="691" customFormat="1" ht="40.5" customHeight="1" x14ac:dyDescent="0.3">
      <c r="A95" s="1295"/>
      <c r="B95" s="187" t="s">
        <v>285</v>
      </c>
      <c r="C95" s="182"/>
      <c r="D95" s="183" t="s">
        <v>185</v>
      </c>
      <c r="E95" s="184"/>
      <c r="F95" s="185"/>
      <c r="G95" s="188">
        <v>4</v>
      </c>
      <c r="H95" s="313">
        <f t="shared" ref="H95" si="60">G95*30</f>
        <v>120</v>
      </c>
      <c r="I95" s="321">
        <f t="shared" si="54"/>
        <v>45</v>
      </c>
      <c r="J95" s="189">
        <v>15</v>
      </c>
      <c r="K95" s="190"/>
      <c r="L95" s="190">
        <v>30</v>
      </c>
      <c r="M95" s="191">
        <f t="shared" ref="M95" si="61">H95-I95</f>
        <v>75</v>
      </c>
      <c r="N95" s="194"/>
      <c r="O95" s="391"/>
      <c r="P95" s="195"/>
      <c r="Q95" s="192"/>
      <c r="R95" s="391"/>
      <c r="S95" s="193"/>
      <c r="T95" s="194"/>
      <c r="U95" s="391"/>
      <c r="V95" s="193"/>
      <c r="W95" s="192">
        <v>3</v>
      </c>
      <c r="X95" s="186"/>
      <c r="AG95" s="689"/>
      <c r="AH95" s="689"/>
      <c r="AI95" s="692"/>
      <c r="AJ95" s="689"/>
      <c r="AK95" s="689"/>
      <c r="AL95" s="692"/>
      <c r="AM95" s="689"/>
      <c r="AN95" s="689"/>
      <c r="AO95" s="692"/>
      <c r="AP95" s="689"/>
      <c r="AQ95" s="689"/>
    </row>
    <row r="96" spans="1:44" s="691" customFormat="1" x14ac:dyDescent="0.3">
      <c r="A96" s="1296" t="s">
        <v>143</v>
      </c>
      <c r="B96" s="187" t="s">
        <v>286</v>
      </c>
      <c r="C96" s="182">
        <v>7</v>
      </c>
      <c r="D96" s="183"/>
      <c r="E96" s="184"/>
      <c r="F96" s="184"/>
      <c r="G96" s="188">
        <v>5</v>
      </c>
      <c r="H96" s="314">
        <f t="shared" si="55"/>
        <v>150</v>
      </c>
      <c r="I96" s="321">
        <f t="shared" si="54"/>
        <v>60</v>
      </c>
      <c r="J96" s="189">
        <v>30</v>
      </c>
      <c r="K96" s="190"/>
      <c r="L96" s="190">
        <v>30</v>
      </c>
      <c r="M96" s="191">
        <f t="shared" si="56"/>
        <v>90</v>
      </c>
      <c r="N96" s="194"/>
      <c r="O96" s="391"/>
      <c r="P96" s="195"/>
      <c r="Q96" s="192"/>
      <c r="R96" s="391"/>
      <c r="S96" s="193"/>
      <c r="T96" s="194"/>
      <c r="U96" s="391"/>
      <c r="V96" s="193"/>
      <c r="W96" s="192">
        <v>4</v>
      </c>
      <c r="X96" s="186"/>
      <c r="AD96" s="691" t="s">
        <v>381</v>
      </c>
      <c r="AG96" s="689" t="b">
        <f t="shared" si="57"/>
        <v>1</v>
      </c>
      <c r="AH96" s="689" t="b">
        <f t="shared" si="57"/>
        <v>1</v>
      </c>
      <c r="AI96" s="692"/>
      <c r="AJ96" s="689" t="b">
        <f t="shared" si="57"/>
        <v>1</v>
      </c>
      <c r="AK96" s="689" t="b">
        <f t="shared" si="57"/>
        <v>1</v>
      </c>
      <c r="AL96" s="692"/>
      <c r="AM96" s="689" t="b">
        <f t="shared" si="57"/>
        <v>1</v>
      </c>
      <c r="AN96" s="689" t="b">
        <f t="shared" si="57"/>
        <v>1</v>
      </c>
      <c r="AO96" s="692"/>
      <c r="AP96" s="689" t="b">
        <f t="shared" si="57"/>
        <v>0</v>
      </c>
      <c r="AQ96" s="689" t="b">
        <f t="shared" si="57"/>
        <v>1</v>
      </c>
    </row>
    <row r="97" spans="1:44" s="691" customFormat="1" x14ac:dyDescent="0.3">
      <c r="A97" s="1295"/>
      <c r="B97" s="187" t="s">
        <v>446</v>
      </c>
      <c r="C97" s="182">
        <v>7</v>
      </c>
      <c r="D97" s="183"/>
      <c r="E97" s="184"/>
      <c r="F97" s="184"/>
      <c r="G97" s="188">
        <v>5</v>
      </c>
      <c r="H97" s="314">
        <f t="shared" ref="H97" si="62">G97*30</f>
        <v>150</v>
      </c>
      <c r="I97" s="321">
        <f t="shared" si="54"/>
        <v>60</v>
      </c>
      <c r="J97" s="189">
        <v>30</v>
      </c>
      <c r="K97" s="190"/>
      <c r="L97" s="190">
        <v>30</v>
      </c>
      <c r="M97" s="191">
        <f t="shared" ref="M97" si="63">H97-I97</f>
        <v>90</v>
      </c>
      <c r="N97" s="194"/>
      <c r="O97" s="391"/>
      <c r="P97" s="195"/>
      <c r="Q97" s="192"/>
      <c r="R97" s="391"/>
      <c r="S97" s="193"/>
      <c r="T97" s="194"/>
      <c r="U97" s="391"/>
      <c r="V97" s="193"/>
      <c r="W97" s="192">
        <v>4</v>
      </c>
      <c r="X97" s="186"/>
      <c r="AG97" s="689"/>
      <c r="AH97" s="689"/>
      <c r="AI97" s="692"/>
      <c r="AJ97" s="689"/>
      <c r="AK97" s="689"/>
      <c r="AL97" s="692"/>
      <c r="AM97" s="689"/>
      <c r="AN97" s="689"/>
      <c r="AO97" s="692"/>
      <c r="AP97" s="689"/>
      <c r="AQ97" s="689"/>
    </row>
    <row r="98" spans="1:44" x14ac:dyDescent="0.3">
      <c r="A98" s="1296" t="s">
        <v>144</v>
      </c>
      <c r="B98" s="596" t="s">
        <v>389</v>
      </c>
      <c r="C98" s="182">
        <v>7</v>
      </c>
      <c r="D98" s="183"/>
      <c r="E98" s="184"/>
      <c r="F98" s="185"/>
      <c r="G98" s="188">
        <v>5</v>
      </c>
      <c r="H98" s="314">
        <f t="shared" si="55"/>
        <v>150</v>
      </c>
      <c r="I98" s="321">
        <f>J98+L98</f>
        <v>60</v>
      </c>
      <c r="J98" s="189">
        <v>30</v>
      </c>
      <c r="K98" s="190"/>
      <c r="L98" s="190">
        <v>30</v>
      </c>
      <c r="M98" s="191">
        <f t="shared" si="56"/>
        <v>90</v>
      </c>
      <c r="N98" s="194"/>
      <c r="O98" s="391"/>
      <c r="P98" s="195"/>
      <c r="Q98" s="192"/>
      <c r="R98" s="391"/>
      <c r="S98" s="193"/>
      <c r="T98" s="194"/>
      <c r="U98" s="391"/>
      <c r="V98" s="193"/>
      <c r="W98" s="192">
        <v>4</v>
      </c>
      <c r="X98" s="193"/>
      <c r="AD98" s="128" t="s">
        <v>381</v>
      </c>
      <c r="AG98" s="489" t="b">
        <f t="shared" si="57"/>
        <v>1</v>
      </c>
      <c r="AH98" s="489" t="b">
        <f t="shared" si="57"/>
        <v>1</v>
      </c>
      <c r="AJ98" s="489" t="b">
        <f t="shared" si="57"/>
        <v>1</v>
      </c>
      <c r="AK98" s="489" t="b">
        <f t="shared" si="57"/>
        <v>1</v>
      </c>
      <c r="AM98" s="489" t="b">
        <f t="shared" si="57"/>
        <v>1</v>
      </c>
      <c r="AN98" s="489" t="b">
        <f t="shared" si="57"/>
        <v>1</v>
      </c>
      <c r="AP98" s="489" t="b">
        <f t="shared" si="57"/>
        <v>0</v>
      </c>
      <c r="AQ98" s="489" t="b">
        <f t="shared" si="57"/>
        <v>1</v>
      </c>
    </row>
    <row r="99" spans="1:44" x14ac:dyDescent="0.3">
      <c r="A99" s="1295"/>
      <c r="B99" s="666" t="s">
        <v>289</v>
      </c>
      <c r="C99" s="182">
        <v>7</v>
      </c>
      <c r="D99" s="183"/>
      <c r="E99" s="184"/>
      <c r="F99" s="185"/>
      <c r="G99" s="188">
        <v>5</v>
      </c>
      <c r="H99" s="314">
        <f t="shared" ref="H99" si="64">G99*30</f>
        <v>150</v>
      </c>
      <c r="I99" s="321">
        <f>J99+L99</f>
        <v>60</v>
      </c>
      <c r="J99" s="189">
        <v>30</v>
      </c>
      <c r="K99" s="190"/>
      <c r="L99" s="190">
        <v>30</v>
      </c>
      <c r="M99" s="191">
        <f t="shared" ref="M99" si="65">H99-I99</f>
        <v>90</v>
      </c>
      <c r="N99" s="194"/>
      <c r="O99" s="391"/>
      <c r="P99" s="195"/>
      <c r="Q99" s="192"/>
      <c r="R99" s="391"/>
      <c r="S99" s="193"/>
      <c r="T99" s="194"/>
      <c r="U99" s="391"/>
      <c r="V99" s="193"/>
      <c r="W99" s="192">
        <v>4</v>
      </c>
      <c r="X99" s="193"/>
      <c r="AG99" s="489"/>
      <c r="AH99" s="489"/>
      <c r="AJ99" s="489"/>
      <c r="AK99" s="489"/>
      <c r="AM99" s="489"/>
      <c r="AN99" s="489"/>
      <c r="AP99" s="489"/>
      <c r="AQ99" s="489"/>
    </row>
    <row r="100" spans="1:44" x14ac:dyDescent="0.3">
      <c r="A100" s="1296" t="s">
        <v>145</v>
      </c>
      <c r="B100" s="187" t="s">
        <v>391</v>
      </c>
      <c r="C100" s="182">
        <v>8</v>
      </c>
      <c r="D100" s="190"/>
      <c r="E100" s="185"/>
      <c r="F100" s="184"/>
      <c r="G100" s="188">
        <v>5</v>
      </c>
      <c r="H100" s="313">
        <f>G100*30</f>
        <v>150</v>
      </c>
      <c r="I100" s="321">
        <f>J100+L100+K100</f>
        <v>52</v>
      </c>
      <c r="J100" s="189">
        <v>26</v>
      </c>
      <c r="K100" s="190"/>
      <c r="L100" s="190">
        <v>26</v>
      </c>
      <c r="M100" s="191">
        <f>H100-I100</f>
        <v>98</v>
      </c>
      <c r="N100" s="194"/>
      <c r="O100" s="391"/>
      <c r="P100" s="195"/>
      <c r="Q100" s="192"/>
      <c r="R100" s="391"/>
      <c r="S100" s="193"/>
      <c r="T100" s="194"/>
      <c r="U100" s="391"/>
      <c r="V100" s="193"/>
      <c r="W100" s="192"/>
      <c r="X100" s="193">
        <v>4</v>
      </c>
      <c r="AG100" s="489" t="b">
        <f t="shared" si="57"/>
        <v>1</v>
      </c>
      <c r="AH100" s="489" t="b">
        <f t="shared" si="57"/>
        <v>1</v>
      </c>
      <c r="AJ100" s="489" t="b">
        <f t="shared" si="57"/>
        <v>1</v>
      </c>
      <c r="AK100" s="489" t="b">
        <f t="shared" si="57"/>
        <v>1</v>
      </c>
      <c r="AM100" s="489" t="b">
        <f t="shared" si="57"/>
        <v>1</v>
      </c>
      <c r="AN100" s="489" t="b">
        <f t="shared" si="57"/>
        <v>1</v>
      </c>
      <c r="AP100" s="489" t="b">
        <f t="shared" si="57"/>
        <v>1</v>
      </c>
      <c r="AQ100" s="489" t="b">
        <f t="shared" si="57"/>
        <v>0</v>
      </c>
    </row>
    <row r="101" spans="1:44" x14ac:dyDescent="0.3">
      <c r="A101" s="1295"/>
      <c r="B101" s="187" t="s">
        <v>421</v>
      </c>
      <c r="C101" s="182">
        <v>8</v>
      </c>
      <c r="D101" s="190"/>
      <c r="E101" s="185"/>
      <c r="F101" s="184"/>
      <c r="G101" s="188">
        <v>5</v>
      </c>
      <c r="H101" s="313">
        <f>G101*30</f>
        <v>150</v>
      </c>
      <c r="I101" s="321">
        <f>J101+L101+K101</f>
        <v>52</v>
      </c>
      <c r="J101" s="189">
        <v>26</v>
      </c>
      <c r="K101" s="190"/>
      <c r="L101" s="190">
        <v>26</v>
      </c>
      <c r="M101" s="191">
        <f>H101-I101</f>
        <v>98</v>
      </c>
      <c r="N101" s="194"/>
      <c r="O101" s="391"/>
      <c r="P101" s="195"/>
      <c r="Q101" s="192"/>
      <c r="R101" s="391"/>
      <c r="S101" s="193"/>
      <c r="T101" s="194"/>
      <c r="U101" s="391"/>
      <c r="V101" s="193"/>
      <c r="W101" s="192"/>
      <c r="X101" s="193">
        <v>4</v>
      </c>
      <c r="AG101" s="489"/>
      <c r="AH101" s="489"/>
      <c r="AJ101" s="489"/>
      <c r="AK101" s="489"/>
      <c r="AM101" s="489"/>
      <c r="AN101" s="489"/>
      <c r="AP101" s="489"/>
      <c r="AQ101" s="489"/>
    </row>
    <row r="102" spans="1:44" s="691" customFormat="1" x14ac:dyDescent="0.3">
      <c r="A102" s="1296" t="s">
        <v>290</v>
      </c>
      <c r="B102" s="596" t="s">
        <v>239</v>
      </c>
      <c r="C102" s="182">
        <v>8</v>
      </c>
      <c r="D102" s="190"/>
      <c r="E102" s="185"/>
      <c r="F102" s="184"/>
      <c r="G102" s="188">
        <v>5</v>
      </c>
      <c r="H102" s="314">
        <f>G102*30</f>
        <v>150</v>
      </c>
      <c r="I102" s="321">
        <f>J102+L102</f>
        <v>52</v>
      </c>
      <c r="J102" s="189">
        <v>26</v>
      </c>
      <c r="K102" s="190"/>
      <c r="L102" s="190">
        <v>26</v>
      </c>
      <c r="M102" s="191">
        <f>H102-I102</f>
        <v>98</v>
      </c>
      <c r="N102" s="194"/>
      <c r="O102" s="391"/>
      <c r="P102" s="195"/>
      <c r="Q102" s="192"/>
      <c r="R102" s="391"/>
      <c r="S102" s="193"/>
      <c r="T102" s="194"/>
      <c r="U102" s="391"/>
      <c r="V102" s="193"/>
      <c r="W102" s="192"/>
      <c r="X102" s="193">
        <v>4</v>
      </c>
      <c r="AG102" s="689" t="b">
        <f t="shared" si="57"/>
        <v>1</v>
      </c>
      <c r="AH102" s="689" t="b">
        <f t="shared" si="57"/>
        <v>1</v>
      </c>
      <c r="AI102" s="692"/>
      <c r="AJ102" s="689" t="b">
        <f t="shared" si="57"/>
        <v>1</v>
      </c>
      <c r="AK102" s="689" t="b">
        <f t="shared" si="57"/>
        <v>1</v>
      </c>
      <c r="AL102" s="692"/>
      <c r="AM102" s="689" t="b">
        <f t="shared" si="57"/>
        <v>1</v>
      </c>
      <c r="AN102" s="689" t="b">
        <f t="shared" si="57"/>
        <v>1</v>
      </c>
      <c r="AO102" s="692"/>
      <c r="AP102" s="689" t="b">
        <f t="shared" si="57"/>
        <v>1</v>
      </c>
      <c r="AQ102" s="689" t="b">
        <f t="shared" si="57"/>
        <v>0</v>
      </c>
    </row>
    <row r="103" spans="1:44" s="691" customFormat="1" ht="16.2" thickBot="1" x14ac:dyDescent="0.35">
      <c r="A103" s="1295"/>
      <c r="B103" s="666" t="s">
        <v>296</v>
      </c>
      <c r="C103" s="182">
        <v>8</v>
      </c>
      <c r="D103" s="190"/>
      <c r="E103" s="185"/>
      <c r="F103" s="184"/>
      <c r="G103" s="188">
        <v>5</v>
      </c>
      <c r="H103" s="314">
        <f>G103*30</f>
        <v>150</v>
      </c>
      <c r="I103" s="321">
        <f>J103+L103</f>
        <v>52</v>
      </c>
      <c r="J103" s="189">
        <v>26</v>
      </c>
      <c r="K103" s="190"/>
      <c r="L103" s="190">
        <v>26</v>
      </c>
      <c r="M103" s="191">
        <f>H103-I103</f>
        <v>98</v>
      </c>
      <c r="N103" s="194"/>
      <c r="O103" s="391"/>
      <c r="P103" s="195"/>
      <c r="Q103" s="192"/>
      <c r="R103" s="391"/>
      <c r="S103" s="193"/>
      <c r="T103" s="194"/>
      <c r="U103" s="391"/>
      <c r="V103" s="193"/>
      <c r="W103" s="192"/>
      <c r="X103" s="193">
        <v>4</v>
      </c>
      <c r="AG103" s="689"/>
      <c r="AH103" s="689"/>
      <c r="AI103" s="692"/>
      <c r="AJ103" s="689"/>
      <c r="AK103" s="689"/>
      <c r="AL103" s="692"/>
      <c r="AM103" s="689"/>
      <c r="AN103" s="689"/>
      <c r="AO103" s="692"/>
      <c r="AP103" s="689"/>
      <c r="AQ103" s="689"/>
    </row>
    <row r="104" spans="1:44" ht="16.2" thickBot="1" x14ac:dyDescent="0.35">
      <c r="A104" s="1281" t="s">
        <v>186</v>
      </c>
      <c r="B104" s="1323"/>
      <c r="C104" s="1323"/>
      <c r="D104" s="1323"/>
      <c r="E104" s="1323"/>
      <c r="F104" s="1282"/>
      <c r="G104" s="597">
        <f>G86+G88+G90+G92+G94+G96+G98+G100+G102</f>
        <v>40</v>
      </c>
      <c r="H104" s="598">
        <f t="shared" ref="H104:X104" si="66">H86+H88+H90+H92+H94+H96+H98+H100+H102</f>
        <v>1200</v>
      </c>
      <c r="I104" s="598">
        <f t="shared" si="66"/>
        <v>476</v>
      </c>
      <c r="J104" s="598">
        <f t="shared" si="66"/>
        <v>196</v>
      </c>
      <c r="K104" s="598">
        <f t="shared" si="66"/>
        <v>0</v>
      </c>
      <c r="L104" s="598">
        <f t="shared" si="66"/>
        <v>280</v>
      </c>
      <c r="M104" s="598">
        <f t="shared" si="66"/>
        <v>724</v>
      </c>
      <c r="N104" s="598">
        <f t="shared" si="66"/>
        <v>0</v>
      </c>
      <c r="O104" s="598">
        <f t="shared" si="66"/>
        <v>0</v>
      </c>
      <c r="P104" s="598">
        <f t="shared" si="66"/>
        <v>0</v>
      </c>
      <c r="Q104" s="598">
        <f t="shared" si="66"/>
        <v>0</v>
      </c>
      <c r="R104" s="598">
        <f t="shared" si="66"/>
        <v>6</v>
      </c>
      <c r="S104" s="598">
        <f t="shared" si="66"/>
        <v>6</v>
      </c>
      <c r="T104" s="598">
        <f t="shared" si="66"/>
        <v>3</v>
      </c>
      <c r="U104" s="598">
        <f t="shared" si="66"/>
        <v>3</v>
      </c>
      <c r="V104" s="598">
        <f t="shared" si="66"/>
        <v>3</v>
      </c>
      <c r="W104" s="598">
        <f>W86+W88+W90+W92+W94+W96+W98+W100+W102</f>
        <v>11</v>
      </c>
      <c r="X104" s="598">
        <f t="shared" si="66"/>
        <v>8</v>
      </c>
      <c r="Y104" s="433">
        <f>SUM(Y86:Y103)</f>
        <v>0</v>
      </c>
      <c r="Z104" s="158">
        <f>SUM(Z86:Z103)</f>
        <v>0</v>
      </c>
      <c r="AA104" s="158">
        <f>SUM(AA86:AA103)</f>
        <v>0</v>
      </c>
      <c r="AB104" s="158">
        <f>SUM(AB86:AB103)</f>
        <v>0</v>
      </c>
      <c r="AC104" s="158">
        <f>SUM(AC86:AC103)</f>
        <v>0</v>
      </c>
      <c r="AG104" s="494">
        <f t="shared" ref="AG104:AQ104" si="67">SUMIF(AG86:AG103,FALSE,$G86:$G103)</f>
        <v>0</v>
      </c>
      <c r="AH104" s="494">
        <f t="shared" si="67"/>
        <v>0</v>
      </c>
      <c r="AI104" s="494">
        <f t="shared" si="67"/>
        <v>0</v>
      </c>
      <c r="AJ104" s="494">
        <f t="shared" si="67"/>
        <v>0</v>
      </c>
      <c r="AK104" s="494">
        <f t="shared" si="67"/>
        <v>8</v>
      </c>
      <c r="AL104" s="494">
        <f t="shared" si="67"/>
        <v>0</v>
      </c>
      <c r="AM104" s="494">
        <f t="shared" si="67"/>
        <v>3</v>
      </c>
      <c r="AN104" s="494">
        <f t="shared" si="67"/>
        <v>5</v>
      </c>
      <c r="AO104" s="494">
        <f t="shared" si="67"/>
        <v>0</v>
      </c>
      <c r="AP104" s="494">
        <f t="shared" si="67"/>
        <v>14</v>
      </c>
      <c r="AQ104" s="494">
        <f t="shared" si="67"/>
        <v>10</v>
      </c>
      <c r="AR104" s="495">
        <f>SUM(AG104:AQ104)</f>
        <v>40</v>
      </c>
    </row>
    <row r="105" spans="1:44" ht="16.2" thickBot="1" x14ac:dyDescent="0.35">
      <c r="A105" s="1326" t="s">
        <v>193</v>
      </c>
      <c r="B105" s="1327"/>
      <c r="C105" s="1327"/>
      <c r="D105" s="1327"/>
      <c r="E105" s="1327"/>
      <c r="F105" s="1328"/>
      <c r="G105" s="667">
        <f t="shared" ref="G105:AC105" si="68">G104+G84</f>
        <v>61.5</v>
      </c>
      <c r="H105" s="668">
        <f t="shared" si="68"/>
        <v>1845</v>
      </c>
      <c r="I105" s="668">
        <f t="shared" si="68"/>
        <v>755</v>
      </c>
      <c r="J105" s="668">
        <f t="shared" si="68"/>
        <v>244</v>
      </c>
      <c r="K105" s="668">
        <f t="shared" si="68"/>
        <v>0</v>
      </c>
      <c r="L105" s="668">
        <f t="shared" si="68"/>
        <v>511</v>
      </c>
      <c r="M105" s="668">
        <f t="shared" si="68"/>
        <v>1090</v>
      </c>
      <c r="N105" s="598">
        <f t="shared" si="68"/>
        <v>0</v>
      </c>
      <c r="O105" s="598">
        <f t="shared" si="68"/>
        <v>0</v>
      </c>
      <c r="P105" s="598">
        <f t="shared" si="68"/>
        <v>0</v>
      </c>
      <c r="Q105" s="598">
        <f t="shared" si="68"/>
        <v>4</v>
      </c>
      <c r="R105" s="598">
        <f t="shared" si="68"/>
        <v>8</v>
      </c>
      <c r="S105" s="598">
        <f t="shared" si="68"/>
        <v>8</v>
      </c>
      <c r="T105" s="598">
        <f t="shared" si="68"/>
        <v>6</v>
      </c>
      <c r="U105" s="598">
        <f t="shared" si="68"/>
        <v>6</v>
      </c>
      <c r="V105" s="598">
        <f t="shared" si="68"/>
        <v>6</v>
      </c>
      <c r="W105" s="598">
        <f t="shared" si="68"/>
        <v>14</v>
      </c>
      <c r="X105" s="598">
        <f t="shared" si="68"/>
        <v>11</v>
      </c>
      <c r="Y105" s="433">
        <f t="shared" si="68"/>
        <v>0</v>
      </c>
      <c r="Z105" s="158">
        <f t="shared" si="68"/>
        <v>0</v>
      </c>
      <c r="AA105" s="158">
        <f t="shared" si="68"/>
        <v>0</v>
      </c>
      <c r="AB105" s="158">
        <f t="shared" si="68"/>
        <v>0</v>
      </c>
      <c r="AC105" s="158">
        <f t="shared" si="68"/>
        <v>0</v>
      </c>
    </row>
    <row r="106" spans="1:44" s="76" customFormat="1" ht="16.2" thickBot="1" x14ac:dyDescent="0.35">
      <c r="A106" s="1324" t="s">
        <v>194</v>
      </c>
      <c r="B106" s="1324"/>
      <c r="C106" s="1324"/>
      <c r="D106" s="1324"/>
      <c r="E106" s="1324"/>
      <c r="F106" s="1324"/>
      <c r="G106" s="667">
        <f t="shared" ref="G106:M106" si="69">G105+G63</f>
        <v>240</v>
      </c>
      <c r="H106" s="668">
        <f t="shared" si="69"/>
        <v>7200</v>
      </c>
      <c r="I106" s="668">
        <f t="shared" si="69"/>
        <v>2493</v>
      </c>
      <c r="J106" s="668">
        <f t="shared" si="69"/>
        <v>950</v>
      </c>
      <c r="K106" s="668">
        <f t="shared" si="69"/>
        <v>63</v>
      </c>
      <c r="L106" s="668">
        <f t="shared" si="69"/>
        <v>1480</v>
      </c>
      <c r="M106" s="668">
        <f t="shared" si="69"/>
        <v>4707</v>
      </c>
      <c r="N106" s="598">
        <f t="shared" ref="N106:X106" si="70">N63+N105</f>
        <v>19</v>
      </c>
      <c r="O106" s="598">
        <f t="shared" si="70"/>
        <v>15</v>
      </c>
      <c r="P106" s="598">
        <f t="shared" si="70"/>
        <v>15</v>
      </c>
      <c r="Q106" s="598">
        <f t="shared" si="70"/>
        <v>19</v>
      </c>
      <c r="R106" s="598">
        <f t="shared" si="70"/>
        <v>16</v>
      </c>
      <c r="S106" s="598">
        <f t="shared" si="70"/>
        <v>16</v>
      </c>
      <c r="T106" s="598">
        <f t="shared" si="70"/>
        <v>16</v>
      </c>
      <c r="U106" s="598">
        <f t="shared" si="70"/>
        <v>10</v>
      </c>
      <c r="V106" s="598">
        <f t="shared" si="70"/>
        <v>10</v>
      </c>
      <c r="W106" s="598">
        <f t="shared" si="70"/>
        <v>19</v>
      </c>
      <c r="X106" s="598">
        <f t="shared" si="70"/>
        <v>15</v>
      </c>
      <c r="AA106" s="227">
        <v>22</v>
      </c>
      <c r="AB106" s="227">
        <v>22</v>
      </c>
      <c r="AC106" s="227">
        <v>22</v>
      </c>
      <c r="AG106" s="487"/>
      <c r="AH106" s="487"/>
      <c r="AI106" s="487"/>
      <c r="AJ106" s="487"/>
      <c r="AK106" s="487"/>
      <c r="AL106" s="487"/>
      <c r="AM106" s="487"/>
      <c r="AN106" s="487"/>
      <c r="AO106" s="487"/>
      <c r="AP106" s="487"/>
      <c r="AQ106" s="487"/>
    </row>
    <row r="107" spans="1:44" s="76" customFormat="1" ht="16.2" thickBot="1" x14ac:dyDescent="0.35">
      <c r="A107" s="1325" t="s">
        <v>151</v>
      </c>
      <c r="B107" s="1325"/>
      <c r="C107" s="1325"/>
      <c r="D107" s="1325"/>
      <c r="E107" s="1325"/>
      <c r="F107" s="1325"/>
      <c r="G107" s="1325"/>
      <c r="H107" s="1325"/>
      <c r="I107" s="1325"/>
      <c r="J107" s="1325"/>
      <c r="K107" s="1325"/>
      <c r="L107" s="1325"/>
      <c r="M107" s="1325"/>
      <c r="N107" s="598">
        <f>N106</f>
        <v>19</v>
      </c>
      <c r="O107" s="598">
        <f t="shared" ref="O107:AC107" si="71">O106</f>
        <v>15</v>
      </c>
      <c r="P107" s="598">
        <f t="shared" si="71"/>
        <v>15</v>
      </c>
      <c r="Q107" s="598">
        <f t="shared" si="71"/>
        <v>19</v>
      </c>
      <c r="R107" s="598">
        <f t="shared" si="71"/>
        <v>16</v>
      </c>
      <c r="S107" s="598">
        <f t="shared" si="71"/>
        <v>16</v>
      </c>
      <c r="T107" s="598">
        <f t="shared" si="71"/>
        <v>16</v>
      </c>
      <c r="U107" s="598">
        <f t="shared" si="71"/>
        <v>10</v>
      </c>
      <c r="V107" s="598">
        <f t="shared" si="71"/>
        <v>10</v>
      </c>
      <c r="W107" s="598">
        <f t="shared" si="71"/>
        <v>19</v>
      </c>
      <c r="X107" s="598">
        <f t="shared" si="71"/>
        <v>15</v>
      </c>
      <c r="Y107" s="433">
        <f t="shared" si="71"/>
        <v>0</v>
      </c>
      <c r="Z107" s="158">
        <f t="shared" si="71"/>
        <v>0</v>
      </c>
      <c r="AA107" s="158">
        <f t="shared" si="71"/>
        <v>22</v>
      </c>
      <c r="AB107" s="158">
        <f t="shared" si="71"/>
        <v>22</v>
      </c>
      <c r="AC107" s="158">
        <f t="shared" si="71"/>
        <v>22</v>
      </c>
      <c r="AG107" s="487"/>
      <c r="AH107" s="487"/>
      <c r="AI107" s="487"/>
      <c r="AJ107" s="487"/>
      <c r="AK107" s="487"/>
      <c r="AL107" s="487"/>
      <c r="AM107" s="487"/>
      <c r="AN107" s="487"/>
      <c r="AO107" s="487"/>
      <c r="AP107" s="487"/>
      <c r="AQ107" s="487"/>
    </row>
    <row r="108" spans="1:44" s="76" customFormat="1" ht="16.2" thickBot="1" x14ac:dyDescent="0.35">
      <c r="A108" s="1318" t="s">
        <v>152</v>
      </c>
      <c r="B108" s="1318"/>
      <c r="C108" s="1318"/>
      <c r="D108" s="1318"/>
      <c r="E108" s="1318"/>
      <c r="F108" s="1318"/>
      <c r="G108" s="1318"/>
      <c r="H108" s="1318"/>
      <c r="I108" s="1318"/>
      <c r="J108" s="1318"/>
      <c r="K108" s="1318"/>
      <c r="L108" s="1318"/>
      <c r="M108" s="1318"/>
      <c r="N108" s="598">
        <v>3</v>
      </c>
      <c r="O108" s="669"/>
      <c r="P108" s="670">
        <v>3</v>
      </c>
      <c r="Q108" s="670">
        <v>3</v>
      </c>
      <c r="R108" s="670"/>
      <c r="S108" s="670">
        <v>4</v>
      </c>
      <c r="T108" s="670">
        <v>3</v>
      </c>
      <c r="U108" s="670"/>
      <c r="V108" s="670">
        <v>3</v>
      </c>
      <c r="W108" s="670">
        <v>3</v>
      </c>
      <c r="X108" s="670">
        <v>3</v>
      </c>
      <c r="AG108" s="487"/>
      <c r="AH108" s="487"/>
      <c r="AI108" s="487"/>
      <c r="AJ108" s="487"/>
      <c r="AK108" s="487"/>
      <c r="AL108" s="487"/>
      <c r="AM108" s="487"/>
      <c r="AN108" s="487"/>
      <c r="AO108" s="487"/>
      <c r="AP108" s="487"/>
      <c r="AQ108" s="487"/>
    </row>
    <row r="109" spans="1:44" s="76" customFormat="1" ht="16.2" thickBot="1" x14ac:dyDescent="0.35">
      <c r="A109" s="1318" t="s">
        <v>153</v>
      </c>
      <c r="B109" s="1318"/>
      <c r="C109" s="1318"/>
      <c r="D109" s="1318"/>
      <c r="E109" s="1318"/>
      <c r="F109" s="1318"/>
      <c r="G109" s="1318"/>
      <c r="H109" s="1318"/>
      <c r="I109" s="1318"/>
      <c r="J109" s="1318"/>
      <c r="K109" s="1318"/>
      <c r="L109" s="1318"/>
      <c r="M109" s="1318"/>
      <c r="N109" s="651">
        <v>3</v>
      </c>
      <c r="O109" s="671"/>
      <c r="P109" s="672">
        <v>4</v>
      </c>
      <c r="Q109" s="672">
        <v>3</v>
      </c>
      <c r="R109" s="672"/>
      <c r="S109" s="672">
        <v>4</v>
      </c>
      <c r="T109" s="672">
        <v>5</v>
      </c>
      <c r="U109" s="672"/>
      <c r="V109" s="672">
        <v>4</v>
      </c>
      <c r="W109" s="672">
        <v>5</v>
      </c>
      <c r="X109" s="672">
        <v>2</v>
      </c>
      <c r="AG109" s="487"/>
      <c r="AH109" s="487"/>
      <c r="AI109" s="487"/>
      <c r="AJ109" s="487"/>
      <c r="AK109" s="487"/>
      <c r="AL109" s="487"/>
      <c r="AM109" s="487"/>
      <c r="AN109" s="487"/>
      <c r="AO109" s="487"/>
      <c r="AP109" s="487"/>
      <c r="AQ109" s="487"/>
    </row>
    <row r="110" spans="1:44" s="76" customFormat="1" ht="16.2" thickBot="1" x14ac:dyDescent="0.35">
      <c r="A110" s="1318" t="s">
        <v>154</v>
      </c>
      <c r="B110" s="1318"/>
      <c r="C110" s="1318"/>
      <c r="D110" s="1318"/>
      <c r="E110" s="1318"/>
      <c r="F110" s="1318"/>
      <c r="G110" s="1318"/>
      <c r="H110" s="1318"/>
      <c r="I110" s="1318"/>
      <c r="J110" s="1318"/>
      <c r="K110" s="1318"/>
      <c r="L110" s="1318"/>
      <c r="M110" s="1318"/>
      <c r="N110" s="673"/>
      <c r="O110" s="674"/>
      <c r="P110" s="674"/>
      <c r="Q110" s="675"/>
      <c r="R110" s="675"/>
      <c r="S110" s="675"/>
      <c r="T110" s="675"/>
      <c r="U110" s="675"/>
      <c r="V110" s="675"/>
      <c r="W110" s="675"/>
      <c r="X110" s="675"/>
      <c r="AG110" s="487"/>
      <c r="AH110" s="487"/>
      <c r="AI110" s="487"/>
      <c r="AJ110" s="487"/>
      <c r="AK110" s="487"/>
      <c r="AL110" s="487"/>
      <c r="AM110" s="487"/>
      <c r="AN110" s="487"/>
      <c r="AO110" s="487"/>
      <c r="AP110" s="487"/>
      <c r="AQ110" s="487"/>
    </row>
    <row r="111" spans="1:44" s="76" customFormat="1" ht="16.2" thickBot="1" x14ac:dyDescent="0.35">
      <c r="A111" s="1319" t="s">
        <v>155</v>
      </c>
      <c r="B111" s="1319"/>
      <c r="C111" s="1319"/>
      <c r="D111" s="1319"/>
      <c r="E111" s="1319"/>
      <c r="F111" s="1319"/>
      <c r="G111" s="1319"/>
      <c r="H111" s="1319"/>
      <c r="I111" s="1319"/>
      <c r="J111" s="1319"/>
      <c r="K111" s="1319"/>
      <c r="L111" s="1319"/>
      <c r="M111" s="1319"/>
      <c r="N111" s="676"/>
      <c r="O111" s="674"/>
      <c r="P111" s="674"/>
      <c r="Q111" s="677"/>
      <c r="R111" s="677"/>
      <c r="S111" s="678"/>
      <c r="T111" s="678">
        <v>1</v>
      </c>
      <c r="U111" s="677"/>
      <c r="V111" s="678">
        <v>1</v>
      </c>
      <c r="W111" s="678">
        <v>1</v>
      </c>
      <c r="X111" s="677"/>
      <c r="AG111" s="487"/>
      <c r="AH111" s="487"/>
      <c r="AI111" s="487"/>
      <c r="AJ111" s="487"/>
      <c r="AK111" s="487"/>
      <c r="AL111" s="487"/>
      <c r="AM111" s="487"/>
      <c r="AN111" s="487"/>
      <c r="AO111" s="487"/>
      <c r="AP111" s="487"/>
      <c r="AQ111" s="487"/>
    </row>
    <row r="112" spans="1:44" s="76" customFormat="1" ht="27" thickBot="1" x14ac:dyDescent="0.35">
      <c r="A112" s="1320" t="s">
        <v>196</v>
      </c>
      <c r="B112" s="1321"/>
      <c r="C112" s="1321"/>
      <c r="D112" s="1321"/>
      <c r="E112" s="1321"/>
      <c r="F112" s="1321"/>
      <c r="G112" s="1321"/>
      <c r="H112" s="1321"/>
      <c r="I112" s="1321"/>
      <c r="J112" s="1321"/>
      <c r="K112" s="1321"/>
      <c r="L112" s="1321"/>
      <c r="M112" s="1322"/>
      <c r="N112" s="1307" t="s">
        <v>195</v>
      </c>
      <c r="O112" s="1308"/>
      <c r="P112" s="1309"/>
      <c r="Q112" s="1310">
        <f>G63/G106*100</f>
        <v>74.375</v>
      </c>
      <c r="R112" s="1311"/>
      <c r="S112" s="1312"/>
      <c r="T112" s="1310" t="s">
        <v>46</v>
      </c>
      <c r="U112" s="1311"/>
      <c r="V112" s="1312"/>
      <c r="W112" s="1310">
        <f>G105/G106*100</f>
        <v>25.624999999999996</v>
      </c>
      <c r="X112" s="1312"/>
      <c r="Y112" s="229">
        <f>SUM(N112:X112)</f>
        <v>100</v>
      </c>
      <c r="AF112" s="76" t="s">
        <v>395</v>
      </c>
      <c r="AG112" s="76" t="s">
        <v>396</v>
      </c>
      <c r="AH112" s="497" t="s">
        <v>397</v>
      </c>
      <c r="AI112" s="487" t="s">
        <v>398</v>
      </c>
      <c r="AJ112" s="487" t="s">
        <v>399</v>
      </c>
      <c r="AK112" s="487"/>
      <c r="AL112" s="487"/>
      <c r="AM112" s="487"/>
      <c r="AN112" s="487"/>
      <c r="AO112" s="487"/>
      <c r="AP112" s="487"/>
      <c r="AQ112" s="487"/>
    </row>
    <row r="113" spans="1:43" s="76" customFormat="1" ht="19.5" customHeight="1" x14ac:dyDescent="0.3">
      <c r="A113" s="679"/>
      <c r="B113" s="679"/>
      <c r="C113" s="679"/>
      <c r="D113" s="679"/>
      <c r="E113" s="679"/>
      <c r="F113" s="679"/>
      <c r="G113" s="679"/>
      <c r="H113" s="679"/>
      <c r="I113" s="679"/>
      <c r="J113" s="679"/>
      <c r="K113" s="679"/>
      <c r="L113" s="679"/>
      <c r="M113" s="679"/>
      <c r="N113" s="680"/>
      <c r="O113" s="680"/>
      <c r="P113" s="680"/>
      <c r="Q113" s="681"/>
      <c r="R113" s="681"/>
      <c r="S113" s="681"/>
      <c r="T113" s="680"/>
      <c r="U113" s="680"/>
      <c r="V113" s="680"/>
      <c r="W113" s="680"/>
      <c r="X113" s="680"/>
      <c r="AE113" s="90" t="s">
        <v>99</v>
      </c>
      <c r="AF113" s="492">
        <f>AF10</f>
        <v>52.5</v>
      </c>
      <c r="AG113" s="491">
        <f>AF30</f>
        <v>3</v>
      </c>
      <c r="AH113" s="491">
        <f>AF55</f>
        <v>4.5</v>
      </c>
      <c r="AI113" s="498">
        <f>AF66</f>
        <v>0</v>
      </c>
      <c r="AJ113" s="498">
        <f>AF86</f>
        <v>0</v>
      </c>
      <c r="AK113" s="491">
        <f>SUM(AF113:AJ113)</f>
        <v>60</v>
      </c>
      <c r="AL113" s="487"/>
      <c r="AM113" s="487"/>
      <c r="AN113" s="487"/>
      <c r="AO113" s="487"/>
      <c r="AP113" s="487"/>
      <c r="AQ113" s="487"/>
    </row>
    <row r="114" spans="1:43" s="76" customFormat="1" x14ac:dyDescent="0.3">
      <c r="A114" s="937" t="s">
        <v>266</v>
      </c>
      <c r="B114" s="938" t="s">
        <v>18</v>
      </c>
      <c r="C114" s="542"/>
      <c r="D114" s="543"/>
      <c r="E114" s="543"/>
      <c r="F114" s="939"/>
      <c r="G114" s="940">
        <f>G115+G116</f>
        <v>13.5</v>
      </c>
      <c r="H114" s="940">
        <f t="shared" ref="H114:M114" si="72">H115+H116</f>
        <v>405</v>
      </c>
      <c r="I114" s="940">
        <f t="shared" si="72"/>
        <v>264</v>
      </c>
      <c r="J114" s="940">
        <f t="shared" si="72"/>
        <v>4</v>
      </c>
      <c r="K114" s="940"/>
      <c r="L114" s="940">
        <f t="shared" si="72"/>
        <v>260</v>
      </c>
      <c r="M114" s="940">
        <f t="shared" si="72"/>
        <v>141</v>
      </c>
      <c r="N114" s="547"/>
      <c r="O114" s="548"/>
      <c r="P114" s="549"/>
      <c r="Q114" s="550"/>
      <c r="R114" s="548"/>
      <c r="S114" s="549"/>
      <c r="T114" s="550"/>
      <c r="U114" s="548"/>
      <c r="V114" s="549"/>
      <c r="W114" s="550"/>
      <c r="X114" s="549"/>
      <c r="AE114" s="90" t="s">
        <v>100</v>
      </c>
      <c r="AF114" s="492">
        <f>AF11</f>
        <v>18</v>
      </c>
      <c r="AG114" s="491">
        <f>AF31</f>
        <v>21</v>
      </c>
      <c r="AH114" s="491">
        <f>AF56</f>
        <v>4.5</v>
      </c>
      <c r="AI114" s="498">
        <f>AF67</f>
        <v>8.5</v>
      </c>
      <c r="AJ114" s="498">
        <f>AF87</f>
        <v>8</v>
      </c>
      <c r="AK114" s="491">
        <f t="shared" ref="AK114:AK117" si="73">SUM(AF114:AJ114)</f>
        <v>60</v>
      </c>
      <c r="AL114" s="487"/>
      <c r="AM114" s="487"/>
      <c r="AN114" s="487"/>
      <c r="AO114" s="487"/>
      <c r="AP114" s="487"/>
      <c r="AQ114" s="487"/>
    </row>
    <row r="115" spans="1:43" s="76" customFormat="1" x14ac:dyDescent="0.3">
      <c r="A115" s="941" t="s">
        <v>435</v>
      </c>
      <c r="B115" s="942" t="s">
        <v>18</v>
      </c>
      <c r="C115" s="542"/>
      <c r="D115" s="943" t="s">
        <v>436</v>
      </c>
      <c r="E115" s="944"/>
      <c r="F115" s="945"/>
      <c r="G115" s="946">
        <v>6.5</v>
      </c>
      <c r="H115" s="947">
        <f t="shared" ref="H115:H116" si="74">G115*30</f>
        <v>195</v>
      </c>
      <c r="I115" s="948">
        <f>J115+K115+L115</f>
        <v>132</v>
      </c>
      <c r="J115" s="611">
        <v>4</v>
      </c>
      <c r="K115" s="611"/>
      <c r="L115" s="611">
        <v>128</v>
      </c>
      <c r="M115" s="949">
        <f>H115-I115</f>
        <v>63</v>
      </c>
      <c r="N115" s="535">
        <v>4</v>
      </c>
      <c r="O115" s="536">
        <v>4</v>
      </c>
      <c r="P115" s="537">
        <v>4</v>
      </c>
      <c r="Q115" s="538"/>
      <c r="R115" s="536"/>
      <c r="S115" s="537"/>
      <c r="T115" s="950"/>
      <c r="U115" s="951"/>
      <c r="V115" s="952"/>
      <c r="W115" s="950"/>
      <c r="X115" s="952"/>
      <c r="AE115" s="90" t="s">
        <v>101</v>
      </c>
      <c r="AF115" s="492">
        <f>AF12</f>
        <v>0</v>
      </c>
      <c r="AG115" s="491">
        <f>AF32</f>
        <v>40.5</v>
      </c>
      <c r="AH115" s="491">
        <f>AF57</f>
        <v>4.5</v>
      </c>
      <c r="AI115" s="498">
        <f>AF69</f>
        <v>7</v>
      </c>
      <c r="AJ115" s="498">
        <f>AF88</f>
        <v>8</v>
      </c>
      <c r="AK115" s="491">
        <f t="shared" si="73"/>
        <v>60</v>
      </c>
      <c r="AL115" s="487"/>
      <c r="AM115" s="487"/>
      <c r="AN115" s="487"/>
      <c r="AO115" s="487"/>
      <c r="AP115" s="487"/>
      <c r="AQ115" s="487"/>
    </row>
    <row r="116" spans="1:43" s="76" customFormat="1" x14ac:dyDescent="0.3">
      <c r="A116" s="941" t="s">
        <v>437</v>
      </c>
      <c r="B116" s="942" t="s">
        <v>18</v>
      </c>
      <c r="C116" s="542"/>
      <c r="D116" s="529" t="s">
        <v>438</v>
      </c>
      <c r="E116" s="944"/>
      <c r="F116" s="945"/>
      <c r="G116" s="953">
        <v>7</v>
      </c>
      <c r="H116" s="954">
        <f t="shared" si="74"/>
        <v>210</v>
      </c>
      <c r="I116" s="533">
        <f t="shared" ref="I116" si="75">J116+K116+L116</f>
        <v>132</v>
      </c>
      <c r="J116" s="47"/>
      <c r="K116" s="47"/>
      <c r="L116" s="47">
        <v>132</v>
      </c>
      <c r="M116" s="955">
        <f>H116-I116</f>
        <v>78</v>
      </c>
      <c r="N116" s="535"/>
      <c r="O116" s="536"/>
      <c r="P116" s="537"/>
      <c r="Q116" s="538">
        <v>4</v>
      </c>
      <c r="R116" s="536">
        <v>4</v>
      </c>
      <c r="S116" s="537">
        <v>4</v>
      </c>
      <c r="T116" s="950"/>
      <c r="U116" s="951"/>
      <c r="V116" s="952"/>
      <c r="W116" s="950"/>
      <c r="X116" s="952"/>
      <c r="AE116" s="90" t="s">
        <v>102</v>
      </c>
      <c r="AF116" s="492">
        <f>AF13</f>
        <v>3</v>
      </c>
      <c r="AG116" s="491">
        <f>AF33</f>
        <v>15</v>
      </c>
      <c r="AH116" s="491">
        <f>AF58</f>
        <v>12</v>
      </c>
      <c r="AI116" s="498">
        <f>AF70</f>
        <v>6</v>
      </c>
      <c r="AJ116" s="498">
        <f>AF89</f>
        <v>24</v>
      </c>
      <c r="AK116" s="491">
        <f t="shared" si="73"/>
        <v>60</v>
      </c>
      <c r="AL116" s="487"/>
      <c r="AM116" s="487"/>
      <c r="AN116" s="487"/>
      <c r="AO116" s="487"/>
      <c r="AP116" s="487"/>
      <c r="AQ116" s="487"/>
    </row>
    <row r="117" spans="1:43" s="76" customFormat="1" x14ac:dyDescent="0.3">
      <c r="A117" s="956" t="s">
        <v>439</v>
      </c>
      <c r="B117" s="957" t="s">
        <v>18</v>
      </c>
      <c r="C117" s="958"/>
      <c r="D117" s="959" t="s">
        <v>158</v>
      </c>
      <c r="E117" s="960"/>
      <c r="F117" s="961"/>
      <c r="G117" s="962"/>
      <c r="H117" s="963"/>
      <c r="I117" s="964"/>
      <c r="J117" s="624"/>
      <c r="K117" s="624"/>
      <c r="L117" s="624"/>
      <c r="M117" s="965">
        <f t="shared" ref="M117" si="76">H117-I117</f>
        <v>0</v>
      </c>
      <c r="N117" s="574"/>
      <c r="O117" s="575"/>
      <c r="P117" s="576"/>
      <c r="Q117" s="577"/>
      <c r="R117" s="575"/>
      <c r="S117" s="576"/>
      <c r="T117" s="966" t="s">
        <v>117</v>
      </c>
      <c r="U117" s="967" t="s">
        <v>117</v>
      </c>
      <c r="V117" s="968" t="s">
        <v>117</v>
      </c>
      <c r="W117" s="966" t="s">
        <v>117</v>
      </c>
      <c r="X117" s="969"/>
      <c r="AF117" s="492">
        <f>SUM(AF113:AF116)</f>
        <v>73.5</v>
      </c>
      <c r="AG117" s="491">
        <f>SUM(AG113:AG116)</f>
        <v>79.5</v>
      </c>
      <c r="AH117" s="491">
        <f>SUM(AH113:AH116)</f>
        <v>25.5</v>
      </c>
      <c r="AI117" s="498">
        <f t="shared" ref="AI117:AJ117" si="77">SUM(AI113:AI116)</f>
        <v>21.5</v>
      </c>
      <c r="AJ117" s="498">
        <f t="shared" si="77"/>
        <v>40</v>
      </c>
      <c r="AK117" s="491">
        <f t="shared" si="73"/>
        <v>240</v>
      </c>
      <c r="AL117" s="487"/>
      <c r="AM117" s="487"/>
      <c r="AN117" s="487"/>
      <c r="AO117" s="487"/>
      <c r="AP117" s="487"/>
      <c r="AQ117" s="487"/>
    </row>
    <row r="118" spans="1:43" s="76" customFormat="1" ht="46.8" x14ac:dyDescent="0.3">
      <c r="A118" s="937" t="s">
        <v>447</v>
      </c>
      <c r="B118" s="970" t="s">
        <v>448</v>
      </c>
      <c r="C118" s="971"/>
      <c r="D118" s="972"/>
      <c r="E118" s="543"/>
      <c r="F118" s="973"/>
      <c r="G118" s="974">
        <f>SUM(G119:G122)</f>
        <v>21</v>
      </c>
      <c r="H118" s="974">
        <f t="shared" ref="H118:M118" si="78">SUM(H119:H122)</f>
        <v>630</v>
      </c>
      <c r="I118" s="974">
        <f t="shared" si="78"/>
        <v>327</v>
      </c>
      <c r="J118" s="974">
        <f t="shared" si="78"/>
        <v>0</v>
      </c>
      <c r="K118" s="974">
        <f t="shared" si="78"/>
        <v>0</v>
      </c>
      <c r="L118" s="974">
        <f t="shared" si="78"/>
        <v>327</v>
      </c>
      <c r="M118" s="974">
        <f t="shared" si="78"/>
        <v>303</v>
      </c>
      <c r="N118" s="581"/>
      <c r="O118" s="581"/>
      <c r="P118" s="581"/>
      <c r="Q118" s="581"/>
      <c r="R118" s="581"/>
      <c r="S118" s="581"/>
      <c r="T118" s="975"/>
      <c r="U118" s="975"/>
      <c r="V118" s="975"/>
      <c r="W118" s="975"/>
      <c r="X118" s="976"/>
      <c r="AF118" s="492"/>
      <c r="AG118" s="491"/>
      <c r="AH118" s="491"/>
      <c r="AI118" s="498"/>
      <c r="AJ118" s="498"/>
      <c r="AK118" s="491"/>
      <c r="AL118" s="487"/>
      <c r="AM118" s="487"/>
      <c r="AN118" s="487"/>
      <c r="AO118" s="487"/>
      <c r="AP118" s="487"/>
      <c r="AQ118" s="487"/>
    </row>
    <row r="119" spans="1:43" s="76" customFormat="1" x14ac:dyDescent="0.3">
      <c r="A119" s="941"/>
      <c r="B119" s="977" t="s">
        <v>449</v>
      </c>
      <c r="C119" s="182">
        <v>2</v>
      </c>
      <c r="D119" s="182" t="s">
        <v>266</v>
      </c>
      <c r="E119" s="543"/>
      <c r="F119" s="973"/>
      <c r="G119" s="974">
        <v>6</v>
      </c>
      <c r="H119" s="47">
        <f>G119*30</f>
        <v>180</v>
      </c>
      <c r="I119" s="948">
        <f>J119+K119+L119</f>
        <v>99</v>
      </c>
      <c r="J119" s="47"/>
      <c r="K119" s="47"/>
      <c r="L119" s="47">
        <v>99</v>
      </c>
      <c r="M119" s="955">
        <f>H119-I119</f>
        <v>81</v>
      </c>
      <c r="N119" s="581">
        <v>3</v>
      </c>
      <c r="O119" s="581">
        <v>3</v>
      </c>
      <c r="P119" s="581">
        <v>3</v>
      </c>
      <c r="Q119" s="581"/>
      <c r="R119" s="581"/>
      <c r="S119" s="581"/>
      <c r="T119" s="975"/>
      <c r="U119" s="975"/>
      <c r="V119" s="975"/>
      <c r="W119" s="975"/>
      <c r="X119" s="976"/>
      <c r="AF119" s="492"/>
      <c r="AG119" s="491"/>
      <c r="AH119" s="491"/>
      <c r="AI119" s="498"/>
      <c r="AJ119" s="498"/>
      <c r="AK119" s="491"/>
      <c r="AL119" s="487"/>
      <c r="AM119" s="487"/>
      <c r="AN119" s="487"/>
      <c r="AO119" s="487"/>
      <c r="AP119" s="487"/>
      <c r="AQ119" s="487"/>
    </row>
    <row r="120" spans="1:43" s="76" customFormat="1" x14ac:dyDescent="0.3">
      <c r="A120" s="941"/>
      <c r="B120" s="977" t="s">
        <v>449</v>
      </c>
      <c r="C120" s="182">
        <v>4</v>
      </c>
      <c r="D120" s="182" t="s">
        <v>109</v>
      </c>
      <c r="E120" s="543"/>
      <c r="F120" s="973"/>
      <c r="G120" s="974">
        <v>6</v>
      </c>
      <c r="H120" s="47">
        <f t="shared" ref="H120:H122" si="79">G120*30</f>
        <v>180</v>
      </c>
      <c r="I120" s="948">
        <f t="shared" ref="I120:I122" si="80">J120+K120+L120</f>
        <v>99</v>
      </c>
      <c r="J120" s="47"/>
      <c r="K120" s="47"/>
      <c r="L120" s="47">
        <v>99</v>
      </c>
      <c r="M120" s="955">
        <f t="shared" ref="M120:M122" si="81">H120-I120</f>
        <v>81</v>
      </c>
      <c r="N120" s="581"/>
      <c r="O120" s="581"/>
      <c r="P120" s="581"/>
      <c r="Q120" s="581">
        <v>3</v>
      </c>
      <c r="R120" s="581">
        <v>3</v>
      </c>
      <c r="S120" s="581">
        <v>3</v>
      </c>
      <c r="T120" s="975"/>
      <c r="U120" s="975"/>
      <c r="V120" s="975"/>
      <c r="W120" s="975"/>
      <c r="X120" s="976"/>
      <c r="AF120" s="492"/>
      <c r="AG120" s="491"/>
      <c r="AH120" s="491"/>
      <c r="AI120" s="498"/>
      <c r="AJ120" s="498"/>
      <c r="AK120" s="491"/>
      <c r="AL120" s="487"/>
      <c r="AM120" s="487"/>
      <c r="AN120" s="487"/>
      <c r="AO120" s="487"/>
      <c r="AP120" s="487"/>
      <c r="AQ120" s="487"/>
    </row>
    <row r="121" spans="1:43" s="76" customFormat="1" x14ac:dyDescent="0.3">
      <c r="A121" s="941"/>
      <c r="B121" s="977" t="s">
        <v>449</v>
      </c>
      <c r="C121" s="182">
        <v>6</v>
      </c>
      <c r="D121" s="182" t="s">
        <v>450</v>
      </c>
      <c r="E121" s="543"/>
      <c r="F121" s="973"/>
      <c r="G121" s="974">
        <v>6</v>
      </c>
      <c r="H121" s="47">
        <f t="shared" si="79"/>
        <v>180</v>
      </c>
      <c r="I121" s="948">
        <f t="shared" si="80"/>
        <v>99</v>
      </c>
      <c r="J121" s="47"/>
      <c r="K121" s="47"/>
      <c r="L121" s="47">
        <v>99</v>
      </c>
      <c r="M121" s="955">
        <f t="shared" si="81"/>
        <v>81</v>
      </c>
      <c r="N121" s="581"/>
      <c r="O121" s="581"/>
      <c r="P121" s="581"/>
      <c r="Q121" s="581"/>
      <c r="R121" s="581"/>
      <c r="S121" s="581"/>
      <c r="T121" s="975">
        <v>3</v>
      </c>
      <c r="U121" s="975">
        <v>3</v>
      </c>
      <c r="V121" s="975">
        <v>3</v>
      </c>
      <c r="W121" s="975"/>
      <c r="X121" s="976"/>
      <c r="AF121" s="492"/>
      <c r="AG121" s="491"/>
      <c r="AH121" s="491"/>
      <c r="AI121" s="498"/>
      <c r="AJ121" s="498"/>
      <c r="AK121" s="491"/>
      <c r="AL121" s="487"/>
      <c r="AM121" s="487"/>
      <c r="AN121" s="487"/>
      <c r="AO121" s="487"/>
      <c r="AP121" s="487"/>
      <c r="AQ121" s="487"/>
    </row>
    <row r="122" spans="1:43" s="76" customFormat="1" x14ac:dyDescent="0.3">
      <c r="A122" s="941"/>
      <c r="B122" s="977" t="s">
        <v>449</v>
      </c>
      <c r="C122" s="182">
        <v>7</v>
      </c>
      <c r="D122" s="182"/>
      <c r="E122" s="543"/>
      <c r="F122" s="973"/>
      <c r="G122" s="974">
        <v>3</v>
      </c>
      <c r="H122" s="47">
        <f t="shared" si="79"/>
        <v>90</v>
      </c>
      <c r="I122" s="948">
        <f t="shared" si="80"/>
        <v>30</v>
      </c>
      <c r="J122" s="47"/>
      <c r="K122" s="47"/>
      <c r="L122" s="47">
        <v>30</v>
      </c>
      <c r="M122" s="955">
        <f t="shared" si="81"/>
        <v>60</v>
      </c>
      <c r="N122" s="581"/>
      <c r="O122" s="581"/>
      <c r="P122" s="581"/>
      <c r="Q122" s="581"/>
      <c r="R122" s="581"/>
      <c r="S122" s="581"/>
      <c r="T122" s="975"/>
      <c r="U122" s="975"/>
      <c r="V122" s="975"/>
      <c r="W122" s="975">
        <v>2</v>
      </c>
      <c r="X122" s="976"/>
      <c r="AF122" s="492"/>
      <c r="AG122" s="491"/>
      <c r="AH122" s="491"/>
      <c r="AI122" s="498"/>
      <c r="AJ122" s="498"/>
      <c r="AK122" s="491"/>
      <c r="AL122" s="487"/>
      <c r="AM122" s="487"/>
      <c r="AN122" s="487"/>
      <c r="AO122" s="487"/>
      <c r="AP122" s="487"/>
      <c r="AQ122" s="487"/>
    </row>
    <row r="123" spans="1:43" s="76" customFormat="1" x14ac:dyDescent="0.3">
      <c r="A123" s="978"/>
      <c r="B123" s="979"/>
      <c r="C123" s="980"/>
      <c r="D123" s="981"/>
      <c r="E123" s="982"/>
      <c r="F123" s="983"/>
      <c r="G123" s="984"/>
      <c r="H123" s="55"/>
      <c r="I123" s="985"/>
      <c r="J123" s="55"/>
      <c r="K123" s="55"/>
      <c r="L123" s="55"/>
      <c r="M123" s="985"/>
      <c r="N123" s="986"/>
      <c r="O123" s="986"/>
      <c r="P123" s="986"/>
      <c r="Q123" s="986"/>
      <c r="R123" s="986"/>
      <c r="S123" s="986"/>
      <c r="T123" s="987"/>
      <c r="U123" s="987"/>
      <c r="V123" s="987"/>
      <c r="W123" s="987"/>
      <c r="X123" s="988"/>
      <c r="AF123" s="492"/>
      <c r="AG123" s="491"/>
      <c r="AH123" s="491"/>
      <c r="AI123" s="498"/>
      <c r="AJ123" s="498"/>
      <c r="AK123" s="491"/>
      <c r="AL123" s="487"/>
      <c r="AM123" s="487"/>
      <c r="AN123" s="487"/>
      <c r="AO123" s="487"/>
      <c r="AP123" s="487"/>
      <c r="AQ123" s="487"/>
    </row>
    <row r="124" spans="1:43" s="76" customFormat="1" hidden="1" x14ac:dyDescent="0.3">
      <c r="AG124" s="487"/>
      <c r="AH124" s="487"/>
      <c r="AI124" s="487"/>
      <c r="AJ124" s="487"/>
      <c r="AK124" s="487"/>
      <c r="AL124" s="487"/>
      <c r="AM124" s="487"/>
      <c r="AN124" s="487"/>
      <c r="AO124" s="487"/>
      <c r="AP124" s="487"/>
      <c r="AQ124" s="487"/>
    </row>
    <row r="125" spans="1:43" s="76" customFormat="1" x14ac:dyDescent="0.3">
      <c r="AG125" s="487"/>
      <c r="AH125" s="487"/>
      <c r="AI125" s="487"/>
      <c r="AJ125" s="487"/>
      <c r="AK125" s="487"/>
      <c r="AL125" s="487"/>
      <c r="AM125" s="487"/>
      <c r="AN125" s="487"/>
      <c r="AO125" s="487"/>
      <c r="AP125" s="487"/>
      <c r="AQ125" s="487"/>
    </row>
    <row r="126" spans="1:43" s="76" customFormat="1" x14ac:dyDescent="0.3">
      <c r="B126" s="1022" t="s">
        <v>156</v>
      </c>
      <c r="C126" s="1022"/>
      <c r="D126" s="1313"/>
      <c r="E126" s="1313"/>
      <c r="F126" s="1314"/>
      <c r="G126" s="1314"/>
      <c r="H126" s="1022"/>
      <c r="I126" s="1315" t="s">
        <v>157</v>
      </c>
      <c r="J126" s="1317"/>
      <c r="K126" s="1317"/>
      <c r="AG126" s="487"/>
      <c r="AH126" s="487"/>
      <c r="AI126" s="487"/>
      <c r="AJ126" s="487"/>
      <c r="AK126" s="487"/>
      <c r="AL126" s="487"/>
      <c r="AM126" s="487"/>
      <c r="AN126" s="487"/>
      <c r="AO126" s="487"/>
      <c r="AP126" s="487"/>
      <c r="AQ126" s="487"/>
    </row>
    <row r="127" spans="1:43" s="76" customFormat="1" x14ac:dyDescent="0.3">
      <c r="AG127" s="487"/>
      <c r="AH127" s="487"/>
      <c r="AI127" s="487"/>
      <c r="AJ127" s="487"/>
      <c r="AK127" s="487"/>
      <c r="AL127" s="487"/>
      <c r="AM127" s="487"/>
      <c r="AN127" s="487"/>
      <c r="AO127" s="487"/>
      <c r="AP127" s="487"/>
      <c r="AQ127" s="487"/>
    </row>
    <row r="128" spans="1:43" x14ac:dyDescent="0.3">
      <c r="B128" s="1022" t="s">
        <v>219</v>
      </c>
      <c r="C128" s="1022"/>
      <c r="D128" s="1313"/>
      <c r="E128" s="1313"/>
      <c r="F128" s="1314"/>
      <c r="G128" s="1314"/>
      <c r="H128" s="1022"/>
      <c r="I128" s="1315" t="s">
        <v>298</v>
      </c>
      <c r="J128" s="1316"/>
      <c r="K128" s="1316"/>
    </row>
    <row r="129" spans="1:43" x14ac:dyDescent="0.3">
      <c r="B129" s="76"/>
      <c r="C129" s="76"/>
      <c r="D129" s="76"/>
      <c r="E129" s="76"/>
      <c r="F129" s="76"/>
      <c r="G129" s="76"/>
      <c r="H129" s="76"/>
      <c r="I129" s="76"/>
      <c r="J129" s="76"/>
      <c r="K129" s="76"/>
    </row>
    <row r="130" spans="1:43" x14ac:dyDescent="0.3">
      <c r="B130" s="1022" t="s">
        <v>454</v>
      </c>
      <c r="C130" s="1022"/>
      <c r="D130" s="1313"/>
      <c r="E130" s="1313"/>
      <c r="F130" s="1314"/>
      <c r="G130" s="1314"/>
      <c r="H130" s="1022"/>
      <c r="I130" s="1315"/>
      <c r="J130" s="1316"/>
      <c r="K130" s="1316"/>
      <c r="AG130" s="1413" t="s">
        <v>99</v>
      </c>
      <c r="AH130" s="1413"/>
      <c r="AI130" s="1413"/>
      <c r="AJ130" s="1413" t="s">
        <v>100</v>
      </c>
      <c r="AK130" s="1413"/>
      <c r="AL130" s="1413"/>
      <c r="AM130" s="1413" t="s">
        <v>101</v>
      </c>
      <c r="AN130" s="1413"/>
      <c r="AO130" s="1413"/>
      <c r="AP130" s="1413" t="s">
        <v>102</v>
      </c>
      <c r="AQ130" s="1413"/>
    </row>
    <row r="131" spans="1:43" x14ac:dyDescent="0.3">
      <c r="A131" s="76"/>
      <c r="C131" s="128"/>
      <c r="D131" s="128"/>
      <c r="E131" s="128"/>
      <c r="F131" s="128"/>
      <c r="G131" s="128"/>
      <c r="H131" s="128"/>
      <c r="L131" s="76"/>
      <c r="M131" s="76"/>
      <c r="N131" s="76"/>
      <c r="O131" s="76"/>
      <c r="P131" s="76"/>
      <c r="Q131" s="76"/>
      <c r="R131" s="76"/>
      <c r="S131" s="76"/>
      <c r="T131" s="76"/>
      <c r="U131" s="76"/>
      <c r="V131" s="76"/>
      <c r="W131" s="76"/>
      <c r="X131" s="76"/>
      <c r="AG131" s="488">
        <v>1</v>
      </c>
      <c r="AH131" s="488" t="s">
        <v>260</v>
      </c>
      <c r="AI131" s="488" t="s">
        <v>261</v>
      </c>
      <c r="AJ131" s="488">
        <v>3</v>
      </c>
      <c r="AK131" s="488" t="s">
        <v>262</v>
      </c>
      <c r="AL131" s="488" t="s">
        <v>263</v>
      </c>
      <c r="AM131" s="488">
        <v>5</v>
      </c>
      <c r="AN131" s="488" t="s">
        <v>264</v>
      </c>
      <c r="AO131" s="488" t="s">
        <v>265</v>
      </c>
      <c r="AP131" s="488">
        <v>7</v>
      </c>
      <c r="AQ131" s="488">
        <v>8</v>
      </c>
    </row>
    <row r="132" spans="1:43" x14ac:dyDescent="0.3">
      <c r="A132" s="76"/>
      <c r="C132" s="128"/>
      <c r="D132" s="128"/>
      <c r="E132" s="128"/>
      <c r="F132" s="128"/>
      <c r="G132" s="128"/>
      <c r="H132" s="128"/>
      <c r="L132" s="76"/>
      <c r="M132" s="76"/>
      <c r="N132" s="76"/>
      <c r="O132" s="76"/>
      <c r="P132" s="76"/>
      <c r="Q132" s="76"/>
      <c r="R132" s="76"/>
      <c r="S132" s="76"/>
      <c r="T132" s="76"/>
      <c r="U132" s="76"/>
      <c r="V132" s="76"/>
      <c r="W132" s="76"/>
      <c r="X132" s="76"/>
      <c r="AG132" s="494">
        <f>AG104+AG84+AG53+AG28</f>
        <v>30</v>
      </c>
      <c r="AH132" s="494">
        <f>AH104+AH84+AH53+AH28+AF55</f>
        <v>30</v>
      </c>
      <c r="AJ132" s="494">
        <f>AJ104+AJ84+AJ53+AJ28</f>
        <v>30</v>
      </c>
      <c r="AK132" s="494">
        <f>AK104+AK84+AK53+AK28+G56</f>
        <v>30</v>
      </c>
      <c r="AM132" s="494">
        <f>AM104+AM84+AM53+AM28</f>
        <v>30</v>
      </c>
      <c r="AN132" s="494">
        <f>AN104+AN84+AN53+AN28+AF57</f>
        <v>30</v>
      </c>
      <c r="AP132" s="494">
        <f>AP104+AP84+AP53+AP28</f>
        <v>30</v>
      </c>
      <c r="AQ132" s="494">
        <f>AQ104+AQ84+AQ53+AQ28+AF58</f>
        <v>30</v>
      </c>
    </row>
    <row r="133" spans="1:43" x14ac:dyDescent="0.3">
      <c r="A133" s="76"/>
      <c r="C133" s="128"/>
      <c r="D133" s="128"/>
      <c r="E133" s="128"/>
      <c r="F133" s="128"/>
      <c r="G133" s="128"/>
      <c r="H133" s="128"/>
      <c r="L133" s="76"/>
      <c r="M133" s="76"/>
      <c r="N133" s="76"/>
      <c r="O133" s="76"/>
      <c r="P133" s="76"/>
      <c r="Q133" s="76"/>
      <c r="R133" s="76"/>
      <c r="S133" s="76"/>
      <c r="T133" s="76"/>
      <c r="U133" s="76"/>
      <c r="V133" s="76"/>
      <c r="W133" s="76"/>
      <c r="X133" s="76"/>
    </row>
    <row r="134" spans="1:43" x14ac:dyDescent="0.3">
      <c r="A134" s="76"/>
      <c r="C134" s="128"/>
      <c r="D134" s="128"/>
      <c r="E134" s="128"/>
      <c r="F134" s="128"/>
      <c r="G134" s="128"/>
      <c r="H134" s="128"/>
      <c r="L134" s="76"/>
      <c r="M134" s="76"/>
      <c r="N134" s="76"/>
      <c r="O134" s="76"/>
      <c r="P134" s="76"/>
      <c r="Q134" s="76"/>
      <c r="R134" s="76"/>
      <c r="S134" s="76"/>
      <c r="T134" s="76"/>
      <c r="U134" s="76"/>
      <c r="V134" s="76"/>
      <c r="W134" s="76"/>
      <c r="X134" s="76"/>
    </row>
    <row r="135" spans="1:43" x14ac:dyDescent="0.3">
      <c r="A135" s="76"/>
      <c r="C135" s="128"/>
      <c r="D135" s="128"/>
      <c r="E135" s="128"/>
      <c r="F135" s="128"/>
      <c r="G135" s="128"/>
      <c r="H135" s="128"/>
      <c r="L135" s="76"/>
      <c r="M135" s="76"/>
      <c r="N135" s="76"/>
      <c r="O135" s="76"/>
      <c r="P135" s="76"/>
      <c r="Q135" s="76"/>
      <c r="R135" s="76"/>
      <c r="S135" s="76"/>
      <c r="T135" s="76"/>
      <c r="U135" s="76"/>
      <c r="V135" s="76"/>
      <c r="W135" s="76"/>
      <c r="X135" s="76"/>
    </row>
    <row r="136" spans="1:43" x14ac:dyDescent="0.3">
      <c r="A136" s="510"/>
      <c r="B136" s="682"/>
      <c r="C136" s="1306" t="s">
        <v>80</v>
      </c>
      <c r="D136" s="1306"/>
      <c r="E136" s="1306"/>
      <c r="F136" s="1306"/>
      <c r="G136" s="1306"/>
      <c r="H136" s="1306"/>
      <c r="I136" s="1306"/>
      <c r="J136" s="1306"/>
      <c r="K136" s="1306"/>
      <c r="L136" s="683"/>
      <c r="M136" s="683"/>
      <c r="N136" s="76"/>
      <c r="O136" s="76"/>
      <c r="P136" s="76"/>
      <c r="Q136" s="76"/>
      <c r="R136" s="76"/>
      <c r="S136" s="76"/>
      <c r="T136" s="76"/>
      <c r="U136" s="76"/>
      <c r="V136" s="76"/>
      <c r="W136" s="76"/>
      <c r="X136" s="76"/>
    </row>
  </sheetData>
  <mergeCells count="81">
    <mergeCell ref="AG4:AI4"/>
    <mergeCell ref="AJ4:AL4"/>
    <mergeCell ref="AM4:AO4"/>
    <mergeCell ref="AP4:AQ4"/>
    <mergeCell ref="AG130:AI130"/>
    <mergeCell ref="AJ130:AL130"/>
    <mergeCell ref="AM130:AO130"/>
    <mergeCell ref="AP130:AQ130"/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  <mergeCell ref="A9:X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S4"/>
    <mergeCell ref="T4:V4"/>
    <mergeCell ref="W4:X4"/>
    <mergeCell ref="N6:X6"/>
    <mergeCell ref="A96:A97"/>
    <mergeCell ref="A92:A93"/>
    <mergeCell ref="A10:X10"/>
    <mergeCell ref="A28:B28"/>
    <mergeCell ref="A29:X29"/>
    <mergeCell ref="A53:F53"/>
    <mergeCell ref="A54:X54"/>
    <mergeCell ref="A59:F59"/>
    <mergeCell ref="A81:A83"/>
    <mergeCell ref="A66:A68"/>
    <mergeCell ref="A69:A71"/>
    <mergeCell ref="A72:A74"/>
    <mergeCell ref="A75:A77"/>
    <mergeCell ref="A78:A80"/>
    <mergeCell ref="A85:X85"/>
    <mergeCell ref="A86:A87"/>
    <mergeCell ref="A88:A89"/>
    <mergeCell ref="A90:A91"/>
    <mergeCell ref="A94:A95"/>
    <mergeCell ref="A84:F84"/>
    <mergeCell ref="A60:X60"/>
    <mergeCell ref="A62:F62"/>
    <mergeCell ref="A63:F63"/>
    <mergeCell ref="A64:X64"/>
    <mergeCell ref="A65:X65"/>
    <mergeCell ref="A98:A99"/>
    <mergeCell ref="A100:A101"/>
    <mergeCell ref="A102:A103"/>
    <mergeCell ref="A104:F104"/>
    <mergeCell ref="A108:M108"/>
    <mergeCell ref="A106:F106"/>
    <mergeCell ref="A107:M107"/>
    <mergeCell ref="A105:F105"/>
    <mergeCell ref="A109:M109"/>
    <mergeCell ref="A110:M110"/>
    <mergeCell ref="T112:V112"/>
    <mergeCell ref="W112:X112"/>
    <mergeCell ref="A111:M111"/>
    <mergeCell ref="A112:M112"/>
    <mergeCell ref="C136:K136"/>
    <mergeCell ref="N112:P112"/>
    <mergeCell ref="Q112:S112"/>
    <mergeCell ref="D128:G128"/>
    <mergeCell ref="I128:K128"/>
    <mergeCell ref="D126:G126"/>
    <mergeCell ref="I126:K126"/>
    <mergeCell ref="D130:G130"/>
    <mergeCell ref="I130:K130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rowBreaks count="1" manualBreakCount="1">
    <brk id="8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87"/>
  <sheetViews>
    <sheetView topLeftCell="G107" zoomScale="96" zoomScaleNormal="96" workbookViewId="0">
      <selection activeCell="AG148" sqref="AG148"/>
    </sheetView>
  </sheetViews>
  <sheetFormatPr defaultColWidth="9.109375" defaultRowHeight="14.4" x14ac:dyDescent="0.3"/>
  <cols>
    <col min="1" max="1" width="3.88671875" style="1" customWidth="1"/>
    <col min="2" max="2" width="4.5546875" style="1" customWidth="1"/>
    <col min="3" max="3" width="46.5546875" style="2" customWidth="1"/>
    <col min="4" max="4" width="9.109375" style="3"/>
    <col min="5" max="5" width="7.109375" style="3" customWidth="1"/>
    <col min="6" max="6" width="7.33203125" style="3" customWidth="1"/>
    <col min="7" max="9" width="4.44140625" style="3" customWidth="1"/>
    <col min="10" max="10" width="5.5546875" style="3" customWidth="1"/>
    <col min="11" max="11" width="7" style="3" customWidth="1"/>
    <col min="12" max="12" width="6" style="3" customWidth="1"/>
    <col min="13" max="13" width="9.109375" style="3"/>
    <col min="14" max="14" width="3.44140625" style="3" customWidth="1"/>
    <col min="15" max="15" width="5" customWidth="1"/>
    <col min="16" max="16" width="5.5546875" customWidth="1"/>
    <col min="17" max="17" width="19" hidden="1" customWidth="1"/>
    <col min="18" max="18" width="0" hidden="1" customWidth="1"/>
    <col min="19" max="19" width="7.109375" hidden="1" customWidth="1"/>
    <col min="20" max="20" width="7.33203125" hidden="1" customWidth="1"/>
    <col min="21" max="23" width="4.44140625" hidden="1" customWidth="1"/>
    <col min="24" max="24" width="5.5546875" hidden="1" customWidth="1"/>
    <col min="25" max="25" width="7" hidden="1" customWidth="1"/>
    <col min="26" max="26" width="11" hidden="1" customWidth="1"/>
    <col min="27" max="28" width="0" hidden="1" customWidth="1"/>
    <col min="29" max="29" width="3.88671875" customWidth="1"/>
    <col min="30" max="30" width="4.5546875" customWidth="1"/>
    <col min="31" max="31" width="7.109375" customWidth="1"/>
    <col min="32" max="32" width="11.109375" style="465" customWidth="1"/>
    <col min="33" max="33" width="44.88671875" customWidth="1"/>
    <col min="34" max="34" width="7.33203125" customWidth="1"/>
    <col min="35" max="35" width="4.44140625" customWidth="1"/>
    <col min="36" max="36" width="6" customWidth="1"/>
    <col min="37" max="37" width="4.44140625" customWidth="1"/>
    <col min="38" max="38" width="5.5546875" customWidth="1"/>
    <col min="39" max="39" width="7" customWidth="1"/>
    <col min="40" max="41" width="9.109375" style="241"/>
    <col min="42" max="16384" width="9.109375" style="3"/>
  </cols>
  <sheetData>
    <row r="1" spans="1:46" ht="23.4" x14ac:dyDescent="0.45">
      <c r="C1" s="1421" t="s">
        <v>236</v>
      </c>
      <c r="D1" s="1421"/>
      <c r="E1" s="1421"/>
      <c r="F1" s="1421"/>
      <c r="G1" s="1421"/>
      <c r="H1" s="1421"/>
      <c r="I1" s="1421"/>
      <c r="J1" s="1421"/>
      <c r="K1" s="1421"/>
      <c r="L1" s="1421"/>
      <c r="M1" s="1421"/>
      <c r="AF1" s="469" t="s">
        <v>362</v>
      </c>
      <c r="AG1" s="463" t="s">
        <v>351</v>
      </c>
      <c r="AN1" s="3"/>
      <c r="AO1" s="3"/>
    </row>
    <row r="2" spans="1:46" ht="21" x14ac:dyDescent="0.4">
      <c r="C2" s="462" t="s">
        <v>360</v>
      </c>
      <c r="D2" s="461"/>
      <c r="E2" s="461"/>
      <c r="F2" s="461"/>
      <c r="G2" s="461"/>
      <c r="H2" s="461"/>
      <c r="I2" s="461"/>
      <c r="J2" s="461"/>
      <c r="K2" s="461"/>
      <c r="L2" s="461"/>
      <c r="M2" s="46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  <c r="AB2" s="241"/>
      <c r="AC2" s="241"/>
      <c r="AD2" s="241"/>
      <c r="AE2" s="241"/>
      <c r="AG2" s="462" t="s">
        <v>361</v>
      </c>
      <c r="AH2" s="241"/>
      <c r="AI2" s="241"/>
      <c r="AJ2" s="241" t="s">
        <v>236</v>
      </c>
      <c r="AK2" s="241"/>
      <c r="AL2" s="241"/>
      <c r="AM2" s="241"/>
      <c r="AN2" s="3"/>
      <c r="AO2" s="3"/>
    </row>
    <row r="3" spans="1:46" ht="15" customHeight="1" x14ac:dyDescent="0.3">
      <c r="C3" s="2" t="s">
        <v>209</v>
      </c>
      <c r="AG3" s="2" t="s">
        <v>209</v>
      </c>
      <c r="AH3" s="3"/>
      <c r="AI3" s="3"/>
      <c r="AJ3" s="3"/>
      <c r="AK3" s="3"/>
      <c r="AL3" s="3"/>
      <c r="AM3" s="3"/>
      <c r="AN3" s="3"/>
      <c r="AO3" s="3"/>
    </row>
    <row r="4" spans="1:46" ht="15" customHeight="1" x14ac:dyDescent="0.3">
      <c r="C4" s="1414" t="s">
        <v>0</v>
      </c>
      <c r="D4" s="1415" t="s">
        <v>1</v>
      </c>
      <c r="E4" s="1416" t="s">
        <v>2</v>
      </c>
      <c r="F4" s="1416"/>
      <c r="G4" s="1416"/>
      <c r="H4" s="1416"/>
      <c r="I4" s="1416"/>
      <c r="J4" s="1417"/>
      <c r="K4" s="1415" t="s">
        <v>3</v>
      </c>
      <c r="L4" s="1415" t="s">
        <v>4</v>
      </c>
      <c r="M4" s="1415" t="s">
        <v>5</v>
      </c>
      <c r="AG4" s="1414" t="s">
        <v>0</v>
      </c>
      <c r="AH4" s="1415" t="s">
        <v>1</v>
      </c>
      <c r="AI4" s="1416" t="s">
        <v>2</v>
      </c>
      <c r="AJ4" s="1416"/>
      <c r="AK4" s="1416"/>
      <c r="AL4" s="1416"/>
      <c r="AM4" s="1416"/>
      <c r="AN4" s="1417"/>
      <c r="AO4" s="1415" t="s">
        <v>3</v>
      </c>
      <c r="AP4" s="1415" t="s">
        <v>4</v>
      </c>
      <c r="AQ4" s="1415" t="s">
        <v>5</v>
      </c>
    </row>
    <row r="5" spans="1:46" ht="15" customHeight="1" x14ac:dyDescent="0.3">
      <c r="C5" s="1414"/>
      <c r="D5" s="1415"/>
      <c r="E5" s="1415" t="s">
        <v>6</v>
      </c>
      <c r="F5" s="1418" t="s">
        <v>7</v>
      </c>
      <c r="G5" s="1418"/>
      <c r="H5" s="1418"/>
      <c r="I5" s="1418"/>
      <c r="J5" s="1415" t="s">
        <v>8</v>
      </c>
      <c r="K5" s="1415"/>
      <c r="L5" s="1415"/>
      <c r="M5" s="1415"/>
      <c r="AG5" s="1414"/>
      <c r="AH5" s="1415"/>
      <c r="AI5" s="1415" t="s">
        <v>6</v>
      </c>
      <c r="AJ5" s="1418" t="s">
        <v>7</v>
      </c>
      <c r="AK5" s="1418"/>
      <c r="AL5" s="1418"/>
      <c r="AM5" s="1418"/>
      <c r="AN5" s="1415" t="s">
        <v>8</v>
      </c>
      <c r="AO5" s="1415"/>
      <c r="AP5" s="1415"/>
      <c r="AQ5" s="1415"/>
    </row>
    <row r="6" spans="1:46" ht="15" customHeight="1" x14ac:dyDescent="0.3">
      <c r="C6" s="1414"/>
      <c r="D6" s="1415"/>
      <c r="E6" s="1417"/>
      <c r="F6" s="1415" t="s">
        <v>9</v>
      </c>
      <c r="G6" s="1416" t="s">
        <v>10</v>
      </c>
      <c r="H6" s="1417"/>
      <c r="I6" s="1417"/>
      <c r="J6" s="1417"/>
      <c r="K6" s="1415"/>
      <c r="L6" s="1415"/>
      <c r="M6" s="1415"/>
      <c r="AG6" s="1414"/>
      <c r="AH6" s="1415"/>
      <c r="AI6" s="1417"/>
      <c r="AJ6" s="1415" t="s">
        <v>9</v>
      </c>
      <c r="AK6" s="1416" t="s">
        <v>10</v>
      </c>
      <c r="AL6" s="1417"/>
      <c r="AM6" s="1417"/>
      <c r="AN6" s="1417"/>
      <c r="AO6" s="1415"/>
      <c r="AP6" s="1415"/>
      <c r="AQ6" s="1415"/>
    </row>
    <row r="7" spans="1:46" ht="12.75" customHeight="1" x14ac:dyDescent="0.3">
      <c r="C7" s="1414"/>
      <c r="D7" s="1415"/>
      <c r="E7" s="1417"/>
      <c r="F7" s="1419"/>
      <c r="G7" s="1415" t="s">
        <v>11</v>
      </c>
      <c r="H7" s="1415" t="s">
        <v>12</v>
      </c>
      <c r="I7" s="1415" t="s">
        <v>13</v>
      </c>
      <c r="J7" s="1417"/>
      <c r="K7" s="1415"/>
      <c r="L7" s="1415"/>
      <c r="M7" s="1415"/>
      <c r="AG7" s="1414"/>
      <c r="AH7" s="1415"/>
      <c r="AI7" s="1417"/>
      <c r="AJ7" s="1419"/>
      <c r="AK7" s="1415" t="s">
        <v>11</v>
      </c>
      <c r="AL7" s="1415" t="s">
        <v>12</v>
      </c>
      <c r="AM7" s="1415" t="s">
        <v>13</v>
      </c>
      <c r="AN7" s="1417"/>
      <c r="AO7" s="1415"/>
      <c r="AP7" s="1415"/>
      <c r="AQ7" s="1415"/>
    </row>
    <row r="8" spans="1:46" x14ac:dyDescent="0.3">
      <c r="C8" s="1414"/>
      <c r="D8" s="1415"/>
      <c r="E8" s="1417"/>
      <c r="F8" s="1419"/>
      <c r="G8" s="1415"/>
      <c r="H8" s="1415"/>
      <c r="I8" s="1415"/>
      <c r="J8" s="1417"/>
      <c r="K8" s="1415"/>
      <c r="L8" s="1415"/>
      <c r="M8" s="1415"/>
      <c r="AG8" s="1414"/>
      <c r="AH8" s="1415"/>
      <c r="AI8" s="1417"/>
      <c r="AJ8" s="1419"/>
      <c r="AK8" s="1415"/>
      <c r="AL8" s="1415"/>
      <c r="AM8" s="1415"/>
      <c r="AN8" s="1417"/>
      <c r="AO8" s="1415"/>
      <c r="AP8" s="1415"/>
      <c r="AQ8" s="1415"/>
    </row>
    <row r="9" spans="1:46" x14ac:dyDescent="0.3">
      <c r="C9" s="1414"/>
      <c r="D9" s="1415"/>
      <c r="E9" s="1417"/>
      <c r="F9" s="1419"/>
      <c r="G9" s="1415"/>
      <c r="H9" s="1415"/>
      <c r="I9" s="1415"/>
      <c r="J9" s="1417"/>
      <c r="K9" s="1415"/>
      <c r="L9" s="1415"/>
      <c r="M9" s="1415"/>
      <c r="AG9" s="1414"/>
      <c r="AH9" s="1415"/>
      <c r="AI9" s="1417"/>
      <c r="AJ9" s="1419"/>
      <c r="AK9" s="1415"/>
      <c r="AL9" s="1415"/>
      <c r="AM9" s="1415"/>
      <c r="AN9" s="1417"/>
      <c r="AO9" s="1415"/>
      <c r="AP9" s="1415"/>
      <c r="AQ9" s="1415"/>
    </row>
    <row r="10" spans="1:46" ht="3.75" customHeight="1" x14ac:dyDescent="0.3">
      <c r="C10" s="1414"/>
      <c r="D10" s="1415"/>
      <c r="E10" s="1417"/>
      <c r="F10" s="1419"/>
      <c r="G10" s="1415"/>
      <c r="H10" s="1415"/>
      <c r="I10" s="1415"/>
      <c r="J10" s="1417"/>
      <c r="K10" s="1415"/>
      <c r="L10" s="1415"/>
      <c r="M10" s="1415"/>
      <c r="AG10" s="1414"/>
      <c r="AH10" s="1415"/>
      <c r="AI10" s="1417"/>
      <c r="AJ10" s="1419"/>
      <c r="AK10" s="1415"/>
      <c r="AL10" s="1415"/>
      <c r="AM10" s="1415"/>
      <c r="AN10" s="1417"/>
      <c r="AO10" s="1415"/>
      <c r="AP10" s="1415"/>
      <c r="AQ10" s="1415"/>
    </row>
    <row r="11" spans="1:46" x14ac:dyDescent="0.3">
      <c r="A11" s="1" t="s">
        <v>17</v>
      </c>
      <c r="B11" s="1" t="s">
        <v>15</v>
      </c>
      <c r="C11" s="4" t="s">
        <v>16</v>
      </c>
      <c r="D11" s="5">
        <v>3</v>
      </c>
      <c r="E11" s="6">
        <f>D11*30</f>
        <v>90</v>
      </c>
      <c r="F11" s="6">
        <f t="shared" ref="F11:F17" si="0">G11+H11+I11</f>
        <v>45</v>
      </c>
      <c r="G11" s="6"/>
      <c r="H11" s="6"/>
      <c r="I11" s="6">
        <v>45</v>
      </c>
      <c r="J11" s="6">
        <f>E11-F11</f>
        <v>45</v>
      </c>
      <c r="K11" s="7">
        <f>F11/15</f>
        <v>3</v>
      </c>
      <c r="L11" s="6" t="s">
        <v>17</v>
      </c>
      <c r="M11" s="7">
        <f>F11/E11*100</f>
        <v>50</v>
      </c>
      <c r="N11" s="3" t="s">
        <v>230</v>
      </c>
      <c r="AD11" s="241" t="s">
        <v>314</v>
      </c>
      <c r="AF11" s="470">
        <v>11.13</v>
      </c>
      <c r="AG11" s="473" t="s">
        <v>16</v>
      </c>
      <c r="AH11" s="5">
        <v>4</v>
      </c>
      <c r="AI11" s="6">
        <f>AH11*30</f>
        <v>120</v>
      </c>
      <c r="AJ11" s="6">
        <f>AK11+AL11+AM11</f>
        <v>45</v>
      </c>
      <c r="AK11" s="6"/>
      <c r="AL11" s="6"/>
      <c r="AM11" s="6">
        <v>45</v>
      </c>
      <c r="AN11" s="6">
        <f>AI11-AJ11</f>
        <v>75</v>
      </c>
      <c r="AO11" s="7">
        <f>AJ11/15</f>
        <v>3</v>
      </c>
      <c r="AP11" s="6" t="s">
        <v>17</v>
      </c>
      <c r="AQ11" s="7">
        <f>AJ11/AI11*100</f>
        <v>37.5</v>
      </c>
      <c r="AR11" s="3" t="s">
        <v>230</v>
      </c>
      <c r="AS11" s="3" t="s">
        <v>352</v>
      </c>
    </row>
    <row r="12" spans="1:46" x14ac:dyDescent="0.3">
      <c r="A12" s="1" t="s">
        <v>17</v>
      </c>
      <c r="B12" s="1" t="s">
        <v>15</v>
      </c>
      <c r="C12" s="4" t="s">
        <v>18</v>
      </c>
      <c r="D12" s="7">
        <v>3</v>
      </c>
      <c r="E12" s="6">
        <f t="shared" ref="E12:E17" si="1">D12*30</f>
        <v>90</v>
      </c>
      <c r="F12" s="6">
        <f t="shared" si="0"/>
        <v>60</v>
      </c>
      <c r="G12" s="6"/>
      <c r="H12" s="6"/>
      <c r="I12" s="6">
        <v>60</v>
      </c>
      <c r="J12" s="6">
        <f t="shared" ref="J12:J17" si="2">E12-F12</f>
        <v>30</v>
      </c>
      <c r="K12" s="7">
        <f t="shared" ref="K12:K17" si="3">F12/15</f>
        <v>4</v>
      </c>
      <c r="L12" s="6" t="s">
        <v>17</v>
      </c>
      <c r="M12" s="7">
        <f t="shared" ref="M12:M17" si="4">F12/E12*100</f>
        <v>66.666666666666657</v>
      </c>
      <c r="N12" s="3" t="s">
        <v>230</v>
      </c>
      <c r="AD12" s="241" t="s">
        <v>323</v>
      </c>
      <c r="AF12" s="470"/>
      <c r="AG12" s="4"/>
      <c r="AH12" s="7"/>
      <c r="AI12" s="6"/>
      <c r="AJ12" s="6"/>
      <c r="AK12" s="6"/>
      <c r="AL12" s="6"/>
      <c r="AM12" s="6"/>
      <c r="AN12" s="6"/>
      <c r="AO12" s="7"/>
      <c r="AP12" s="6"/>
      <c r="AQ12" s="7"/>
    </row>
    <row r="13" spans="1:46" x14ac:dyDescent="0.3">
      <c r="A13" s="1" t="s">
        <v>17</v>
      </c>
      <c r="B13" s="1" t="s">
        <v>15</v>
      </c>
      <c r="C13" s="4" t="s">
        <v>221</v>
      </c>
      <c r="D13" s="7">
        <v>7</v>
      </c>
      <c r="E13" s="6">
        <f t="shared" si="1"/>
        <v>210</v>
      </c>
      <c r="F13" s="6">
        <f t="shared" si="0"/>
        <v>75</v>
      </c>
      <c r="G13" s="6">
        <v>45</v>
      </c>
      <c r="H13" s="6"/>
      <c r="I13" s="6">
        <v>30</v>
      </c>
      <c r="J13" s="6">
        <f t="shared" si="2"/>
        <v>135</v>
      </c>
      <c r="K13" s="7">
        <f t="shared" si="3"/>
        <v>5</v>
      </c>
      <c r="L13" s="6" t="s">
        <v>19</v>
      </c>
      <c r="M13" s="7">
        <f t="shared" si="4"/>
        <v>35.714285714285715</v>
      </c>
      <c r="N13" s="3" t="s">
        <v>230</v>
      </c>
      <c r="AD13" s="241" t="s">
        <v>315</v>
      </c>
      <c r="AF13" s="470">
        <v>1.2</v>
      </c>
      <c r="AG13" s="473" t="s">
        <v>221</v>
      </c>
      <c r="AH13" s="7">
        <v>7</v>
      </c>
      <c r="AI13" s="6">
        <f>AH13*30</f>
        <v>210</v>
      </c>
      <c r="AJ13" s="6">
        <f>AK13+AL13+AM13</f>
        <v>75</v>
      </c>
      <c r="AK13" s="6">
        <v>45</v>
      </c>
      <c r="AL13" s="6"/>
      <c r="AM13" s="6">
        <v>30</v>
      </c>
      <c r="AN13" s="6">
        <f>AI13-AJ13</f>
        <v>135</v>
      </c>
      <c r="AO13" s="7">
        <f>AJ13/15</f>
        <v>5</v>
      </c>
      <c r="AP13" s="6" t="s">
        <v>19</v>
      </c>
      <c r="AQ13" s="7">
        <f>AJ13/AI13*100</f>
        <v>35.714285714285715</v>
      </c>
      <c r="AR13" s="3" t="s">
        <v>230</v>
      </c>
    </row>
    <row r="14" spans="1:46" x14ac:dyDescent="0.3">
      <c r="A14" s="1" t="s">
        <v>17</v>
      </c>
      <c r="B14" s="1" t="s">
        <v>15</v>
      </c>
      <c r="C14" s="4" t="s">
        <v>20</v>
      </c>
      <c r="D14" s="7">
        <v>6</v>
      </c>
      <c r="E14" s="6">
        <f t="shared" si="1"/>
        <v>180</v>
      </c>
      <c r="F14" s="6">
        <f t="shared" si="0"/>
        <v>75</v>
      </c>
      <c r="G14" s="6">
        <v>30</v>
      </c>
      <c r="H14" s="6"/>
      <c r="I14" s="6">
        <v>45</v>
      </c>
      <c r="J14" s="6">
        <f t="shared" si="2"/>
        <v>105</v>
      </c>
      <c r="K14" s="7">
        <f t="shared" si="3"/>
        <v>5</v>
      </c>
      <c r="L14" s="6" t="s">
        <v>19</v>
      </c>
      <c r="M14" s="7">
        <f t="shared" si="4"/>
        <v>41.666666666666671</v>
      </c>
      <c r="N14" s="3" t="s">
        <v>230</v>
      </c>
      <c r="AD14" s="241" t="s">
        <v>316</v>
      </c>
      <c r="AF14" s="470"/>
      <c r="AG14" s="473" t="s">
        <v>20</v>
      </c>
      <c r="AH14" s="7">
        <v>6</v>
      </c>
      <c r="AI14" s="6">
        <f>AH14*30</f>
        <v>180</v>
      </c>
      <c r="AJ14" s="6">
        <f>AK14+AL14+AM14</f>
        <v>75</v>
      </c>
      <c r="AK14" s="6">
        <v>30</v>
      </c>
      <c r="AL14" s="6"/>
      <c r="AM14" s="6">
        <v>45</v>
      </c>
      <c r="AN14" s="6">
        <f>AI14-AJ14</f>
        <v>105</v>
      </c>
      <c r="AO14" s="7">
        <f>AJ14/15</f>
        <v>5</v>
      </c>
      <c r="AP14" s="6" t="s">
        <v>19</v>
      </c>
      <c r="AQ14" s="7">
        <f>AJ14/AI14*100</f>
        <v>41.666666666666671</v>
      </c>
      <c r="AR14" s="3" t="s">
        <v>230</v>
      </c>
    </row>
    <row r="15" spans="1:46" x14ac:dyDescent="0.3">
      <c r="A15" s="1" t="s">
        <v>17</v>
      </c>
      <c r="B15" s="1" t="s">
        <v>15</v>
      </c>
      <c r="C15" s="4" t="s">
        <v>21</v>
      </c>
      <c r="D15" s="7">
        <v>5</v>
      </c>
      <c r="E15" s="6">
        <f t="shared" si="1"/>
        <v>150</v>
      </c>
      <c r="F15" s="6">
        <f t="shared" si="0"/>
        <v>60</v>
      </c>
      <c r="G15" s="6">
        <v>30</v>
      </c>
      <c r="H15" s="6"/>
      <c r="I15" s="6">
        <v>30</v>
      </c>
      <c r="J15" s="6">
        <f t="shared" si="2"/>
        <v>90</v>
      </c>
      <c r="K15" s="7">
        <f t="shared" si="3"/>
        <v>4</v>
      </c>
      <c r="L15" s="6" t="s">
        <v>19</v>
      </c>
      <c r="M15" s="7">
        <f t="shared" si="4"/>
        <v>40</v>
      </c>
      <c r="N15" s="3" t="s">
        <v>227</v>
      </c>
      <c r="AD15" s="241" t="s">
        <v>317</v>
      </c>
      <c r="AF15" s="470"/>
      <c r="AG15" s="474" t="s">
        <v>379</v>
      </c>
      <c r="AH15" s="7">
        <v>6</v>
      </c>
      <c r="AI15" s="6">
        <f>AH15*30</f>
        <v>180</v>
      </c>
      <c r="AJ15" s="6">
        <f>AK15+AL15+AM15</f>
        <v>60</v>
      </c>
      <c r="AK15" s="6">
        <v>30</v>
      </c>
      <c r="AL15" s="6"/>
      <c r="AM15" s="6">
        <v>30</v>
      </c>
      <c r="AN15" s="6">
        <f>AI15-AJ15</f>
        <v>120</v>
      </c>
      <c r="AO15" s="7">
        <f>AJ15/15</f>
        <v>4</v>
      </c>
      <c r="AP15" s="6" t="s">
        <v>19</v>
      </c>
      <c r="AQ15" s="7">
        <f>AJ15/AI15*100</f>
        <v>33.333333333333329</v>
      </c>
      <c r="AR15" s="3" t="s">
        <v>227</v>
      </c>
      <c r="AS15" s="3" t="s">
        <v>352</v>
      </c>
      <c r="AT15" s="3" t="s">
        <v>380</v>
      </c>
    </row>
    <row r="16" spans="1:46" x14ac:dyDescent="0.3">
      <c r="A16" s="1" t="s">
        <v>17</v>
      </c>
      <c r="B16" s="1" t="s">
        <v>15</v>
      </c>
      <c r="C16" s="4" t="s">
        <v>22</v>
      </c>
      <c r="D16" s="7">
        <v>5</v>
      </c>
      <c r="E16" s="6">
        <f t="shared" si="1"/>
        <v>150</v>
      </c>
      <c r="F16" s="6">
        <f t="shared" si="0"/>
        <v>60</v>
      </c>
      <c r="G16" s="6">
        <v>15</v>
      </c>
      <c r="H16" s="6">
        <v>45</v>
      </c>
      <c r="I16" s="6"/>
      <c r="J16" s="6">
        <f t="shared" si="2"/>
        <v>90</v>
      </c>
      <c r="K16" s="7">
        <f t="shared" si="3"/>
        <v>4</v>
      </c>
      <c r="L16" s="6" t="s">
        <v>30</v>
      </c>
      <c r="M16" s="7">
        <f t="shared" si="4"/>
        <v>40</v>
      </c>
      <c r="N16" s="3" t="s">
        <v>230</v>
      </c>
      <c r="AD16" s="241" t="s">
        <v>318</v>
      </c>
      <c r="AF16" s="470">
        <v>11.6</v>
      </c>
      <c r="AG16" s="473" t="s">
        <v>368</v>
      </c>
      <c r="AH16" s="7">
        <v>6</v>
      </c>
      <c r="AI16" s="6">
        <f>AH16*30</f>
        <v>180</v>
      </c>
      <c r="AJ16" s="6">
        <f>AK16+AL16+AM16</f>
        <v>60</v>
      </c>
      <c r="AK16" s="6">
        <v>15</v>
      </c>
      <c r="AL16" s="6">
        <v>45</v>
      </c>
      <c r="AM16" s="6"/>
      <c r="AN16" s="6">
        <f>AI16-AJ16</f>
        <v>120</v>
      </c>
      <c r="AO16" s="7">
        <f>AJ16/15</f>
        <v>4</v>
      </c>
      <c r="AP16" s="6" t="s">
        <v>30</v>
      </c>
      <c r="AQ16" s="7">
        <f>AJ16/AI16*100</f>
        <v>33.333333333333329</v>
      </c>
      <c r="AR16" s="3" t="s">
        <v>230</v>
      </c>
      <c r="AS16" s="3" t="s">
        <v>352</v>
      </c>
      <c r="AT16" s="3" t="s">
        <v>380</v>
      </c>
    </row>
    <row r="17" spans="1:45" x14ac:dyDescent="0.3">
      <c r="A17" s="1" t="s">
        <v>17</v>
      </c>
      <c r="B17" s="1" t="s">
        <v>15</v>
      </c>
      <c r="C17" s="4" t="s">
        <v>245</v>
      </c>
      <c r="D17" s="7">
        <v>1</v>
      </c>
      <c r="E17" s="6">
        <f t="shared" si="1"/>
        <v>30</v>
      </c>
      <c r="F17" s="6">
        <f t="shared" si="0"/>
        <v>15</v>
      </c>
      <c r="G17" s="6">
        <v>8</v>
      </c>
      <c r="H17" s="6"/>
      <c r="I17" s="6">
        <v>7</v>
      </c>
      <c r="J17" s="6">
        <f t="shared" si="2"/>
        <v>15</v>
      </c>
      <c r="K17" s="7">
        <f t="shared" si="3"/>
        <v>1</v>
      </c>
      <c r="L17" s="6" t="s">
        <v>17</v>
      </c>
      <c r="M17" s="7">
        <f t="shared" si="4"/>
        <v>50</v>
      </c>
      <c r="N17" s="3" t="s">
        <v>227</v>
      </c>
      <c r="AD17" s="241" t="s">
        <v>317</v>
      </c>
      <c r="AF17" s="470">
        <v>1</v>
      </c>
      <c r="AG17" s="475" t="s">
        <v>353</v>
      </c>
      <c r="AH17" s="7">
        <v>1</v>
      </c>
      <c r="AI17" s="6">
        <f>AH17*30</f>
        <v>30</v>
      </c>
      <c r="AJ17" s="6">
        <f>AK17+AL17+AM17</f>
        <v>15</v>
      </c>
      <c r="AK17" s="6">
        <v>8</v>
      </c>
      <c r="AL17" s="6"/>
      <c r="AM17" s="6">
        <v>7</v>
      </c>
      <c r="AN17" s="6">
        <f>AI17-AJ17</f>
        <v>15</v>
      </c>
      <c r="AO17" s="7">
        <f>AJ17/15</f>
        <v>1</v>
      </c>
      <c r="AP17" s="6" t="s">
        <v>17</v>
      </c>
      <c r="AQ17" s="7">
        <f>AJ17/AI17*100</f>
        <v>50</v>
      </c>
      <c r="AR17" s="3" t="s">
        <v>227</v>
      </c>
    </row>
    <row r="18" spans="1:45" x14ac:dyDescent="0.3">
      <c r="C18" s="8" t="s">
        <v>23</v>
      </c>
      <c r="D18" s="365">
        <f t="shared" ref="D18:K18" si="5">SUM(D11:D17)</f>
        <v>30</v>
      </c>
      <c r="E18" s="364">
        <f t="shared" si="5"/>
        <v>900</v>
      </c>
      <c r="F18" s="364">
        <f t="shared" si="5"/>
        <v>390</v>
      </c>
      <c r="G18" s="364">
        <f t="shared" si="5"/>
        <v>128</v>
      </c>
      <c r="H18" s="364">
        <f t="shared" si="5"/>
        <v>45</v>
      </c>
      <c r="I18" s="364">
        <f t="shared" si="5"/>
        <v>217</v>
      </c>
      <c r="J18" s="364">
        <f t="shared" si="5"/>
        <v>510</v>
      </c>
      <c r="K18" s="364">
        <f t="shared" si="5"/>
        <v>26</v>
      </c>
      <c r="L18" s="364"/>
      <c r="M18" s="364"/>
      <c r="AD18" s="241"/>
      <c r="AF18" s="470"/>
      <c r="AG18" s="8" t="s">
        <v>23</v>
      </c>
      <c r="AH18" s="365">
        <f t="shared" ref="AH18:AO18" si="6">SUM(AH11:AH17)</f>
        <v>30</v>
      </c>
      <c r="AI18" s="446">
        <f t="shared" si="6"/>
        <v>900</v>
      </c>
      <c r="AJ18" s="446">
        <f t="shared" si="6"/>
        <v>330</v>
      </c>
      <c r="AK18" s="446">
        <f t="shared" si="6"/>
        <v>128</v>
      </c>
      <c r="AL18" s="446">
        <f t="shared" si="6"/>
        <v>45</v>
      </c>
      <c r="AM18" s="446">
        <f t="shared" si="6"/>
        <v>157</v>
      </c>
      <c r="AN18" s="446">
        <f t="shared" si="6"/>
        <v>570</v>
      </c>
      <c r="AO18" s="446">
        <f t="shared" si="6"/>
        <v>22</v>
      </c>
      <c r="AP18" s="446"/>
      <c r="AQ18" s="446"/>
    </row>
    <row r="19" spans="1:45" x14ac:dyDescent="0.3">
      <c r="C19" s="9" t="s">
        <v>24</v>
      </c>
      <c r="D19" s="10">
        <f>30-D18</f>
        <v>0</v>
      </c>
      <c r="E19" s="10"/>
      <c r="F19" s="10"/>
      <c r="G19" s="10"/>
      <c r="H19" s="10"/>
      <c r="I19" s="10"/>
      <c r="J19" s="10"/>
      <c r="K19" s="10"/>
      <c r="L19" s="10"/>
      <c r="AD19" s="241"/>
      <c r="AG19" s="9"/>
      <c r="AH19" s="10">
        <f>30-AH18</f>
        <v>0</v>
      </c>
      <c r="AI19" s="10"/>
      <c r="AJ19" s="10"/>
      <c r="AK19" s="10"/>
      <c r="AL19" s="10"/>
      <c r="AM19" s="10"/>
      <c r="AN19" s="10"/>
      <c r="AO19" s="10"/>
      <c r="AP19" s="10"/>
    </row>
    <row r="20" spans="1:45" x14ac:dyDescent="0.3">
      <c r="C20" s="2" t="s">
        <v>25</v>
      </c>
      <c r="AD20" s="241"/>
      <c r="AG20" s="2" t="s">
        <v>25</v>
      </c>
      <c r="AH20" s="3"/>
      <c r="AI20" s="3"/>
      <c r="AJ20" s="3"/>
      <c r="AK20" s="3"/>
      <c r="AL20" s="3"/>
      <c r="AM20" s="3"/>
      <c r="AN20" s="3"/>
      <c r="AO20" s="3"/>
    </row>
    <row r="21" spans="1:45" ht="15" customHeight="1" x14ac:dyDescent="0.3">
      <c r="C21" s="1414" t="s">
        <v>0</v>
      </c>
      <c r="D21" s="1415" t="s">
        <v>1</v>
      </c>
      <c r="E21" s="1416" t="s">
        <v>2</v>
      </c>
      <c r="F21" s="1416"/>
      <c r="G21" s="1416"/>
      <c r="H21" s="1416"/>
      <c r="I21" s="1416"/>
      <c r="J21" s="1417"/>
      <c r="K21" s="1415" t="s">
        <v>3</v>
      </c>
      <c r="L21" s="1415" t="s">
        <v>4</v>
      </c>
      <c r="M21" s="1415" t="s">
        <v>5</v>
      </c>
      <c r="AD21" s="241"/>
      <c r="AG21" s="1414" t="s">
        <v>0</v>
      </c>
      <c r="AH21" s="1415" t="s">
        <v>1</v>
      </c>
      <c r="AI21" s="1416" t="s">
        <v>2</v>
      </c>
      <c r="AJ21" s="1416"/>
      <c r="AK21" s="1416"/>
      <c r="AL21" s="1416"/>
      <c r="AM21" s="1416"/>
      <c r="AN21" s="1417"/>
      <c r="AO21" s="1415" t="s">
        <v>3</v>
      </c>
      <c r="AP21" s="1415" t="s">
        <v>4</v>
      </c>
      <c r="AQ21" s="1415" t="s">
        <v>5</v>
      </c>
    </row>
    <row r="22" spans="1:45" ht="15" customHeight="1" x14ac:dyDescent="0.3">
      <c r="C22" s="1414"/>
      <c r="D22" s="1415"/>
      <c r="E22" s="1415" t="s">
        <v>6</v>
      </c>
      <c r="F22" s="1418" t="s">
        <v>7</v>
      </c>
      <c r="G22" s="1418"/>
      <c r="H22" s="1418"/>
      <c r="I22" s="1418"/>
      <c r="J22" s="1415" t="s">
        <v>26</v>
      </c>
      <c r="K22" s="1415"/>
      <c r="L22" s="1415"/>
      <c r="M22" s="1415"/>
      <c r="AD22" s="241"/>
      <c r="AG22" s="1414"/>
      <c r="AH22" s="1415"/>
      <c r="AI22" s="1415" t="s">
        <v>6</v>
      </c>
      <c r="AJ22" s="1418" t="s">
        <v>7</v>
      </c>
      <c r="AK22" s="1418"/>
      <c r="AL22" s="1418"/>
      <c r="AM22" s="1418"/>
      <c r="AN22" s="1415" t="s">
        <v>26</v>
      </c>
      <c r="AO22" s="1415"/>
      <c r="AP22" s="1415"/>
      <c r="AQ22" s="1415"/>
    </row>
    <row r="23" spans="1:45" ht="15" customHeight="1" x14ac:dyDescent="0.3">
      <c r="C23" s="1414"/>
      <c r="D23" s="1415"/>
      <c r="E23" s="1417"/>
      <c r="F23" s="1415" t="s">
        <v>9</v>
      </c>
      <c r="G23" s="1416" t="s">
        <v>10</v>
      </c>
      <c r="H23" s="1417"/>
      <c r="I23" s="1417"/>
      <c r="J23" s="1417"/>
      <c r="K23" s="1415"/>
      <c r="L23" s="1415"/>
      <c r="M23" s="1415"/>
      <c r="AD23" s="241"/>
      <c r="AG23" s="1414"/>
      <c r="AH23" s="1415"/>
      <c r="AI23" s="1417"/>
      <c r="AJ23" s="1415" t="s">
        <v>9</v>
      </c>
      <c r="AK23" s="1416" t="s">
        <v>10</v>
      </c>
      <c r="AL23" s="1417"/>
      <c r="AM23" s="1417"/>
      <c r="AN23" s="1417"/>
      <c r="AO23" s="1415"/>
      <c r="AP23" s="1415"/>
      <c r="AQ23" s="1415"/>
    </row>
    <row r="24" spans="1:45" ht="15" customHeight="1" x14ac:dyDescent="0.3">
      <c r="C24" s="1414"/>
      <c r="D24" s="1415"/>
      <c r="E24" s="1417"/>
      <c r="F24" s="1419"/>
      <c r="G24" s="1420" t="s">
        <v>27</v>
      </c>
      <c r="H24" s="1420" t="s">
        <v>28</v>
      </c>
      <c r="I24" s="1420" t="s">
        <v>29</v>
      </c>
      <c r="J24" s="1417"/>
      <c r="K24" s="1415"/>
      <c r="L24" s="1415"/>
      <c r="M24" s="1415"/>
      <c r="AD24" s="241"/>
      <c r="AG24" s="1414"/>
      <c r="AH24" s="1415"/>
      <c r="AI24" s="1417"/>
      <c r="AJ24" s="1419"/>
      <c r="AK24" s="1420" t="s">
        <v>27</v>
      </c>
      <c r="AL24" s="1420" t="s">
        <v>28</v>
      </c>
      <c r="AM24" s="1420" t="s">
        <v>29</v>
      </c>
      <c r="AN24" s="1417"/>
      <c r="AO24" s="1415"/>
      <c r="AP24" s="1415"/>
      <c r="AQ24" s="1415"/>
    </row>
    <row r="25" spans="1:45" x14ac:dyDescent="0.3">
      <c r="C25" s="1414"/>
      <c r="D25" s="1415"/>
      <c r="E25" s="1417"/>
      <c r="F25" s="1419"/>
      <c r="G25" s="1420"/>
      <c r="H25" s="1420"/>
      <c r="I25" s="1420"/>
      <c r="J25" s="1417"/>
      <c r="K25" s="1415"/>
      <c r="L25" s="1415"/>
      <c r="M25" s="1415"/>
      <c r="AD25" s="241"/>
      <c r="AG25" s="1414"/>
      <c r="AH25" s="1415"/>
      <c r="AI25" s="1417"/>
      <c r="AJ25" s="1419"/>
      <c r="AK25" s="1420"/>
      <c r="AL25" s="1420"/>
      <c r="AM25" s="1420"/>
      <c r="AN25" s="1417"/>
      <c r="AO25" s="1415"/>
      <c r="AP25" s="1415"/>
      <c r="AQ25" s="1415"/>
    </row>
    <row r="26" spans="1:45" x14ac:dyDescent="0.3">
      <c r="C26" s="1414"/>
      <c r="D26" s="1415"/>
      <c r="E26" s="1417"/>
      <c r="F26" s="1419"/>
      <c r="G26" s="1420"/>
      <c r="H26" s="1420"/>
      <c r="I26" s="1420"/>
      <c r="J26" s="1417"/>
      <c r="K26" s="1415"/>
      <c r="L26" s="1415"/>
      <c r="M26" s="1415"/>
      <c r="AD26" s="241"/>
      <c r="AG26" s="1414"/>
      <c r="AH26" s="1415"/>
      <c r="AI26" s="1417"/>
      <c r="AJ26" s="1419"/>
      <c r="AK26" s="1420"/>
      <c r="AL26" s="1420"/>
      <c r="AM26" s="1420"/>
      <c r="AN26" s="1417"/>
      <c r="AO26" s="1415"/>
      <c r="AP26" s="1415"/>
      <c r="AQ26" s="1415"/>
    </row>
    <row r="27" spans="1:45" x14ac:dyDescent="0.3">
      <c r="C27" s="1414"/>
      <c r="D27" s="1415"/>
      <c r="E27" s="1417"/>
      <c r="F27" s="1419"/>
      <c r="G27" s="1420"/>
      <c r="H27" s="1420"/>
      <c r="I27" s="1420"/>
      <c r="J27" s="1417"/>
      <c r="K27" s="1415"/>
      <c r="L27" s="1415"/>
      <c r="M27" s="1415"/>
      <c r="AD27" s="241"/>
      <c r="AG27" s="1414"/>
      <c r="AH27" s="1415"/>
      <c r="AI27" s="1417"/>
      <c r="AJ27" s="1419"/>
      <c r="AK27" s="1420"/>
      <c r="AL27" s="1420"/>
      <c r="AM27" s="1420"/>
      <c r="AN27" s="1417"/>
      <c r="AO27" s="1415"/>
      <c r="AP27" s="1415"/>
      <c r="AQ27" s="1415"/>
    </row>
    <row r="28" spans="1:45" x14ac:dyDescent="0.3">
      <c r="A28" s="1" t="s">
        <v>17</v>
      </c>
      <c r="B28" s="1" t="s">
        <v>15</v>
      </c>
      <c r="C28" s="4" t="s">
        <v>16</v>
      </c>
      <c r="D28" s="5">
        <v>3</v>
      </c>
      <c r="E28" s="6">
        <f>D28*30</f>
        <v>90</v>
      </c>
      <c r="F28" s="6">
        <f>G28+H28+I28</f>
        <v>36</v>
      </c>
      <c r="G28" s="6"/>
      <c r="H28" s="6"/>
      <c r="I28" s="6">
        <v>36</v>
      </c>
      <c r="J28" s="6">
        <f>E28-F28</f>
        <v>54</v>
      </c>
      <c r="K28" s="7">
        <f>F28/18</f>
        <v>2</v>
      </c>
      <c r="L28" s="6" t="s">
        <v>17</v>
      </c>
      <c r="M28" s="7">
        <f>F28/E28*100</f>
        <v>40</v>
      </c>
      <c r="N28" s="3" t="s">
        <v>230</v>
      </c>
      <c r="AD28" s="241" t="s">
        <v>314</v>
      </c>
      <c r="AF28" s="470">
        <v>11.13</v>
      </c>
      <c r="AG28" s="473" t="s">
        <v>16</v>
      </c>
      <c r="AH28" s="5">
        <v>3</v>
      </c>
      <c r="AI28" s="6">
        <f>AH28*30</f>
        <v>90</v>
      </c>
      <c r="AJ28" s="6">
        <f>AK28+AL28+AM28</f>
        <v>36</v>
      </c>
      <c r="AK28" s="6"/>
      <c r="AL28" s="6"/>
      <c r="AM28" s="6">
        <v>36</v>
      </c>
      <c r="AN28" s="6">
        <f>AI28-AJ28</f>
        <v>54</v>
      </c>
      <c r="AO28" s="7">
        <f>AJ28/18</f>
        <v>2</v>
      </c>
      <c r="AP28" s="6" t="s">
        <v>17</v>
      </c>
      <c r="AQ28" s="7">
        <f>AJ28/AI28*100</f>
        <v>40</v>
      </c>
    </row>
    <row r="29" spans="1:45" x14ac:dyDescent="0.3">
      <c r="A29" s="1" t="s">
        <v>17</v>
      </c>
      <c r="B29" s="1" t="s">
        <v>15</v>
      </c>
      <c r="C29" s="4" t="s">
        <v>18</v>
      </c>
      <c r="D29" s="7">
        <v>3.5</v>
      </c>
      <c r="E29" s="6">
        <f t="shared" ref="E29:E35" si="7">D29*30</f>
        <v>105</v>
      </c>
      <c r="F29" s="6">
        <f t="shared" ref="F29:F35" si="8">G29+H29+I29</f>
        <v>72</v>
      </c>
      <c r="G29" s="6"/>
      <c r="H29" s="6"/>
      <c r="I29" s="6">
        <v>72</v>
      </c>
      <c r="J29" s="6">
        <f t="shared" ref="J29:J35" si="9">E29-F29</f>
        <v>33</v>
      </c>
      <c r="K29" s="7">
        <f t="shared" ref="K29:K35" si="10">F29/18</f>
        <v>4</v>
      </c>
      <c r="L29" s="6" t="s">
        <v>17</v>
      </c>
      <c r="M29" s="7">
        <f t="shared" ref="M29:M35" si="11">F29/E29*100</f>
        <v>68.571428571428569</v>
      </c>
      <c r="N29" s="3" t="s">
        <v>230</v>
      </c>
      <c r="AD29" s="241" t="s">
        <v>323</v>
      </c>
      <c r="AF29" s="470">
        <v>5.7</v>
      </c>
      <c r="AG29" s="474" t="s">
        <v>309</v>
      </c>
      <c r="AH29" s="454">
        <v>3</v>
      </c>
      <c r="AI29" s="6">
        <f t="shared" ref="AI29:AI35" si="12">AH29*30</f>
        <v>90</v>
      </c>
      <c r="AJ29" s="6">
        <f t="shared" ref="AJ29:AJ35" si="13">AK29+AL29+AM29</f>
        <v>36</v>
      </c>
      <c r="AK29" s="6">
        <v>18</v>
      </c>
      <c r="AL29" s="6"/>
      <c r="AM29" s="6">
        <v>18</v>
      </c>
      <c r="AN29" s="6">
        <f t="shared" ref="AN29:AN35" si="14">AI29-AJ29</f>
        <v>54</v>
      </c>
      <c r="AO29" s="7">
        <v>2</v>
      </c>
      <c r="AP29" s="6" t="s">
        <v>17</v>
      </c>
      <c r="AQ29" s="7">
        <f t="shared" ref="AQ29:AQ35" si="15">AJ29/AI29*100</f>
        <v>40</v>
      </c>
      <c r="AR29" s="3" t="s">
        <v>227</v>
      </c>
      <c r="AS29" s="3" t="s">
        <v>354</v>
      </c>
    </row>
    <row r="30" spans="1:45" x14ac:dyDescent="0.3">
      <c r="A30" s="1" t="s">
        <v>17</v>
      </c>
      <c r="B30" s="1" t="s">
        <v>15</v>
      </c>
      <c r="C30" s="4" t="s">
        <v>35</v>
      </c>
      <c r="D30" s="7">
        <v>6</v>
      </c>
      <c r="E30" s="6">
        <f t="shared" si="7"/>
        <v>180</v>
      </c>
      <c r="F30" s="6">
        <f t="shared" si="8"/>
        <v>72</v>
      </c>
      <c r="G30" s="6">
        <v>36</v>
      </c>
      <c r="H30" s="6">
        <v>18</v>
      </c>
      <c r="I30" s="6">
        <v>18</v>
      </c>
      <c r="J30" s="6">
        <f t="shared" si="9"/>
        <v>108</v>
      </c>
      <c r="K30" s="7">
        <f t="shared" si="10"/>
        <v>4</v>
      </c>
      <c r="L30" s="6" t="s">
        <v>19</v>
      </c>
      <c r="M30" s="7">
        <f t="shared" si="11"/>
        <v>40</v>
      </c>
      <c r="N30" s="3" t="s">
        <v>230</v>
      </c>
      <c r="AD30" s="241" t="s">
        <v>316</v>
      </c>
      <c r="AF30" s="470">
        <v>6</v>
      </c>
      <c r="AG30" s="473" t="s">
        <v>35</v>
      </c>
      <c r="AH30" s="7">
        <v>6</v>
      </c>
      <c r="AI30" s="6">
        <f t="shared" si="12"/>
        <v>180</v>
      </c>
      <c r="AJ30" s="6">
        <f t="shared" si="13"/>
        <v>72</v>
      </c>
      <c r="AK30" s="6">
        <v>36</v>
      </c>
      <c r="AL30" s="6">
        <v>18</v>
      </c>
      <c r="AM30" s="6">
        <v>18</v>
      </c>
      <c r="AN30" s="6">
        <f t="shared" si="14"/>
        <v>108</v>
      </c>
      <c r="AO30" s="7">
        <f t="shared" ref="AO30:AO35" si="16">AJ30/18</f>
        <v>4</v>
      </c>
      <c r="AP30" s="6" t="s">
        <v>19</v>
      </c>
      <c r="AQ30" s="7">
        <f t="shared" si="15"/>
        <v>40</v>
      </c>
      <c r="AS30" s="3" t="s">
        <v>356</v>
      </c>
    </row>
    <row r="31" spans="1:45" x14ac:dyDescent="0.3">
      <c r="A31" s="1" t="s">
        <v>17</v>
      </c>
      <c r="B31" s="1" t="s">
        <v>15</v>
      </c>
      <c r="C31" s="4" t="s">
        <v>246</v>
      </c>
      <c r="D31" s="7">
        <v>6</v>
      </c>
      <c r="E31" s="6">
        <f t="shared" si="7"/>
        <v>180</v>
      </c>
      <c r="F31" s="6">
        <f t="shared" si="8"/>
        <v>72</v>
      </c>
      <c r="G31" s="6">
        <v>36</v>
      </c>
      <c r="H31" s="6"/>
      <c r="I31" s="6">
        <v>36</v>
      </c>
      <c r="J31" s="6">
        <f t="shared" si="9"/>
        <v>108</v>
      </c>
      <c r="K31" s="7">
        <f t="shared" si="10"/>
        <v>4</v>
      </c>
      <c r="L31" s="6" t="s">
        <v>19</v>
      </c>
      <c r="M31" s="7">
        <f t="shared" si="11"/>
        <v>40</v>
      </c>
      <c r="N31" s="3" t="s">
        <v>227</v>
      </c>
      <c r="AD31" s="241" t="s">
        <v>317</v>
      </c>
      <c r="AF31" s="470">
        <v>6</v>
      </c>
      <c r="AG31" s="473" t="s">
        <v>246</v>
      </c>
      <c r="AH31" s="7">
        <v>6</v>
      </c>
      <c r="AI31" s="6">
        <f t="shared" si="12"/>
        <v>180</v>
      </c>
      <c r="AJ31" s="6">
        <f t="shared" si="13"/>
        <v>72</v>
      </c>
      <c r="AK31" s="6">
        <v>36</v>
      </c>
      <c r="AL31" s="6"/>
      <c r="AM31" s="6">
        <v>36</v>
      </c>
      <c r="AN31" s="6">
        <f t="shared" si="14"/>
        <v>108</v>
      </c>
      <c r="AO31" s="7">
        <f t="shared" si="16"/>
        <v>4</v>
      </c>
      <c r="AP31" s="6" t="s">
        <v>19</v>
      </c>
      <c r="AQ31" s="7">
        <f t="shared" si="15"/>
        <v>40</v>
      </c>
    </row>
    <row r="32" spans="1:45" x14ac:dyDescent="0.3">
      <c r="A32" s="1" t="s">
        <v>17</v>
      </c>
      <c r="B32" s="1" t="s">
        <v>15</v>
      </c>
      <c r="C32" s="4" t="s">
        <v>31</v>
      </c>
      <c r="D32" s="7">
        <v>4</v>
      </c>
      <c r="E32" s="6">
        <f t="shared" si="7"/>
        <v>120</v>
      </c>
      <c r="F32" s="6">
        <f t="shared" si="8"/>
        <v>54</v>
      </c>
      <c r="G32" s="6">
        <v>18</v>
      </c>
      <c r="H32" s="6"/>
      <c r="I32" s="6">
        <v>36</v>
      </c>
      <c r="J32" s="6">
        <f t="shared" si="9"/>
        <v>66</v>
      </c>
      <c r="K32" s="7">
        <f t="shared" si="10"/>
        <v>3</v>
      </c>
      <c r="L32" s="6" t="s">
        <v>19</v>
      </c>
      <c r="M32" s="7">
        <f t="shared" si="11"/>
        <v>45</v>
      </c>
      <c r="N32" s="3" t="s">
        <v>230</v>
      </c>
      <c r="AD32" s="241" t="s">
        <v>315</v>
      </c>
      <c r="AF32" s="470">
        <v>1.2</v>
      </c>
      <c r="AG32" s="4" t="s">
        <v>31</v>
      </c>
      <c r="AH32" s="7">
        <v>4</v>
      </c>
      <c r="AI32" s="6">
        <f t="shared" si="12"/>
        <v>120</v>
      </c>
      <c r="AJ32" s="6">
        <f t="shared" si="13"/>
        <v>54</v>
      </c>
      <c r="AK32" s="6">
        <v>18</v>
      </c>
      <c r="AL32" s="6"/>
      <c r="AM32" s="6">
        <v>36</v>
      </c>
      <c r="AN32" s="6">
        <f t="shared" si="14"/>
        <v>66</v>
      </c>
      <c r="AO32" s="7">
        <f t="shared" si="16"/>
        <v>3</v>
      </c>
      <c r="AP32" s="6" t="s">
        <v>19</v>
      </c>
      <c r="AQ32" s="7">
        <f t="shared" si="15"/>
        <v>45</v>
      </c>
    </row>
    <row r="33" spans="1:43" x14ac:dyDescent="0.3">
      <c r="A33" s="1" t="s">
        <v>17</v>
      </c>
      <c r="B33" s="1" t="s">
        <v>15</v>
      </c>
      <c r="C33" s="4" t="s">
        <v>223</v>
      </c>
      <c r="D33" s="7">
        <v>4.5</v>
      </c>
      <c r="E33" s="6">
        <f t="shared" si="7"/>
        <v>135</v>
      </c>
      <c r="F33" s="6">
        <f t="shared" si="8"/>
        <v>18</v>
      </c>
      <c r="G33" s="6"/>
      <c r="H33" s="6"/>
      <c r="I33" s="6">
        <v>18</v>
      </c>
      <c r="J33" s="6">
        <f t="shared" si="9"/>
        <v>117</v>
      </c>
      <c r="K33" s="7">
        <f t="shared" si="10"/>
        <v>1</v>
      </c>
      <c r="L33" s="6" t="s">
        <v>17</v>
      </c>
      <c r="M33" s="7">
        <f t="shared" si="11"/>
        <v>13.333333333333334</v>
      </c>
      <c r="N33" s="3" t="s">
        <v>227</v>
      </c>
      <c r="AD33" s="241" t="s">
        <v>317</v>
      </c>
      <c r="AF33" s="470">
        <v>1</v>
      </c>
      <c r="AG33" s="4" t="s">
        <v>223</v>
      </c>
      <c r="AH33" s="7">
        <v>4.5</v>
      </c>
      <c r="AI33" s="6">
        <f t="shared" si="12"/>
        <v>135</v>
      </c>
      <c r="AJ33" s="6">
        <f t="shared" si="13"/>
        <v>18</v>
      </c>
      <c r="AK33" s="6"/>
      <c r="AL33" s="6"/>
      <c r="AM33" s="6">
        <v>18</v>
      </c>
      <c r="AN33" s="6">
        <f t="shared" si="14"/>
        <v>117</v>
      </c>
      <c r="AO33" s="7">
        <f t="shared" si="16"/>
        <v>1</v>
      </c>
      <c r="AP33" s="6" t="s">
        <v>17</v>
      </c>
      <c r="AQ33" s="7">
        <f t="shared" si="15"/>
        <v>13.333333333333334</v>
      </c>
    </row>
    <row r="34" spans="1:43" x14ac:dyDescent="0.3">
      <c r="A34" s="1" t="s">
        <v>17</v>
      </c>
      <c r="B34" s="1" t="s">
        <v>15</v>
      </c>
      <c r="C34" s="4" t="s">
        <v>33</v>
      </c>
      <c r="D34" s="7">
        <v>3</v>
      </c>
      <c r="E34" s="6">
        <f t="shared" si="7"/>
        <v>90</v>
      </c>
      <c r="F34" s="6">
        <f t="shared" si="8"/>
        <v>36</v>
      </c>
      <c r="G34" s="6">
        <v>18</v>
      </c>
      <c r="H34" s="6"/>
      <c r="I34" s="6">
        <v>18</v>
      </c>
      <c r="J34" s="6">
        <f t="shared" si="9"/>
        <v>54</v>
      </c>
      <c r="K34" s="7">
        <f t="shared" si="10"/>
        <v>2</v>
      </c>
      <c r="L34" s="6" t="s">
        <v>30</v>
      </c>
      <c r="M34" s="7">
        <f t="shared" si="11"/>
        <v>40</v>
      </c>
      <c r="N34" s="3" t="s">
        <v>230</v>
      </c>
      <c r="AD34" s="241" t="s">
        <v>314</v>
      </c>
      <c r="AF34" s="470">
        <v>11.12</v>
      </c>
      <c r="AG34" s="4" t="s">
        <v>33</v>
      </c>
      <c r="AH34" s="7">
        <v>3.5</v>
      </c>
      <c r="AI34" s="6">
        <f t="shared" si="12"/>
        <v>105</v>
      </c>
      <c r="AJ34" s="6">
        <f t="shared" si="13"/>
        <v>36</v>
      </c>
      <c r="AK34" s="6">
        <v>18</v>
      </c>
      <c r="AL34" s="6"/>
      <c r="AM34" s="6">
        <v>18</v>
      </c>
      <c r="AN34" s="6">
        <f t="shared" si="14"/>
        <v>69</v>
      </c>
      <c r="AO34" s="7">
        <f t="shared" si="16"/>
        <v>2</v>
      </c>
      <c r="AP34" s="6" t="s">
        <v>30</v>
      </c>
      <c r="AQ34" s="7">
        <f t="shared" si="15"/>
        <v>34.285714285714285</v>
      </c>
    </row>
    <row r="35" spans="1:43" x14ac:dyDescent="0.3">
      <c r="C35" s="4"/>
      <c r="D35" s="7"/>
      <c r="E35" s="6">
        <f t="shared" si="7"/>
        <v>0</v>
      </c>
      <c r="F35" s="6">
        <f t="shared" si="8"/>
        <v>0</v>
      </c>
      <c r="G35" s="6"/>
      <c r="H35" s="6"/>
      <c r="I35" s="6"/>
      <c r="J35" s="6">
        <f t="shared" si="9"/>
        <v>0</v>
      </c>
      <c r="K35" s="7">
        <f t="shared" si="10"/>
        <v>0</v>
      </c>
      <c r="L35" s="6"/>
      <c r="M35" s="7" t="e">
        <f t="shared" si="11"/>
        <v>#DIV/0!</v>
      </c>
      <c r="AD35" s="241"/>
      <c r="AG35" s="4"/>
      <c r="AH35" s="7"/>
      <c r="AI35" s="6">
        <f t="shared" si="12"/>
        <v>0</v>
      </c>
      <c r="AJ35" s="6">
        <f t="shared" si="13"/>
        <v>0</v>
      </c>
      <c r="AK35" s="6"/>
      <c r="AL35" s="6"/>
      <c r="AM35" s="6"/>
      <c r="AN35" s="6">
        <f t="shared" si="14"/>
        <v>0</v>
      </c>
      <c r="AO35" s="7">
        <f t="shared" si="16"/>
        <v>0</v>
      </c>
      <c r="AP35" s="6"/>
      <c r="AQ35" s="7" t="e">
        <f t="shared" si="15"/>
        <v>#DIV/0!</v>
      </c>
    </row>
    <row r="36" spans="1:43" x14ac:dyDescent="0.3">
      <c r="C36" s="8" t="s">
        <v>23</v>
      </c>
      <c r="D36" s="365">
        <f>SUM(D28:D35)</f>
        <v>30</v>
      </c>
      <c r="E36" s="364">
        <f t="shared" ref="E36:J36" si="17">SUM(E28:E35)</f>
        <v>900</v>
      </c>
      <c r="F36" s="364">
        <f t="shared" si="17"/>
        <v>360</v>
      </c>
      <c r="G36" s="364">
        <f t="shared" si="17"/>
        <v>108</v>
      </c>
      <c r="H36" s="364">
        <f t="shared" si="17"/>
        <v>18</v>
      </c>
      <c r="I36" s="364">
        <f t="shared" si="17"/>
        <v>234</v>
      </c>
      <c r="J36" s="364">
        <f t="shared" si="17"/>
        <v>540</v>
      </c>
      <c r="K36" s="364">
        <f>SUM(K28:K35)</f>
        <v>20</v>
      </c>
      <c r="L36" s="364"/>
      <c r="M36" s="364"/>
      <c r="AD36" s="241"/>
      <c r="AG36" s="8" t="s">
        <v>23</v>
      </c>
      <c r="AH36" s="365">
        <f>SUM(AH28:AH35)</f>
        <v>30</v>
      </c>
      <c r="AI36" s="446">
        <f t="shared" ref="AI36:AN36" si="18">SUM(AI28:AI35)</f>
        <v>900</v>
      </c>
      <c r="AJ36" s="446">
        <f t="shared" si="18"/>
        <v>324</v>
      </c>
      <c r="AK36" s="446">
        <f t="shared" si="18"/>
        <v>126</v>
      </c>
      <c r="AL36" s="446">
        <f t="shared" si="18"/>
        <v>18</v>
      </c>
      <c r="AM36" s="446">
        <f t="shared" si="18"/>
        <v>180</v>
      </c>
      <c r="AN36" s="446">
        <f t="shared" si="18"/>
        <v>576</v>
      </c>
      <c r="AO36" s="446">
        <f>SUM(AO28:AO35)</f>
        <v>18</v>
      </c>
      <c r="AP36" s="446"/>
      <c r="AQ36" s="446"/>
    </row>
    <row r="37" spans="1:43" x14ac:dyDescent="0.3">
      <c r="C37" s="9" t="s">
        <v>24</v>
      </c>
      <c r="D37" s="12">
        <f>30-D36</f>
        <v>0</v>
      </c>
      <c r="AD37" s="241"/>
      <c r="AN37" s="3"/>
      <c r="AO37" s="3"/>
    </row>
    <row r="38" spans="1:43" x14ac:dyDescent="0.3">
      <c r="C38" s="9"/>
      <c r="D38" s="12"/>
      <c r="O38" s="241"/>
      <c r="P38" s="241"/>
      <c r="Q38" s="241"/>
      <c r="R38" s="241"/>
      <c r="S38" s="241"/>
      <c r="T38" s="241"/>
      <c r="U38" s="241"/>
      <c r="V38" s="241"/>
      <c r="W38" s="241"/>
      <c r="X38" s="241"/>
      <c r="Y38" s="241"/>
      <c r="Z38" s="241"/>
      <c r="AA38" s="241"/>
      <c r="AB38" s="241"/>
      <c r="AC38" s="241"/>
      <c r="AD38" s="241"/>
      <c r="AE38" s="241"/>
      <c r="AG38" s="241"/>
      <c r="AH38" s="241"/>
      <c r="AI38" s="241"/>
      <c r="AJ38" s="241"/>
      <c r="AK38" s="241"/>
      <c r="AL38" s="241"/>
      <c r="AM38" s="241"/>
      <c r="AN38" s="3"/>
      <c r="AO38" s="3"/>
    </row>
    <row r="39" spans="1:43" x14ac:dyDescent="0.3">
      <c r="C39" s="9"/>
      <c r="D39" s="12"/>
      <c r="O39" s="241"/>
      <c r="P39" s="241"/>
      <c r="Q39" s="241"/>
      <c r="R39" s="241"/>
      <c r="S39" s="241"/>
      <c r="T39" s="241"/>
      <c r="U39" s="241"/>
      <c r="V39" s="241"/>
      <c r="W39" s="241"/>
      <c r="X39" s="241"/>
      <c r="Y39" s="241"/>
      <c r="Z39" s="241"/>
      <c r="AA39" s="241"/>
      <c r="AB39" s="241"/>
      <c r="AC39" s="241"/>
      <c r="AD39" s="241"/>
      <c r="AE39" s="241"/>
      <c r="AG39" s="241"/>
      <c r="AH39" s="241"/>
      <c r="AI39" s="241"/>
      <c r="AJ39" s="241"/>
      <c r="AK39" s="241"/>
      <c r="AL39" s="241"/>
      <c r="AM39" s="241"/>
      <c r="AN39" s="3"/>
      <c r="AO39" s="3"/>
    </row>
    <row r="40" spans="1:43" x14ac:dyDescent="0.3">
      <c r="C40" s="9"/>
      <c r="D40" s="12"/>
      <c r="O40" s="241"/>
      <c r="P40" s="241"/>
      <c r="Q40" s="241"/>
      <c r="R40" s="241"/>
      <c r="S40" s="241"/>
      <c r="T40" s="241"/>
      <c r="U40" s="241"/>
      <c r="V40" s="241"/>
      <c r="W40" s="241"/>
      <c r="X40" s="241"/>
      <c r="Y40" s="241"/>
      <c r="Z40" s="241"/>
      <c r="AA40" s="241"/>
      <c r="AB40" s="241"/>
      <c r="AC40" s="241"/>
      <c r="AD40" s="241"/>
      <c r="AE40" s="241"/>
      <c r="AG40" s="241"/>
      <c r="AH40" s="241"/>
      <c r="AI40" s="241"/>
      <c r="AJ40" s="241"/>
      <c r="AK40" s="241"/>
      <c r="AL40" s="241"/>
      <c r="AM40" s="241"/>
      <c r="AN40" s="3"/>
      <c r="AO40" s="3"/>
    </row>
    <row r="41" spans="1:43" x14ac:dyDescent="0.3">
      <c r="C41" s="2" t="s">
        <v>210</v>
      </c>
      <c r="AD41" s="241"/>
      <c r="AG41" s="2" t="s">
        <v>210</v>
      </c>
      <c r="AH41" s="3"/>
      <c r="AI41" s="3"/>
      <c r="AJ41" s="3"/>
      <c r="AK41" s="3"/>
      <c r="AL41" s="3"/>
      <c r="AM41" s="3"/>
      <c r="AN41" s="3"/>
      <c r="AO41" s="3"/>
    </row>
    <row r="42" spans="1:43" ht="15" customHeight="1" x14ac:dyDescent="0.3">
      <c r="C42" s="1414" t="s">
        <v>0</v>
      </c>
      <c r="D42" s="1415" t="s">
        <v>1</v>
      </c>
      <c r="E42" s="1416" t="s">
        <v>2</v>
      </c>
      <c r="F42" s="1416"/>
      <c r="G42" s="1416"/>
      <c r="H42" s="1416"/>
      <c r="I42" s="1416"/>
      <c r="J42" s="1417"/>
      <c r="K42" s="1415" t="s">
        <v>3</v>
      </c>
      <c r="L42" s="1415" t="s">
        <v>4</v>
      </c>
      <c r="M42" s="1415" t="s">
        <v>5</v>
      </c>
      <c r="AD42" s="241"/>
      <c r="AG42" s="1414" t="s">
        <v>0</v>
      </c>
      <c r="AH42" s="1415" t="s">
        <v>1</v>
      </c>
      <c r="AI42" s="1416" t="s">
        <v>2</v>
      </c>
      <c r="AJ42" s="1416"/>
      <c r="AK42" s="1416"/>
      <c r="AL42" s="1416"/>
      <c r="AM42" s="1416"/>
      <c r="AN42" s="1417"/>
      <c r="AO42" s="1415" t="s">
        <v>3</v>
      </c>
      <c r="AP42" s="1415" t="s">
        <v>4</v>
      </c>
      <c r="AQ42" s="1415" t="s">
        <v>5</v>
      </c>
    </row>
    <row r="43" spans="1:43" ht="15" customHeight="1" x14ac:dyDescent="0.3">
      <c r="C43" s="1414"/>
      <c r="D43" s="1415"/>
      <c r="E43" s="1415" t="s">
        <v>6</v>
      </c>
      <c r="F43" s="1418" t="s">
        <v>7</v>
      </c>
      <c r="G43" s="1418"/>
      <c r="H43" s="1418"/>
      <c r="I43" s="1418"/>
      <c r="J43" s="1415" t="s">
        <v>26</v>
      </c>
      <c r="K43" s="1415"/>
      <c r="L43" s="1415"/>
      <c r="M43" s="1415"/>
      <c r="AD43" s="241"/>
      <c r="AG43" s="1414"/>
      <c r="AH43" s="1415"/>
      <c r="AI43" s="1415" t="s">
        <v>6</v>
      </c>
      <c r="AJ43" s="1418" t="s">
        <v>7</v>
      </c>
      <c r="AK43" s="1418"/>
      <c r="AL43" s="1418"/>
      <c r="AM43" s="1418"/>
      <c r="AN43" s="1415" t="s">
        <v>26</v>
      </c>
      <c r="AO43" s="1415"/>
      <c r="AP43" s="1415"/>
      <c r="AQ43" s="1415"/>
    </row>
    <row r="44" spans="1:43" ht="15" customHeight="1" x14ac:dyDescent="0.3">
      <c r="C44" s="1414"/>
      <c r="D44" s="1415"/>
      <c r="E44" s="1417"/>
      <c r="F44" s="1415" t="s">
        <v>9</v>
      </c>
      <c r="G44" s="1416" t="s">
        <v>10</v>
      </c>
      <c r="H44" s="1417"/>
      <c r="I44" s="1417"/>
      <c r="J44" s="1417"/>
      <c r="K44" s="1415"/>
      <c r="L44" s="1415"/>
      <c r="M44" s="1415"/>
      <c r="AD44" s="241"/>
      <c r="AG44" s="1414"/>
      <c r="AH44" s="1415"/>
      <c r="AI44" s="1417"/>
      <c r="AJ44" s="1415" t="s">
        <v>9</v>
      </c>
      <c r="AK44" s="1416" t="s">
        <v>10</v>
      </c>
      <c r="AL44" s="1417"/>
      <c r="AM44" s="1417"/>
      <c r="AN44" s="1417"/>
      <c r="AO44" s="1415"/>
      <c r="AP44" s="1415"/>
      <c r="AQ44" s="1415"/>
    </row>
    <row r="45" spans="1:43" ht="15" customHeight="1" x14ac:dyDescent="0.3">
      <c r="C45" s="1414"/>
      <c r="D45" s="1415"/>
      <c r="E45" s="1417"/>
      <c r="F45" s="1419"/>
      <c r="G45" s="1415" t="s">
        <v>27</v>
      </c>
      <c r="H45" s="1415" t="s">
        <v>28</v>
      </c>
      <c r="I45" s="1415" t="s">
        <v>29</v>
      </c>
      <c r="J45" s="1417"/>
      <c r="K45" s="1415"/>
      <c r="L45" s="1415"/>
      <c r="M45" s="1415"/>
      <c r="AD45" s="241"/>
      <c r="AG45" s="1414"/>
      <c r="AH45" s="1415"/>
      <c r="AI45" s="1417"/>
      <c r="AJ45" s="1419"/>
      <c r="AK45" s="1415" t="s">
        <v>27</v>
      </c>
      <c r="AL45" s="1415" t="s">
        <v>28</v>
      </c>
      <c r="AM45" s="1415" t="s">
        <v>29</v>
      </c>
      <c r="AN45" s="1417"/>
      <c r="AO45" s="1415"/>
      <c r="AP45" s="1415"/>
      <c r="AQ45" s="1415"/>
    </row>
    <row r="46" spans="1:43" x14ac:dyDescent="0.3">
      <c r="C46" s="1414"/>
      <c r="D46" s="1415"/>
      <c r="E46" s="1417"/>
      <c r="F46" s="1419"/>
      <c r="G46" s="1415"/>
      <c r="H46" s="1415"/>
      <c r="I46" s="1415"/>
      <c r="J46" s="1417"/>
      <c r="K46" s="1415"/>
      <c r="L46" s="1415"/>
      <c r="M46" s="1415"/>
      <c r="AD46" s="241"/>
      <c r="AG46" s="1414"/>
      <c r="AH46" s="1415"/>
      <c r="AI46" s="1417"/>
      <c r="AJ46" s="1419"/>
      <c r="AK46" s="1415"/>
      <c r="AL46" s="1415"/>
      <c r="AM46" s="1415"/>
      <c r="AN46" s="1417"/>
      <c r="AO46" s="1415"/>
      <c r="AP46" s="1415"/>
      <c r="AQ46" s="1415"/>
    </row>
    <row r="47" spans="1:43" ht="10.5" customHeight="1" x14ac:dyDescent="0.3">
      <c r="C47" s="1414"/>
      <c r="D47" s="1415"/>
      <c r="E47" s="1417"/>
      <c r="F47" s="1419"/>
      <c r="G47" s="1415"/>
      <c r="H47" s="1415"/>
      <c r="I47" s="1415"/>
      <c r="J47" s="1417"/>
      <c r="K47" s="1415"/>
      <c r="L47" s="1415"/>
      <c r="M47" s="1415"/>
      <c r="AD47" s="241"/>
      <c r="AG47" s="1414"/>
      <c r="AH47" s="1415"/>
      <c r="AI47" s="1417"/>
      <c r="AJ47" s="1419"/>
      <c r="AK47" s="1415"/>
      <c r="AL47" s="1415"/>
      <c r="AM47" s="1415"/>
      <c r="AN47" s="1417"/>
      <c r="AO47" s="1415"/>
      <c r="AP47" s="1415"/>
      <c r="AQ47" s="1415"/>
    </row>
    <row r="48" spans="1:43" hidden="1" x14ac:dyDescent="0.3">
      <c r="C48" s="1414"/>
      <c r="D48" s="1415"/>
      <c r="E48" s="1417"/>
      <c r="F48" s="1419"/>
      <c r="G48" s="1415"/>
      <c r="H48" s="1415"/>
      <c r="I48" s="1415"/>
      <c r="J48" s="1417"/>
      <c r="K48" s="1415"/>
      <c r="L48" s="1415"/>
      <c r="M48" s="1415"/>
      <c r="AD48" s="241"/>
      <c r="AG48" s="1414"/>
      <c r="AH48" s="1415"/>
      <c r="AI48" s="1417"/>
      <c r="AJ48" s="1419"/>
      <c r="AK48" s="1415"/>
      <c r="AL48" s="1415"/>
      <c r="AM48" s="1415"/>
      <c r="AN48" s="1417"/>
      <c r="AO48" s="1415"/>
      <c r="AP48" s="1415"/>
      <c r="AQ48" s="1415"/>
    </row>
    <row r="49" spans="1:45" x14ac:dyDescent="0.3">
      <c r="A49" s="1" t="s">
        <v>17</v>
      </c>
      <c r="B49" s="1" t="s">
        <v>15</v>
      </c>
      <c r="C49" s="4" t="s">
        <v>34</v>
      </c>
      <c r="D49" s="5">
        <v>3</v>
      </c>
      <c r="E49" s="6">
        <f>D49*30</f>
        <v>90</v>
      </c>
      <c r="F49" s="6">
        <f>G49+H49+I49</f>
        <v>45</v>
      </c>
      <c r="G49" s="6"/>
      <c r="H49" s="6"/>
      <c r="I49" s="6">
        <v>45</v>
      </c>
      <c r="J49" s="6">
        <f>E49-F49</f>
        <v>45</v>
      </c>
      <c r="K49" s="7">
        <f t="shared" ref="K49:K55" si="19">F49/15</f>
        <v>3</v>
      </c>
      <c r="L49" s="6" t="s">
        <v>17</v>
      </c>
      <c r="M49" s="7">
        <f>F49/E49*100</f>
        <v>50</v>
      </c>
      <c r="N49" s="3" t="s">
        <v>230</v>
      </c>
      <c r="AD49" s="241" t="s">
        <v>314</v>
      </c>
      <c r="AF49" s="470">
        <v>11.13</v>
      </c>
      <c r="AG49" s="473" t="s">
        <v>34</v>
      </c>
      <c r="AH49" s="5">
        <v>4</v>
      </c>
      <c r="AI49" s="6">
        <f>AH49*30</f>
        <v>120</v>
      </c>
      <c r="AJ49" s="6">
        <f>AK49+AL49+AM49</f>
        <v>45</v>
      </c>
      <c r="AK49" s="6"/>
      <c r="AL49" s="6"/>
      <c r="AM49" s="6">
        <v>45</v>
      </c>
      <c r="AN49" s="6">
        <f>AI49-AJ49</f>
        <v>75</v>
      </c>
      <c r="AO49" s="7">
        <f>AJ49/15</f>
        <v>3</v>
      </c>
      <c r="AP49" s="6" t="s">
        <v>17</v>
      </c>
      <c r="AQ49" s="7">
        <f>AJ49/AI49*100</f>
        <v>37.5</v>
      </c>
      <c r="AR49" s="3" t="s">
        <v>230</v>
      </c>
    </row>
    <row r="50" spans="1:45" x14ac:dyDescent="0.3">
      <c r="A50" s="1" t="s">
        <v>17</v>
      </c>
      <c r="B50" s="1" t="s">
        <v>15</v>
      </c>
      <c r="C50" s="4" t="s">
        <v>18</v>
      </c>
      <c r="D50" s="7">
        <v>3</v>
      </c>
      <c r="E50" s="6">
        <f t="shared" ref="E50:E56" si="20">D50*30</f>
        <v>90</v>
      </c>
      <c r="F50" s="6">
        <f t="shared" ref="F50:F56" si="21">G50+H50+I50</f>
        <v>60</v>
      </c>
      <c r="G50" s="6"/>
      <c r="H50" s="6"/>
      <c r="I50" s="6">
        <v>60</v>
      </c>
      <c r="J50" s="6">
        <f t="shared" ref="J50:J56" si="22">E50-F50</f>
        <v>30</v>
      </c>
      <c r="K50" s="7">
        <f t="shared" si="19"/>
        <v>4</v>
      </c>
      <c r="L50" s="6" t="s">
        <v>17</v>
      </c>
      <c r="M50" s="7">
        <f t="shared" ref="M50:M56" si="23">F50/E50*100</f>
        <v>66.666666666666657</v>
      </c>
      <c r="N50" s="3" t="s">
        <v>230</v>
      </c>
      <c r="AD50" s="241" t="s">
        <v>323</v>
      </c>
      <c r="AF50" s="470"/>
      <c r="AG50" s="4"/>
      <c r="AH50" s="7"/>
      <c r="AI50" s="6"/>
      <c r="AJ50" s="6"/>
      <c r="AK50" s="6"/>
      <c r="AL50" s="6"/>
      <c r="AM50" s="6"/>
      <c r="AN50" s="6"/>
      <c r="AO50" s="7"/>
      <c r="AP50" s="6"/>
      <c r="AQ50" s="7"/>
    </row>
    <row r="51" spans="1:45" x14ac:dyDescent="0.3">
      <c r="A51" s="1" t="s">
        <v>13</v>
      </c>
      <c r="B51" s="1" t="s">
        <v>15</v>
      </c>
      <c r="C51" s="4" t="s">
        <v>309</v>
      </c>
      <c r="D51" s="7">
        <v>5</v>
      </c>
      <c r="E51" s="6">
        <f t="shared" si="20"/>
        <v>150</v>
      </c>
      <c r="F51" s="6">
        <f t="shared" si="21"/>
        <v>60</v>
      </c>
      <c r="G51" s="6">
        <v>30</v>
      </c>
      <c r="H51" s="6"/>
      <c r="I51" s="6">
        <v>30</v>
      </c>
      <c r="J51" s="6">
        <f t="shared" si="22"/>
        <v>90</v>
      </c>
      <c r="K51" s="7">
        <f t="shared" si="19"/>
        <v>4</v>
      </c>
      <c r="L51" s="6" t="s">
        <v>30</v>
      </c>
      <c r="M51" s="7">
        <f t="shared" si="23"/>
        <v>40</v>
      </c>
      <c r="N51" s="3" t="s">
        <v>230</v>
      </c>
      <c r="AD51" s="241" t="s">
        <v>317</v>
      </c>
      <c r="AF51" s="470">
        <v>2.14</v>
      </c>
      <c r="AG51" s="474" t="s">
        <v>369</v>
      </c>
      <c r="AH51" s="455">
        <v>6</v>
      </c>
      <c r="AI51" s="6">
        <f t="shared" ref="AI51:AI56" si="24">AH51*30</f>
        <v>180</v>
      </c>
      <c r="AJ51" s="6">
        <f t="shared" ref="AJ51:AJ56" si="25">AK51+AL51+AM51</f>
        <v>60</v>
      </c>
      <c r="AK51" s="6">
        <v>30</v>
      </c>
      <c r="AL51" s="6"/>
      <c r="AM51" s="6">
        <v>30</v>
      </c>
      <c r="AN51" s="6">
        <f t="shared" ref="AN51:AN56" si="26">AI51-AJ51</f>
        <v>120</v>
      </c>
      <c r="AO51" s="7">
        <f>AJ51/15</f>
        <v>4</v>
      </c>
      <c r="AP51" s="6" t="s">
        <v>19</v>
      </c>
      <c r="AQ51" s="7">
        <f t="shared" ref="AQ51:AQ56" si="27">AJ51/AI51*100</f>
        <v>33.333333333333329</v>
      </c>
      <c r="AR51" s="3" t="s">
        <v>227</v>
      </c>
      <c r="AS51" s="3" t="s">
        <v>355</v>
      </c>
    </row>
    <row r="52" spans="1:45" x14ac:dyDescent="0.3">
      <c r="A52" s="1" t="s">
        <v>13</v>
      </c>
      <c r="B52" s="1" t="s">
        <v>15</v>
      </c>
      <c r="C52" s="4" t="s">
        <v>42</v>
      </c>
      <c r="D52" s="7">
        <v>5</v>
      </c>
      <c r="E52" s="6">
        <f t="shared" si="20"/>
        <v>150</v>
      </c>
      <c r="F52" s="6">
        <f t="shared" si="21"/>
        <v>60</v>
      </c>
      <c r="G52" s="6">
        <v>30</v>
      </c>
      <c r="H52" s="6"/>
      <c r="I52" s="6">
        <v>30</v>
      </c>
      <c r="J52" s="6">
        <f t="shared" si="22"/>
        <v>90</v>
      </c>
      <c r="K52" s="7">
        <f t="shared" si="19"/>
        <v>4</v>
      </c>
      <c r="L52" s="6" t="s">
        <v>19</v>
      </c>
      <c r="M52" s="7">
        <f t="shared" si="23"/>
        <v>40</v>
      </c>
      <c r="N52" s="3" t="s">
        <v>227</v>
      </c>
      <c r="AD52" s="241" t="s">
        <v>317</v>
      </c>
      <c r="AF52" s="470" t="s">
        <v>363</v>
      </c>
      <c r="AG52" s="473" t="s">
        <v>42</v>
      </c>
      <c r="AH52" s="7">
        <v>5</v>
      </c>
      <c r="AI52" s="6">
        <f t="shared" si="24"/>
        <v>150</v>
      </c>
      <c r="AJ52" s="6">
        <f t="shared" si="25"/>
        <v>60</v>
      </c>
      <c r="AK52" s="6">
        <v>30</v>
      </c>
      <c r="AL52" s="6"/>
      <c r="AM52" s="6">
        <v>30</v>
      </c>
      <c r="AN52" s="6">
        <f t="shared" si="26"/>
        <v>90</v>
      </c>
      <c r="AO52" s="7">
        <f>AJ52/15</f>
        <v>4</v>
      </c>
      <c r="AP52" s="6" t="s">
        <v>19</v>
      </c>
      <c r="AQ52" s="7">
        <f t="shared" si="27"/>
        <v>40</v>
      </c>
      <c r="AR52" s="3" t="s">
        <v>227</v>
      </c>
    </row>
    <row r="53" spans="1:45" x14ac:dyDescent="0.3">
      <c r="A53" s="1" t="s">
        <v>13</v>
      </c>
      <c r="B53" s="1" t="s">
        <v>15</v>
      </c>
      <c r="C53" s="4" t="s">
        <v>133</v>
      </c>
      <c r="D53" s="7">
        <v>6</v>
      </c>
      <c r="E53" s="6">
        <f t="shared" si="20"/>
        <v>180</v>
      </c>
      <c r="F53" s="6">
        <f t="shared" si="21"/>
        <v>60</v>
      </c>
      <c r="G53" s="6">
        <v>30</v>
      </c>
      <c r="H53" s="6"/>
      <c r="I53" s="6">
        <v>30</v>
      </c>
      <c r="J53" s="6">
        <f t="shared" si="22"/>
        <v>120</v>
      </c>
      <c r="K53" s="7">
        <f t="shared" si="19"/>
        <v>4</v>
      </c>
      <c r="L53" s="6" t="s">
        <v>19</v>
      </c>
      <c r="M53" s="7">
        <f t="shared" si="23"/>
        <v>33.333333333333329</v>
      </c>
      <c r="N53" s="3" t="s">
        <v>228</v>
      </c>
      <c r="AD53" s="241" t="s">
        <v>319</v>
      </c>
      <c r="AF53" s="470">
        <v>5</v>
      </c>
      <c r="AG53" s="473" t="s">
        <v>133</v>
      </c>
      <c r="AH53" s="7">
        <v>6</v>
      </c>
      <c r="AI53" s="6">
        <f t="shared" si="24"/>
        <v>180</v>
      </c>
      <c r="AJ53" s="6">
        <f t="shared" si="25"/>
        <v>60</v>
      </c>
      <c r="AK53" s="6">
        <v>30</v>
      </c>
      <c r="AL53" s="6"/>
      <c r="AM53" s="6">
        <v>30</v>
      </c>
      <c r="AN53" s="6">
        <f t="shared" si="26"/>
        <v>120</v>
      </c>
      <c r="AO53" s="7">
        <f>AJ53/15</f>
        <v>4</v>
      </c>
      <c r="AP53" s="6" t="s">
        <v>19</v>
      </c>
      <c r="AQ53" s="7">
        <f t="shared" si="27"/>
        <v>33.333333333333329</v>
      </c>
      <c r="AR53" s="3" t="s">
        <v>228</v>
      </c>
    </row>
    <row r="54" spans="1:45" x14ac:dyDescent="0.3">
      <c r="A54" s="1" t="s">
        <v>17</v>
      </c>
      <c r="B54" s="1" t="s">
        <v>15</v>
      </c>
      <c r="C54" s="4" t="s">
        <v>37</v>
      </c>
      <c r="D54" s="7">
        <v>5</v>
      </c>
      <c r="E54" s="6">
        <f t="shared" si="20"/>
        <v>150</v>
      </c>
      <c r="F54" s="6">
        <f t="shared" si="21"/>
        <v>60</v>
      </c>
      <c r="G54" s="6">
        <v>30</v>
      </c>
      <c r="H54" s="6"/>
      <c r="I54" s="6">
        <v>30</v>
      </c>
      <c r="J54" s="6">
        <f t="shared" si="22"/>
        <v>90</v>
      </c>
      <c r="K54" s="7">
        <f t="shared" si="19"/>
        <v>4</v>
      </c>
      <c r="L54" s="6" t="s">
        <v>19</v>
      </c>
      <c r="M54" s="7">
        <f t="shared" si="23"/>
        <v>40</v>
      </c>
      <c r="N54" s="3" t="s">
        <v>229</v>
      </c>
      <c r="AD54" s="241" t="s">
        <v>320</v>
      </c>
      <c r="AF54" s="470">
        <v>1</v>
      </c>
      <c r="AG54" s="474" t="s">
        <v>376</v>
      </c>
      <c r="AH54" s="7">
        <v>5</v>
      </c>
      <c r="AI54" s="6">
        <f t="shared" si="24"/>
        <v>150</v>
      </c>
      <c r="AJ54" s="6">
        <f t="shared" si="25"/>
        <v>60</v>
      </c>
      <c r="AK54" s="6">
        <v>30</v>
      </c>
      <c r="AL54" s="6"/>
      <c r="AM54" s="6">
        <v>30</v>
      </c>
      <c r="AN54" s="6">
        <f t="shared" si="26"/>
        <v>90</v>
      </c>
      <c r="AO54" s="7">
        <f>AJ54/15</f>
        <v>4</v>
      </c>
      <c r="AP54" s="6" t="s">
        <v>30</v>
      </c>
      <c r="AQ54" s="7">
        <f t="shared" si="27"/>
        <v>40</v>
      </c>
      <c r="AR54" s="3" t="s">
        <v>227</v>
      </c>
    </row>
    <row r="55" spans="1:45" x14ac:dyDescent="0.3">
      <c r="A55" s="1" t="s">
        <v>17</v>
      </c>
      <c r="B55" s="1" t="s">
        <v>32</v>
      </c>
      <c r="C55" s="4" t="s">
        <v>202</v>
      </c>
      <c r="D55" s="7">
        <v>3</v>
      </c>
      <c r="E55" s="6">
        <f t="shared" si="20"/>
        <v>90</v>
      </c>
      <c r="F55" s="6">
        <f t="shared" si="21"/>
        <v>30</v>
      </c>
      <c r="G55" s="6">
        <v>15</v>
      </c>
      <c r="H55" s="6"/>
      <c r="I55" s="6">
        <v>15</v>
      </c>
      <c r="J55" s="6">
        <f t="shared" si="22"/>
        <v>60</v>
      </c>
      <c r="K55" s="7">
        <f t="shared" si="19"/>
        <v>2</v>
      </c>
      <c r="L55" s="6" t="s">
        <v>17</v>
      </c>
      <c r="M55" s="7">
        <f t="shared" si="23"/>
        <v>33.333333333333329</v>
      </c>
      <c r="N55" s="3" t="s">
        <v>229</v>
      </c>
      <c r="AD55" s="241" t="s">
        <v>320</v>
      </c>
      <c r="AF55" s="472"/>
      <c r="AG55" s="479" t="s">
        <v>367</v>
      </c>
      <c r="AH55" s="7">
        <v>4</v>
      </c>
      <c r="AI55" s="6">
        <f t="shared" si="24"/>
        <v>120</v>
      </c>
      <c r="AJ55" s="6">
        <f t="shared" si="25"/>
        <v>30</v>
      </c>
      <c r="AK55" s="6">
        <v>15</v>
      </c>
      <c r="AL55" s="6"/>
      <c r="AM55" s="6">
        <v>15</v>
      </c>
      <c r="AN55" s="6">
        <f t="shared" si="26"/>
        <v>90</v>
      </c>
      <c r="AO55" s="7">
        <f>AJ55/15</f>
        <v>2</v>
      </c>
      <c r="AP55" s="6" t="s">
        <v>17</v>
      </c>
      <c r="AQ55" s="7">
        <f t="shared" si="27"/>
        <v>25</v>
      </c>
      <c r="AR55" s="3" t="s">
        <v>227</v>
      </c>
    </row>
    <row r="56" spans="1:45" x14ac:dyDescent="0.3">
      <c r="C56" s="4"/>
      <c r="D56" s="7"/>
      <c r="E56" s="6">
        <f t="shared" si="20"/>
        <v>0</v>
      </c>
      <c r="F56" s="6">
        <f t="shared" si="21"/>
        <v>0</v>
      </c>
      <c r="G56" s="6"/>
      <c r="H56" s="6"/>
      <c r="I56" s="6"/>
      <c r="J56" s="6">
        <f t="shared" si="22"/>
        <v>0</v>
      </c>
      <c r="K56" s="7">
        <f>F56/18</f>
        <v>0</v>
      </c>
      <c r="L56" s="6"/>
      <c r="M56" s="7" t="e">
        <f t="shared" si="23"/>
        <v>#DIV/0!</v>
      </c>
      <c r="AD56" s="241"/>
      <c r="AF56" s="470"/>
      <c r="AG56" s="4"/>
      <c r="AH56" s="7"/>
      <c r="AI56" s="6">
        <f t="shared" si="24"/>
        <v>0</v>
      </c>
      <c r="AJ56" s="6">
        <f t="shared" si="25"/>
        <v>0</v>
      </c>
      <c r="AK56" s="6"/>
      <c r="AL56" s="6"/>
      <c r="AM56" s="6"/>
      <c r="AN56" s="6">
        <f t="shared" si="26"/>
        <v>0</v>
      </c>
      <c r="AO56" s="7">
        <f>AJ56/18</f>
        <v>0</v>
      </c>
      <c r="AP56" s="6"/>
      <c r="AQ56" s="7" t="e">
        <f t="shared" si="27"/>
        <v>#DIV/0!</v>
      </c>
    </row>
    <row r="57" spans="1:45" x14ac:dyDescent="0.3">
      <c r="C57" s="8" t="s">
        <v>23</v>
      </c>
      <c r="D57" s="365">
        <f>SUM(D49:D56)</f>
        <v>30</v>
      </c>
      <c r="E57" s="364">
        <f>SUM(E49:E56)</f>
        <v>900</v>
      </c>
      <c r="F57" s="364">
        <f t="shared" ref="F57:L57" si="28">SUM(F49:F56)</f>
        <v>375</v>
      </c>
      <c r="G57" s="364">
        <f t="shared" si="28"/>
        <v>135</v>
      </c>
      <c r="H57" s="364">
        <f t="shared" si="28"/>
        <v>0</v>
      </c>
      <c r="I57" s="364">
        <f t="shared" si="28"/>
        <v>240</v>
      </c>
      <c r="J57" s="364">
        <f t="shared" si="28"/>
        <v>525</v>
      </c>
      <c r="K57" s="364">
        <f t="shared" si="28"/>
        <v>25</v>
      </c>
      <c r="L57" s="364">
        <f t="shared" si="28"/>
        <v>0</v>
      </c>
      <c r="M57" s="364"/>
      <c r="AD57" s="241"/>
      <c r="AF57" s="470"/>
      <c r="AG57" s="8" t="s">
        <v>23</v>
      </c>
      <c r="AH57" s="365">
        <f>SUM(AH49:AH56)</f>
        <v>30</v>
      </c>
      <c r="AI57" s="446">
        <f>SUM(AI49:AI56)</f>
        <v>900</v>
      </c>
      <c r="AJ57" s="446">
        <f t="shared" ref="AJ57:AP57" si="29">SUM(AJ49:AJ56)</f>
        <v>315</v>
      </c>
      <c r="AK57" s="446">
        <f t="shared" si="29"/>
        <v>135</v>
      </c>
      <c r="AL57" s="446">
        <f t="shared" si="29"/>
        <v>0</v>
      </c>
      <c r="AM57" s="446">
        <f t="shared" si="29"/>
        <v>180</v>
      </c>
      <c r="AN57" s="446">
        <f t="shared" si="29"/>
        <v>585</v>
      </c>
      <c r="AO57" s="446">
        <f t="shared" si="29"/>
        <v>21</v>
      </c>
      <c r="AP57" s="446">
        <f t="shared" si="29"/>
        <v>0</v>
      </c>
      <c r="AQ57" s="446"/>
    </row>
    <row r="58" spans="1:45" x14ac:dyDescent="0.3">
      <c r="C58" s="9" t="s">
        <v>24</v>
      </c>
      <c r="D58" s="10">
        <f>30-D57</f>
        <v>0</v>
      </c>
      <c r="E58" s="10"/>
      <c r="F58" s="10"/>
      <c r="G58" s="10"/>
      <c r="H58" s="10"/>
      <c r="I58" s="10"/>
      <c r="J58" s="10"/>
      <c r="K58" s="10"/>
      <c r="L58" s="10"/>
      <c r="M58" s="10"/>
      <c r="AD58" s="241"/>
      <c r="AN58" s="3"/>
      <c r="AO58" s="3"/>
    </row>
    <row r="59" spans="1:45" ht="15" customHeight="1" x14ac:dyDescent="0.3">
      <c r="C59" s="2" t="s">
        <v>211</v>
      </c>
      <c r="AD59" s="241"/>
      <c r="AG59" s="2" t="s">
        <v>211</v>
      </c>
      <c r="AN59" s="3"/>
      <c r="AO59" s="3"/>
    </row>
    <row r="60" spans="1:45" ht="15" customHeight="1" x14ac:dyDescent="0.3">
      <c r="C60" s="1414" t="s">
        <v>0</v>
      </c>
      <c r="D60" s="1415" t="s">
        <v>1</v>
      </c>
      <c r="E60" s="1416" t="s">
        <v>2</v>
      </c>
      <c r="F60" s="1416"/>
      <c r="G60" s="1416"/>
      <c r="H60" s="1416"/>
      <c r="I60" s="1416"/>
      <c r="J60" s="1417"/>
      <c r="K60" s="1415" t="s">
        <v>3</v>
      </c>
      <c r="L60" s="1415" t="s">
        <v>4</v>
      </c>
      <c r="M60" s="1415" t="s">
        <v>5</v>
      </c>
      <c r="AD60" s="241"/>
      <c r="AG60" s="1414" t="s">
        <v>0</v>
      </c>
      <c r="AH60" s="1415" t="s">
        <v>1</v>
      </c>
      <c r="AI60" s="1416" t="s">
        <v>2</v>
      </c>
      <c r="AJ60" s="1416"/>
      <c r="AK60" s="1416"/>
      <c r="AL60" s="1416"/>
      <c r="AM60" s="1416"/>
      <c r="AN60" s="1417"/>
      <c r="AO60" s="1415" t="s">
        <v>3</v>
      </c>
      <c r="AP60" s="1415" t="s">
        <v>4</v>
      </c>
      <c r="AQ60" s="1415" t="s">
        <v>5</v>
      </c>
    </row>
    <row r="61" spans="1:45" ht="15" customHeight="1" x14ac:dyDescent="0.3">
      <c r="C61" s="1414"/>
      <c r="D61" s="1415"/>
      <c r="E61" s="1415" t="s">
        <v>6</v>
      </c>
      <c r="F61" s="1418" t="s">
        <v>7</v>
      </c>
      <c r="G61" s="1418"/>
      <c r="H61" s="1418"/>
      <c r="I61" s="1418"/>
      <c r="J61" s="1415" t="s">
        <v>26</v>
      </c>
      <c r="K61" s="1415"/>
      <c r="L61" s="1415"/>
      <c r="M61" s="1415"/>
      <c r="AD61" s="241"/>
      <c r="AG61" s="1414"/>
      <c r="AH61" s="1415"/>
      <c r="AI61" s="1415" t="s">
        <v>6</v>
      </c>
      <c r="AJ61" s="1418" t="s">
        <v>7</v>
      </c>
      <c r="AK61" s="1418"/>
      <c r="AL61" s="1418"/>
      <c r="AM61" s="1418"/>
      <c r="AN61" s="1415" t="s">
        <v>26</v>
      </c>
      <c r="AO61" s="1415"/>
      <c r="AP61" s="1415"/>
      <c r="AQ61" s="1415"/>
    </row>
    <row r="62" spans="1:45" ht="15" customHeight="1" x14ac:dyDescent="0.3">
      <c r="C62" s="1414"/>
      <c r="D62" s="1415"/>
      <c r="E62" s="1417"/>
      <c r="F62" s="1415" t="s">
        <v>9</v>
      </c>
      <c r="G62" s="1416" t="s">
        <v>10</v>
      </c>
      <c r="H62" s="1417"/>
      <c r="I62" s="1417"/>
      <c r="J62" s="1417"/>
      <c r="K62" s="1415"/>
      <c r="L62" s="1415"/>
      <c r="M62" s="1415"/>
      <c r="AD62" s="241"/>
      <c r="AG62" s="1414"/>
      <c r="AH62" s="1415"/>
      <c r="AI62" s="1417"/>
      <c r="AJ62" s="1415" t="s">
        <v>9</v>
      </c>
      <c r="AK62" s="1416" t="s">
        <v>10</v>
      </c>
      <c r="AL62" s="1417"/>
      <c r="AM62" s="1417"/>
      <c r="AN62" s="1417"/>
      <c r="AO62" s="1415"/>
      <c r="AP62" s="1415"/>
      <c r="AQ62" s="1415"/>
    </row>
    <row r="63" spans="1:45" x14ac:dyDescent="0.3">
      <c r="C63" s="1414"/>
      <c r="D63" s="1415"/>
      <c r="E63" s="1417"/>
      <c r="F63" s="1419"/>
      <c r="G63" s="1415" t="s">
        <v>27</v>
      </c>
      <c r="H63" s="1415" t="s">
        <v>28</v>
      </c>
      <c r="I63" s="1415" t="s">
        <v>29</v>
      </c>
      <c r="J63" s="1417"/>
      <c r="K63" s="1415"/>
      <c r="L63" s="1415"/>
      <c r="M63" s="1415"/>
      <c r="AD63" s="241"/>
      <c r="AG63" s="1414"/>
      <c r="AH63" s="1415"/>
      <c r="AI63" s="1417"/>
      <c r="AJ63" s="1419"/>
      <c r="AK63" s="1415" t="s">
        <v>27</v>
      </c>
      <c r="AL63" s="1415" t="s">
        <v>28</v>
      </c>
      <c r="AM63" s="1415" t="s">
        <v>29</v>
      </c>
      <c r="AN63" s="1417"/>
      <c r="AO63" s="1415"/>
      <c r="AP63" s="1415"/>
      <c r="AQ63" s="1415"/>
    </row>
    <row r="64" spans="1:45" x14ac:dyDescent="0.3">
      <c r="C64" s="1414"/>
      <c r="D64" s="1415"/>
      <c r="E64" s="1417"/>
      <c r="F64" s="1419"/>
      <c r="G64" s="1415"/>
      <c r="H64" s="1415"/>
      <c r="I64" s="1415"/>
      <c r="J64" s="1417"/>
      <c r="K64" s="1415"/>
      <c r="L64" s="1415"/>
      <c r="M64" s="1415"/>
      <c r="AD64" s="241"/>
      <c r="AG64" s="1414"/>
      <c r="AH64" s="1415"/>
      <c r="AI64" s="1417"/>
      <c r="AJ64" s="1419"/>
      <c r="AK64" s="1415"/>
      <c r="AL64" s="1415"/>
      <c r="AM64" s="1415"/>
      <c r="AN64" s="1417"/>
      <c r="AO64" s="1415"/>
      <c r="AP64" s="1415"/>
      <c r="AQ64" s="1415"/>
    </row>
    <row r="65" spans="1:44" ht="13.5" customHeight="1" x14ac:dyDescent="0.3">
      <c r="C65" s="1414"/>
      <c r="D65" s="1415"/>
      <c r="E65" s="1417"/>
      <c r="F65" s="1419"/>
      <c r="G65" s="1415"/>
      <c r="H65" s="1415"/>
      <c r="I65" s="1415"/>
      <c r="J65" s="1417"/>
      <c r="K65" s="1415"/>
      <c r="L65" s="1415"/>
      <c r="M65" s="1415"/>
      <c r="AD65" s="241"/>
      <c r="AG65" s="1414"/>
      <c r="AH65" s="1415"/>
      <c r="AI65" s="1417"/>
      <c r="AJ65" s="1419"/>
      <c r="AK65" s="1415"/>
      <c r="AL65" s="1415"/>
      <c r="AM65" s="1415"/>
      <c r="AN65" s="1417"/>
      <c r="AO65" s="1415"/>
      <c r="AP65" s="1415"/>
      <c r="AQ65" s="1415"/>
    </row>
    <row r="66" spans="1:44" hidden="1" x14ac:dyDescent="0.3">
      <c r="C66" s="1414"/>
      <c r="D66" s="1415"/>
      <c r="E66" s="1417"/>
      <c r="F66" s="1419"/>
      <c r="G66" s="1415"/>
      <c r="H66" s="1415"/>
      <c r="I66" s="1415"/>
      <c r="J66" s="1417"/>
      <c r="K66" s="1415"/>
      <c r="L66" s="1415"/>
      <c r="M66" s="1415"/>
      <c r="AD66" s="241"/>
      <c r="AG66" s="1414"/>
      <c r="AH66" s="1415"/>
      <c r="AI66" s="1417"/>
      <c r="AJ66" s="1419"/>
      <c r="AK66" s="1415"/>
      <c r="AL66" s="1415"/>
      <c r="AM66" s="1415"/>
      <c r="AN66" s="1417"/>
      <c r="AO66" s="1415"/>
      <c r="AP66" s="1415"/>
      <c r="AQ66" s="1415"/>
    </row>
    <row r="67" spans="1:44" x14ac:dyDescent="0.3">
      <c r="A67" s="1" t="s">
        <v>13</v>
      </c>
      <c r="B67" s="1" t="s">
        <v>15</v>
      </c>
      <c r="C67" s="8" t="s">
        <v>251</v>
      </c>
      <c r="D67" s="5">
        <v>4.5</v>
      </c>
      <c r="E67" s="6">
        <f>D67*30</f>
        <v>135</v>
      </c>
      <c r="F67" s="6">
        <f>G67+H67+I67</f>
        <v>0</v>
      </c>
      <c r="G67" s="6"/>
      <c r="H67" s="6"/>
      <c r="I67" s="6"/>
      <c r="J67" s="6">
        <f>E67-F67</f>
        <v>135</v>
      </c>
      <c r="K67" s="7">
        <f>F67/18</f>
        <v>0</v>
      </c>
      <c r="L67" s="6" t="s">
        <v>30</v>
      </c>
      <c r="M67" s="7">
        <f>F67/E67*100</f>
        <v>0</v>
      </c>
      <c r="N67" s="3" t="s">
        <v>227</v>
      </c>
      <c r="AD67" s="241" t="s">
        <v>317</v>
      </c>
      <c r="AF67" s="470"/>
      <c r="AG67" s="480" t="s">
        <v>251</v>
      </c>
      <c r="AH67" s="5">
        <v>4.5</v>
      </c>
      <c r="AI67" s="6">
        <f>AH67*30</f>
        <v>135</v>
      </c>
      <c r="AJ67" s="6">
        <f>AK67+AL67+AM67</f>
        <v>0</v>
      </c>
      <c r="AK67" s="6"/>
      <c r="AL67" s="6"/>
      <c r="AM67" s="6"/>
      <c r="AN67" s="6">
        <f>AI67-AJ67</f>
        <v>135</v>
      </c>
      <c r="AO67" s="7">
        <f>AJ67/18</f>
        <v>0</v>
      </c>
      <c r="AP67" s="6" t="s">
        <v>30</v>
      </c>
      <c r="AQ67" s="7">
        <f>AJ67/AI67*100</f>
        <v>0</v>
      </c>
    </row>
    <row r="68" spans="1:44" x14ac:dyDescent="0.3">
      <c r="A68" s="1" t="s">
        <v>17</v>
      </c>
      <c r="B68" s="1" t="s">
        <v>15</v>
      </c>
      <c r="C68" s="4" t="s">
        <v>16</v>
      </c>
      <c r="D68" s="7">
        <v>4</v>
      </c>
      <c r="E68" s="6">
        <f t="shared" ref="E68:E74" si="30">D68*30</f>
        <v>120</v>
      </c>
      <c r="F68" s="6">
        <f t="shared" ref="F68:F74" si="31">G68+H68+I68</f>
        <v>54</v>
      </c>
      <c r="G68" s="6"/>
      <c r="H68" s="6"/>
      <c r="I68" s="6">
        <v>54</v>
      </c>
      <c r="J68" s="6">
        <f t="shared" ref="J68:J74" si="32">E68-F68</f>
        <v>66</v>
      </c>
      <c r="K68" s="7">
        <f t="shared" ref="K68:K73" si="33">F68/18</f>
        <v>3</v>
      </c>
      <c r="L68" s="6" t="s">
        <v>30</v>
      </c>
      <c r="M68" s="7">
        <f t="shared" ref="M68:M74" si="34">F68/E68*100</f>
        <v>45</v>
      </c>
      <c r="N68" s="3" t="s">
        <v>230</v>
      </c>
      <c r="AD68" s="241" t="s">
        <v>314</v>
      </c>
      <c r="AF68" s="470">
        <v>11.13</v>
      </c>
      <c r="AG68" s="473" t="s">
        <v>16</v>
      </c>
      <c r="AH68" s="7">
        <v>4</v>
      </c>
      <c r="AI68" s="6">
        <f t="shared" ref="AI68:AI74" si="35">AH68*30</f>
        <v>120</v>
      </c>
      <c r="AJ68" s="6">
        <f t="shared" ref="AJ68:AJ74" si="36">AK68+AL68+AM68</f>
        <v>54</v>
      </c>
      <c r="AK68" s="6"/>
      <c r="AL68" s="6"/>
      <c r="AM68" s="6">
        <v>54</v>
      </c>
      <c r="AN68" s="6">
        <f t="shared" ref="AN68:AN74" si="37">AI68-AJ68</f>
        <v>66</v>
      </c>
      <c r="AO68" s="7">
        <f t="shared" ref="AO68:AO73" si="38">AJ68/18</f>
        <v>3</v>
      </c>
      <c r="AP68" s="6" t="s">
        <v>30</v>
      </c>
      <c r="AQ68" s="7">
        <f t="shared" ref="AQ68:AQ74" si="39">AJ68/AI68*100</f>
        <v>45</v>
      </c>
      <c r="AR68" s="3" t="s">
        <v>230</v>
      </c>
    </row>
    <row r="69" spans="1:44" x14ac:dyDescent="0.3">
      <c r="A69" s="1" t="s">
        <v>17</v>
      </c>
      <c r="B69" s="1" t="s">
        <v>15</v>
      </c>
      <c r="C69" s="4" t="s">
        <v>18</v>
      </c>
      <c r="D69" s="7">
        <v>4</v>
      </c>
      <c r="E69" s="6">
        <f t="shared" si="30"/>
        <v>120</v>
      </c>
      <c r="F69" s="6">
        <f t="shared" si="31"/>
        <v>72</v>
      </c>
      <c r="G69" s="6"/>
      <c r="H69" s="6"/>
      <c r="I69" s="6">
        <v>72</v>
      </c>
      <c r="J69" s="6">
        <f t="shared" si="32"/>
        <v>48</v>
      </c>
      <c r="K69" s="7">
        <f t="shared" si="33"/>
        <v>4</v>
      </c>
      <c r="L69" s="6" t="s">
        <v>30</v>
      </c>
      <c r="M69" s="7">
        <f t="shared" si="34"/>
        <v>60</v>
      </c>
      <c r="N69" s="3" t="s">
        <v>230</v>
      </c>
      <c r="AD69" s="241" t="s">
        <v>323</v>
      </c>
      <c r="AF69" s="470">
        <v>3</v>
      </c>
      <c r="AG69" s="474" t="s">
        <v>279</v>
      </c>
      <c r="AH69" s="7">
        <v>4</v>
      </c>
      <c r="AI69" s="6">
        <f t="shared" si="35"/>
        <v>120</v>
      </c>
      <c r="AJ69" s="6">
        <f t="shared" si="36"/>
        <v>54</v>
      </c>
      <c r="AK69" s="6">
        <v>18</v>
      </c>
      <c r="AL69" s="6"/>
      <c r="AM69" s="6">
        <v>36</v>
      </c>
      <c r="AN69" s="6">
        <f t="shared" si="37"/>
        <v>66</v>
      </c>
      <c r="AO69" s="7">
        <v>3</v>
      </c>
      <c r="AP69" s="456" t="s">
        <v>19</v>
      </c>
      <c r="AQ69" s="7">
        <f t="shared" si="39"/>
        <v>45</v>
      </c>
      <c r="AR69" s="3" t="s">
        <v>227</v>
      </c>
    </row>
    <row r="70" spans="1:44" x14ac:dyDescent="0.3">
      <c r="A70" s="1" t="s">
        <v>13</v>
      </c>
      <c r="B70" s="1" t="s">
        <v>15</v>
      </c>
      <c r="C70" s="11" t="s">
        <v>38</v>
      </c>
      <c r="D70" s="7">
        <v>4</v>
      </c>
      <c r="E70" s="6">
        <f t="shared" si="30"/>
        <v>120</v>
      </c>
      <c r="F70" s="6">
        <f t="shared" si="31"/>
        <v>54</v>
      </c>
      <c r="G70" s="6">
        <v>18</v>
      </c>
      <c r="H70" s="6"/>
      <c r="I70" s="6">
        <v>36</v>
      </c>
      <c r="J70" s="6">
        <f t="shared" si="32"/>
        <v>66</v>
      </c>
      <c r="K70" s="7">
        <f t="shared" si="33"/>
        <v>3</v>
      </c>
      <c r="L70" s="6" t="s">
        <v>19</v>
      </c>
      <c r="M70" s="7">
        <f t="shared" si="34"/>
        <v>45</v>
      </c>
      <c r="N70" s="3" t="s">
        <v>228</v>
      </c>
      <c r="AD70" s="241" t="s">
        <v>319</v>
      </c>
      <c r="AF70" s="470">
        <v>4</v>
      </c>
      <c r="AG70" s="481" t="s">
        <v>300</v>
      </c>
      <c r="AH70" s="7">
        <v>4</v>
      </c>
      <c r="AI70" s="6">
        <f t="shared" si="35"/>
        <v>120</v>
      </c>
      <c r="AJ70" s="6">
        <f t="shared" si="36"/>
        <v>54</v>
      </c>
      <c r="AK70" s="6">
        <v>18</v>
      </c>
      <c r="AL70" s="6"/>
      <c r="AM70" s="6">
        <v>36</v>
      </c>
      <c r="AN70" s="6">
        <f t="shared" si="37"/>
        <v>66</v>
      </c>
      <c r="AO70" s="7">
        <f t="shared" si="38"/>
        <v>3</v>
      </c>
      <c r="AP70" s="6" t="s">
        <v>19</v>
      </c>
      <c r="AQ70" s="7">
        <f t="shared" si="39"/>
        <v>45</v>
      </c>
      <c r="AR70" s="3" t="s">
        <v>227</v>
      </c>
    </row>
    <row r="71" spans="1:44" x14ac:dyDescent="0.3">
      <c r="A71" s="1" t="s">
        <v>13</v>
      </c>
      <c r="B71" s="1" t="s">
        <v>15</v>
      </c>
      <c r="C71" s="4" t="s">
        <v>225</v>
      </c>
      <c r="D71" s="7">
        <v>5</v>
      </c>
      <c r="E71" s="6">
        <f t="shared" si="30"/>
        <v>150</v>
      </c>
      <c r="F71" s="6">
        <f t="shared" si="31"/>
        <v>72</v>
      </c>
      <c r="G71" s="6">
        <v>36</v>
      </c>
      <c r="H71" s="6"/>
      <c r="I71" s="6">
        <v>36</v>
      </c>
      <c r="J71" s="6">
        <f t="shared" si="32"/>
        <v>78</v>
      </c>
      <c r="K71" s="7">
        <f t="shared" si="33"/>
        <v>4</v>
      </c>
      <c r="L71" s="6" t="s">
        <v>19</v>
      </c>
      <c r="M71" s="7">
        <f t="shared" si="34"/>
        <v>48</v>
      </c>
      <c r="N71" s="3" t="s">
        <v>229</v>
      </c>
      <c r="AD71" s="241" t="s">
        <v>320</v>
      </c>
      <c r="AF71" s="470">
        <v>6.11</v>
      </c>
      <c r="AG71" s="473" t="s">
        <v>225</v>
      </c>
      <c r="AH71" s="7">
        <v>5</v>
      </c>
      <c r="AI71" s="6">
        <f t="shared" si="35"/>
        <v>150</v>
      </c>
      <c r="AJ71" s="6">
        <f t="shared" si="36"/>
        <v>72</v>
      </c>
      <c r="AK71" s="6">
        <v>36</v>
      </c>
      <c r="AL71" s="6"/>
      <c r="AM71" s="6">
        <v>36</v>
      </c>
      <c r="AN71" s="6">
        <f t="shared" si="37"/>
        <v>78</v>
      </c>
      <c r="AO71" s="7">
        <f t="shared" si="38"/>
        <v>4</v>
      </c>
      <c r="AP71" s="6" t="s">
        <v>19</v>
      </c>
      <c r="AQ71" s="7">
        <f t="shared" si="39"/>
        <v>48</v>
      </c>
      <c r="AR71" s="3" t="s">
        <v>229</v>
      </c>
    </row>
    <row r="72" spans="1:44" x14ac:dyDescent="0.3">
      <c r="A72" s="1" t="s">
        <v>13</v>
      </c>
      <c r="B72" s="1" t="s">
        <v>15</v>
      </c>
      <c r="C72" s="4" t="s">
        <v>39</v>
      </c>
      <c r="D72" s="7">
        <v>4</v>
      </c>
      <c r="E72" s="6">
        <f t="shared" si="30"/>
        <v>120</v>
      </c>
      <c r="F72" s="6">
        <f t="shared" si="31"/>
        <v>54</v>
      </c>
      <c r="G72" s="6">
        <v>18</v>
      </c>
      <c r="H72" s="6"/>
      <c r="I72" s="6">
        <v>36</v>
      </c>
      <c r="J72" s="6">
        <f t="shared" si="32"/>
        <v>66</v>
      </c>
      <c r="K72" s="7">
        <f t="shared" si="33"/>
        <v>3</v>
      </c>
      <c r="L72" s="6" t="s">
        <v>19</v>
      </c>
      <c r="M72" s="7">
        <f t="shared" si="34"/>
        <v>45</v>
      </c>
      <c r="N72" s="3" t="s">
        <v>226</v>
      </c>
      <c r="AD72" s="241" t="s">
        <v>321</v>
      </c>
      <c r="AF72" s="470">
        <v>12.15</v>
      </c>
      <c r="AG72" s="474" t="s">
        <v>288</v>
      </c>
      <c r="AH72" s="7">
        <v>4</v>
      </c>
      <c r="AI72" s="6">
        <f t="shared" si="35"/>
        <v>120</v>
      </c>
      <c r="AJ72" s="6">
        <f t="shared" si="36"/>
        <v>54</v>
      </c>
      <c r="AK72" s="6">
        <v>18</v>
      </c>
      <c r="AL72" s="6"/>
      <c r="AM72" s="6">
        <v>36</v>
      </c>
      <c r="AN72" s="6">
        <f t="shared" si="37"/>
        <v>66</v>
      </c>
      <c r="AO72" s="7">
        <f t="shared" si="38"/>
        <v>3</v>
      </c>
      <c r="AP72" s="6" t="s">
        <v>30</v>
      </c>
      <c r="AQ72" s="7">
        <f t="shared" si="39"/>
        <v>45</v>
      </c>
      <c r="AR72" s="3" t="s">
        <v>227</v>
      </c>
    </row>
    <row r="73" spans="1:44" ht="27" x14ac:dyDescent="0.3">
      <c r="A73" s="1" t="s">
        <v>17</v>
      </c>
      <c r="B73" s="1" t="s">
        <v>32</v>
      </c>
      <c r="C73" s="4" t="s">
        <v>297</v>
      </c>
      <c r="D73" s="7">
        <v>3.5</v>
      </c>
      <c r="E73" s="6">
        <f t="shared" si="30"/>
        <v>105</v>
      </c>
      <c r="F73" s="6">
        <f t="shared" si="31"/>
        <v>36</v>
      </c>
      <c r="G73" s="6">
        <v>18</v>
      </c>
      <c r="H73" s="6"/>
      <c r="I73" s="6">
        <v>18</v>
      </c>
      <c r="J73" s="6">
        <f t="shared" si="32"/>
        <v>69</v>
      </c>
      <c r="K73" s="7">
        <f t="shared" si="33"/>
        <v>2</v>
      </c>
      <c r="L73" s="6" t="s">
        <v>17</v>
      </c>
      <c r="M73" s="7">
        <f t="shared" si="34"/>
        <v>34.285714285714285</v>
      </c>
      <c r="N73" s="3" t="s">
        <v>229</v>
      </c>
      <c r="AD73" s="241" t="s">
        <v>320</v>
      </c>
      <c r="AF73" s="472">
        <v>1</v>
      </c>
      <c r="AG73" s="479" t="s">
        <v>297</v>
      </c>
      <c r="AH73" s="7">
        <v>3.5</v>
      </c>
      <c r="AI73" s="6">
        <f t="shared" si="35"/>
        <v>105</v>
      </c>
      <c r="AJ73" s="6">
        <f t="shared" si="36"/>
        <v>36</v>
      </c>
      <c r="AK73" s="6">
        <v>18</v>
      </c>
      <c r="AL73" s="6"/>
      <c r="AM73" s="6">
        <v>18</v>
      </c>
      <c r="AN73" s="6">
        <f t="shared" si="37"/>
        <v>69</v>
      </c>
      <c r="AO73" s="7">
        <f t="shared" si="38"/>
        <v>2</v>
      </c>
      <c r="AP73" s="6" t="s">
        <v>17</v>
      </c>
      <c r="AQ73" s="7">
        <f t="shared" si="39"/>
        <v>34.285714285714285</v>
      </c>
      <c r="AR73" s="3" t="s">
        <v>227</v>
      </c>
    </row>
    <row r="74" spans="1:44" s="430" customFormat="1" x14ac:dyDescent="0.3">
      <c r="A74" s="426" t="s">
        <v>13</v>
      </c>
      <c r="B74" s="426" t="s">
        <v>15</v>
      </c>
      <c r="C74" s="427" t="s">
        <v>247</v>
      </c>
      <c r="D74" s="428">
        <v>1</v>
      </c>
      <c r="E74" s="429">
        <f t="shared" si="30"/>
        <v>30</v>
      </c>
      <c r="F74" s="429">
        <f t="shared" si="31"/>
        <v>15</v>
      </c>
      <c r="G74" s="429"/>
      <c r="H74" s="429"/>
      <c r="I74" s="429">
        <v>15</v>
      </c>
      <c r="J74" s="429">
        <f t="shared" si="32"/>
        <v>15</v>
      </c>
      <c r="K74" s="428">
        <v>1</v>
      </c>
      <c r="L74" s="429" t="s">
        <v>30</v>
      </c>
      <c r="M74" s="428">
        <f t="shared" si="34"/>
        <v>50</v>
      </c>
      <c r="N74" s="430" t="s">
        <v>227</v>
      </c>
      <c r="O74" s="431"/>
      <c r="P74" s="431"/>
      <c r="Q74" s="431"/>
      <c r="R74" s="431"/>
      <c r="S74" s="431"/>
      <c r="T74" s="431"/>
      <c r="U74" s="431"/>
      <c r="V74" s="431"/>
      <c r="W74" s="431"/>
      <c r="X74" s="431"/>
      <c r="Y74" s="431"/>
      <c r="Z74" s="431"/>
      <c r="AA74" s="431"/>
      <c r="AB74" s="431"/>
      <c r="AC74" s="431"/>
      <c r="AD74" s="431" t="s">
        <v>317</v>
      </c>
      <c r="AE74" s="431"/>
      <c r="AF74" s="471">
        <v>9</v>
      </c>
      <c r="AG74" s="457" t="s">
        <v>247</v>
      </c>
      <c r="AH74" s="458">
        <v>1</v>
      </c>
      <c r="AI74" s="459">
        <f t="shared" si="35"/>
        <v>30</v>
      </c>
      <c r="AJ74" s="459">
        <f t="shared" si="36"/>
        <v>15</v>
      </c>
      <c r="AK74" s="459"/>
      <c r="AL74" s="459"/>
      <c r="AM74" s="464">
        <v>15</v>
      </c>
      <c r="AN74" s="459">
        <f t="shared" si="37"/>
        <v>15</v>
      </c>
      <c r="AO74" s="458">
        <v>1</v>
      </c>
      <c r="AP74" s="459" t="s">
        <v>30</v>
      </c>
      <c r="AQ74" s="458">
        <f t="shared" si="39"/>
        <v>50</v>
      </c>
    </row>
    <row r="75" spans="1:44" x14ac:dyDescent="0.3">
      <c r="C75" s="8" t="s">
        <v>23</v>
      </c>
      <c r="D75" s="365">
        <f t="shared" ref="D75:L75" si="40">SUM(D67:D74)</f>
        <v>30</v>
      </c>
      <c r="E75" s="364">
        <f t="shared" si="40"/>
        <v>900</v>
      </c>
      <c r="F75" s="364">
        <f t="shared" si="40"/>
        <v>357</v>
      </c>
      <c r="G75" s="364">
        <f t="shared" si="40"/>
        <v>90</v>
      </c>
      <c r="H75" s="364">
        <f t="shared" si="40"/>
        <v>0</v>
      </c>
      <c r="I75" s="364">
        <f t="shared" si="40"/>
        <v>267</v>
      </c>
      <c r="J75" s="373">
        <f t="shared" si="40"/>
        <v>543</v>
      </c>
      <c r="K75" s="373">
        <f t="shared" si="40"/>
        <v>20</v>
      </c>
      <c r="L75" s="373">
        <f t="shared" si="40"/>
        <v>0</v>
      </c>
      <c r="M75" s="373"/>
      <c r="AD75" s="241"/>
      <c r="AG75" s="8" t="s">
        <v>23</v>
      </c>
      <c r="AH75" s="365">
        <f t="shared" ref="AH75:AP75" si="41">SUM(AH67:AH74)</f>
        <v>30</v>
      </c>
      <c r="AI75" s="446">
        <f t="shared" si="41"/>
        <v>900</v>
      </c>
      <c r="AJ75" s="446">
        <f t="shared" si="41"/>
        <v>339</v>
      </c>
      <c r="AK75" s="446">
        <f t="shared" si="41"/>
        <v>108</v>
      </c>
      <c r="AL75" s="446">
        <f t="shared" si="41"/>
        <v>0</v>
      </c>
      <c r="AM75" s="446">
        <f t="shared" si="41"/>
        <v>231</v>
      </c>
      <c r="AN75" s="446">
        <f t="shared" si="41"/>
        <v>561</v>
      </c>
      <c r="AO75" s="446">
        <f t="shared" si="41"/>
        <v>19</v>
      </c>
      <c r="AP75" s="446">
        <f t="shared" si="41"/>
        <v>0</v>
      </c>
      <c r="AQ75" s="446"/>
    </row>
    <row r="76" spans="1:44" x14ac:dyDescent="0.3">
      <c r="C76" s="9" t="s">
        <v>24</v>
      </c>
      <c r="D76" s="12">
        <f>30-D75</f>
        <v>0</v>
      </c>
      <c r="E76" s="10"/>
      <c r="F76" s="10"/>
      <c r="G76" s="10"/>
      <c r="H76" s="10"/>
      <c r="I76" s="10"/>
      <c r="J76" s="10"/>
      <c r="K76" s="10"/>
      <c r="L76" s="10"/>
      <c r="AD76" s="241"/>
      <c r="AN76" s="3"/>
      <c r="AO76" s="3"/>
    </row>
    <row r="77" spans="1:44" x14ac:dyDescent="0.3">
      <c r="C77" s="9"/>
      <c r="D77" s="12"/>
      <c r="E77" s="10"/>
      <c r="F77" s="10"/>
      <c r="G77" s="10"/>
      <c r="H77" s="10"/>
      <c r="I77" s="10"/>
      <c r="J77" s="10"/>
      <c r="K77" s="10"/>
      <c r="L77" s="10"/>
      <c r="O77" s="241"/>
      <c r="P77" s="241"/>
      <c r="Q77" s="241"/>
      <c r="R77" s="241"/>
      <c r="S77" s="241"/>
      <c r="T77" s="241"/>
      <c r="U77" s="241"/>
      <c r="V77" s="241"/>
      <c r="W77" s="241"/>
      <c r="X77" s="241"/>
      <c r="Y77" s="241"/>
      <c r="Z77" s="241"/>
      <c r="AA77" s="241"/>
      <c r="AB77" s="241"/>
      <c r="AC77" s="241"/>
      <c r="AD77" s="241"/>
      <c r="AE77" s="241"/>
      <c r="AG77" s="241"/>
      <c r="AH77" s="241"/>
      <c r="AI77" s="241"/>
      <c r="AJ77" s="241"/>
      <c r="AK77" s="241"/>
      <c r="AL77" s="241"/>
      <c r="AM77" s="241"/>
      <c r="AN77" s="3"/>
      <c r="AO77" s="3"/>
    </row>
    <row r="78" spans="1:44" x14ac:dyDescent="0.3">
      <c r="C78" s="9"/>
      <c r="D78" s="12"/>
      <c r="E78" s="10"/>
      <c r="F78" s="10"/>
      <c r="G78" s="10"/>
      <c r="H78" s="10"/>
      <c r="I78" s="10"/>
      <c r="J78" s="10"/>
      <c r="K78" s="10"/>
      <c r="L78" s="10"/>
      <c r="O78" s="241"/>
      <c r="P78" s="241"/>
      <c r="Q78" s="241"/>
      <c r="R78" s="241"/>
      <c r="S78" s="241"/>
      <c r="T78" s="241"/>
      <c r="U78" s="241"/>
      <c r="V78" s="241"/>
      <c r="W78" s="241"/>
      <c r="X78" s="241"/>
      <c r="Y78" s="241"/>
      <c r="Z78" s="241"/>
      <c r="AA78" s="241"/>
      <c r="AB78" s="241"/>
      <c r="AC78" s="241"/>
      <c r="AD78" s="241"/>
      <c r="AE78" s="241"/>
      <c r="AG78" s="241"/>
      <c r="AH78" s="241"/>
      <c r="AI78" s="241"/>
      <c r="AJ78" s="241"/>
      <c r="AK78" s="241"/>
      <c r="AL78" s="241"/>
      <c r="AM78" s="241"/>
      <c r="AN78" s="3"/>
      <c r="AO78" s="3"/>
    </row>
    <row r="79" spans="1:44" x14ac:dyDescent="0.3">
      <c r="C79" s="9"/>
      <c r="D79" s="12"/>
      <c r="E79" s="10"/>
      <c r="F79" s="10"/>
      <c r="G79" s="10"/>
      <c r="H79" s="10"/>
      <c r="I79" s="10"/>
      <c r="J79" s="10"/>
      <c r="K79" s="10"/>
      <c r="L79" s="10"/>
      <c r="O79" s="241"/>
      <c r="P79" s="241"/>
      <c r="Q79" s="241"/>
      <c r="R79" s="241"/>
      <c r="S79" s="241"/>
      <c r="T79" s="241"/>
      <c r="U79" s="241"/>
      <c r="V79" s="241"/>
      <c r="W79" s="241"/>
      <c r="X79" s="241"/>
      <c r="Y79" s="241"/>
      <c r="Z79" s="241"/>
      <c r="AA79" s="241"/>
      <c r="AB79" s="241"/>
      <c r="AC79" s="241"/>
      <c r="AD79" s="241"/>
      <c r="AE79" s="241"/>
      <c r="AG79" s="241"/>
      <c r="AH79" s="241"/>
      <c r="AI79" s="241"/>
      <c r="AJ79" s="241"/>
      <c r="AK79" s="241"/>
      <c r="AL79" s="241"/>
      <c r="AM79" s="241"/>
      <c r="AN79" s="3"/>
      <c r="AO79" s="3"/>
    </row>
    <row r="80" spans="1:44" ht="15" customHeight="1" x14ac:dyDescent="0.3">
      <c r="C80" s="2" t="s">
        <v>212</v>
      </c>
      <c r="AD80" s="241"/>
      <c r="AG80" s="2" t="s">
        <v>212</v>
      </c>
      <c r="AH80" s="3"/>
      <c r="AI80" s="3"/>
      <c r="AJ80" s="3"/>
      <c r="AK80" s="3"/>
      <c r="AL80" s="3"/>
      <c r="AM80" s="3"/>
      <c r="AN80" s="3"/>
      <c r="AO80" s="3"/>
    </row>
    <row r="81" spans="1:46" ht="15" customHeight="1" x14ac:dyDescent="0.3">
      <c r="C81" s="1414" t="s">
        <v>0</v>
      </c>
      <c r="D81" s="1415" t="s">
        <v>1</v>
      </c>
      <c r="E81" s="1416" t="s">
        <v>2</v>
      </c>
      <c r="F81" s="1416"/>
      <c r="G81" s="1416"/>
      <c r="H81" s="1416"/>
      <c r="I81" s="1416"/>
      <c r="J81" s="1417"/>
      <c r="K81" s="1415" t="s">
        <v>3</v>
      </c>
      <c r="L81" s="1415" t="s">
        <v>4</v>
      </c>
      <c r="M81" s="1415" t="s">
        <v>5</v>
      </c>
      <c r="AD81" s="241"/>
      <c r="AG81" s="1414" t="s">
        <v>0</v>
      </c>
      <c r="AH81" s="1415" t="s">
        <v>1</v>
      </c>
      <c r="AI81" s="1416" t="s">
        <v>2</v>
      </c>
      <c r="AJ81" s="1416"/>
      <c r="AK81" s="1416"/>
      <c r="AL81" s="1416"/>
      <c r="AM81" s="1416"/>
      <c r="AN81" s="1417"/>
      <c r="AO81" s="1415" t="s">
        <v>3</v>
      </c>
      <c r="AP81" s="1415" t="s">
        <v>4</v>
      </c>
      <c r="AQ81" s="1415" t="s">
        <v>5</v>
      </c>
    </row>
    <row r="82" spans="1:46" ht="15" customHeight="1" x14ac:dyDescent="0.3">
      <c r="C82" s="1414"/>
      <c r="D82" s="1415"/>
      <c r="E82" s="1415" t="s">
        <v>6</v>
      </c>
      <c r="F82" s="1418" t="s">
        <v>7</v>
      </c>
      <c r="G82" s="1418"/>
      <c r="H82" s="1418"/>
      <c r="I82" s="1418"/>
      <c r="J82" s="1415" t="s">
        <v>26</v>
      </c>
      <c r="K82" s="1415"/>
      <c r="L82" s="1415"/>
      <c r="M82" s="1415"/>
      <c r="AD82" s="241"/>
      <c r="AG82" s="1414"/>
      <c r="AH82" s="1415"/>
      <c r="AI82" s="1415" t="s">
        <v>6</v>
      </c>
      <c r="AJ82" s="1418" t="s">
        <v>7</v>
      </c>
      <c r="AK82" s="1418"/>
      <c r="AL82" s="1418"/>
      <c r="AM82" s="1418"/>
      <c r="AN82" s="1415" t="s">
        <v>26</v>
      </c>
      <c r="AO82" s="1415"/>
      <c r="AP82" s="1415"/>
      <c r="AQ82" s="1415"/>
    </row>
    <row r="83" spans="1:46" x14ac:dyDescent="0.3">
      <c r="C83" s="1414"/>
      <c r="D83" s="1415"/>
      <c r="E83" s="1417"/>
      <c r="F83" s="1415" t="s">
        <v>9</v>
      </c>
      <c r="G83" s="1416" t="s">
        <v>10</v>
      </c>
      <c r="H83" s="1417"/>
      <c r="I83" s="1417"/>
      <c r="J83" s="1417"/>
      <c r="K83" s="1415"/>
      <c r="L83" s="1415"/>
      <c r="M83" s="1415"/>
      <c r="AD83" s="241"/>
      <c r="AG83" s="1414"/>
      <c r="AH83" s="1415"/>
      <c r="AI83" s="1417"/>
      <c r="AJ83" s="1415" t="s">
        <v>9</v>
      </c>
      <c r="AK83" s="1416" t="s">
        <v>10</v>
      </c>
      <c r="AL83" s="1417"/>
      <c r="AM83" s="1417"/>
      <c r="AN83" s="1417"/>
      <c r="AO83" s="1415"/>
      <c r="AP83" s="1415"/>
      <c r="AQ83" s="1415"/>
    </row>
    <row r="84" spans="1:46" x14ac:dyDescent="0.3">
      <c r="C84" s="1414"/>
      <c r="D84" s="1415"/>
      <c r="E84" s="1417"/>
      <c r="F84" s="1419"/>
      <c r="G84" s="1415" t="s">
        <v>27</v>
      </c>
      <c r="H84" s="1415" t="s">
        <v>28</v>
      </c>
      <c r="I84" s="1415" t="s">
        <v>29</v>
      </c>
      <c r="J84" s="1417"/>
      <c r="K84" s="1415"/>
      <c r="L84" s="1415"/>
      <c r="M84" s="1415"/>
      <c r="AD84" s="241"/>
      <c r="AG84" s="1414"/>
      <c r="AH84" s="1415"/>
      <c r="AI84" s="1417"/>
      <c r="AJ84" s="1419"/>
      <c r="AK84" s="1415" t="s">
        <v>27</v>
      </c>
      <c r="AL84" s="1415" t="s">
        <v>28</v>
      </c>
      <c r="AM84" s="1415" t="s">
        <v>29</v>
      </c>
      <c r="AN84" s="1417"/>
      <c r="AO84" s="1415"/>
      <c r="AP84" s="1415"/>
      <c r="AQ84" s="1415"/>
    </row>
    <row r="85" spans="1:46" x14ac:dyDescent="0.3">
      <c r="C85" s="1414"/>
      <c r="D85" s="1415"/>
      <c r="E85" s="1417"/>
      <c r="F85" s="1419"/>
      <c r="G85" s="1415"/>
      <c r="H85" s="1415"/>
      <c r="I85" s="1415"/>
      <c r="J85" s="1417"/>
      <c r="K85" s="1415"/>
      <c r="L85" s="1415"/>
      <c r="M85" s="1415"/>
      <c r="AD85" s="241"/>
      <c r="AG85" s="1414"/>
      <c r="AH85" s="1415"/>
      <c r="AI85" s="1417"/>
      <c r="AJ85" s="1419"/>
      <c r="AK85" s="1415"/>
      <c r="AL85" s="1415"/>
      <c r="AM85" s="1415"/>
      <c r="AN85" s="1417"/>
      <c r="AO85" s="1415"/>
      <c r="AP85" s="1415"/>
      <c r="AQ85" s="1415"/>
    </row>
    <row r="86" spans="1:46" x14ac:dyDescent="0.3">
      <c r="C86" s="1414"/>
      <c r="D86" s="1415"/>
      <c r="E86" s="1417"/>
      <c r="F86" s="1419"/>
      <c r="G86" s="1415"/>
      <c r="H86" s="1415"/>
      <c r="I86" s="1415"/>
      <c r="J86" s="1417"/>
      <c r="K86" s="1415"/>
      <c r="L86" s="1415"/>
      <c r="M86" s="1415"/>
      <c r="AD86" s="241"/>
      <c r="AG86" s="1414"/>
      <c r="AH86" s="1415"/>
      <c r="AI86" s="1417"/>
      <c r="AJ86" s="1419"/>
      <c r="AK86" s="1415"/>
      <c r="AL86" s="1415"/>
      <c r="AM86" s="1415"/>
      <c r="AN86" s="1417"/>
      <c r="AO86" s="1415"/>
      <c r="AP86" s="1415"/>
      <c r="AQ86" s="1415"/>
    </row>
    <row r="87" spans="1:46" ht="3.75" customHeight="1" x14ac:dyDescent="0.3">
      <c r="C87" s="1414"/>
      <c r="D87" s="1415"/>
      <c r="E87" s="1417"/>
      <c r="F87" s="1419"/>
      <c r="G87" s="1415"/>
      <c r="H87" s="1415"/>
      <c r="I87" s="1415"/>
      <c r="J87" s="1417"/>
      <c r="K87" s="1415"/>
      <c r="L87" s="1415"/>
      <c r="M87" s="1415"/>
      <c r="AD87" s="241"/>
      <c r="AG87" s="1414"/>
      <c r="AH87" s="1415"/>
      <c r="AI87" s="1417"/>
      <c r="AJ87" s="1419"/>
      <c r="AK87" s="1415"/>
      <c r="AL87" s="1415"/>
      <c r="AM87" s="1415"/>
      <c r="AN87" s="1417"/>
      <c r="AO87" s="1415"/>
      <c r="AP87" s="1415"/>
      <c r="AQ87" s="1415"/>
    </row>
    <row r="88" spans="1:46" ht="27" customHeight="1" x14ac:dyDescent="0.3">
      <c r="A88" s="1" t="s">
        <v>17</v>
      </c>
      <c r="B88" s="1" t="s">
        <v>32</v>
      </c>
      <c r="C88" s="4" t="s">
        <v>198</v>
      </c>
      <c r="D88" s="5">
        <v>3</v>
      </c>
      <c r="E88" s="6">
        <f>D88*30</f>
        <v>90</v>
      </c>
      <c r="F88" s="6">
        <f>G88+H88+I88</f>
        <v>45</v>
      </c>
      <c r="G88" s="6"/>
      <c r="H88" s="6"/>
      <c r="I88" s="6">
        <v>45</v>
      </c>
      <c r="J88" s="6">
        <f>E88-F88</f>
        <v>45</v>
      </c>
      <c r="K88" s="7">
        <f>F88/15</f>
        <v>3</v>
      </c>
      <c r="L88" s="6" t="s">
        <v>17</v>
      </c>
      <c r="M88" s="7">
        <f>F88/E88*100</f>
        <v>50</v>
      </c>
      <c r="N88" s="3" t="s">
        <v>230</v>
      </c>
      <c r="AD88" s="241" t="s">
        <v>317</v>
      </c>
      <c r="AF88" s="472">
        <v>11.13</v>
      </c>
      <c r="AG88" s="474" t="s">
        <v>384</v>
      </c>
      <c r="AH88" s="5">
        <v>3</v>
      </c>
      <c r="AI88" s="6">
        <f>AH88*30</f>
        <v>90</v>
      </c>
      <c r="AJ88" s="6">
        <f>AK88+AL88+AM88</f>
        <v>45</v>
      </c>
      <c r="AK88" s="6"/>
      <c r="AL88" s="6"/>
      <c r="AM88" s="6">
        <v>45</v>
      </c>
      <c r="AN88" s="6">
        <f>AI88-AJ88</f>
        <v>45</v>
      </c>
      <c r="AO88" s="7">
        <f>AJ88/15</f>
        <v>3</v>
      </c>
      <c r="AP88" s="6" t="s">
        <v>17</v>
      </c>
      <c r="AQ88" s="7">
        <f>AJ88/AI88*100</f>
        <v>50</v>
      </c>
      <c r="AT88" s="3" t="s">
        <v>357</v>
      </c>
    </row>
    <row r="89" spans="1:46" x14ac:dyDescent="0.3">
      <c r="A89" s="1" t="s">
        <v>13</v>
      </c>
      <c r="B89" s="1" t="s">
        <v>15</v>
      </c>
      <c r="C89" s="4" t="s">
        <v>41</v>
      </c>
      <c r="D89" s="7">
        <v>5</v>
      </c>
      <c r="E89" s="6">
        <f t="shared" ref="E89:E94" si="42">D89*30</f>
        <v>150</v>
      </c>
      <c r="F89" s="6">
        <f t="shared" ref="F89:F94" si="43">G89+H89+I89</f>
        <v>60</v>
      </c>
      <c r="G89" s="6">
        <v>30</v>
      </c>
      <c r="H89" s="6"/>
      <c r="I89" s="6">
        <v>30</v>
      </c>
      <c r="J89" s="6">
        <f t="shared" ref="J89:J94" si="44">E89-F89</f>
        <v>90</v>
      </c>
      <c r="K89" s="7">
        <f t="shared" ref="K89:K95" si="45">F89/15</f>
        <v>4</v>
      </c>
      <c r="L89" s="6" t="s">
        <v>19</v>
      </c>
      <c r="M89" s="7">
        <f t="shared" ref="M89:M95" si="46">F89/E89*100</f>
        <v>40</v>
      </c>
      <c r="N89" s="3" t="s">
        <v>226</v>
      </c>
      <c r="AD89" s="241" t="s">
        <v>321</v>
      </c>
      <c r="AF89" s="470">
        <v>6</v>
      </c>
      <c r="AG89" s="473" t="s">
        <v>41</v>
      </c>
      <c r="AH89" s="7">
        <v>5</v>
      </c>
      <c r="AI89" s="6">
        <f t="shared" ref="AI89:AI94" si="47">AH89*30</f>
        <v>150</v>
      </c>
      <c r="AJ89" s="6">
        <f t="shared" ref="AJ89:AJ94" si="48">AK89+AL89+AM89</f>
        <v>60</v>
      </c>
      <c r="AK89" s="6">
        <v>30</v>
      </c>
      <c r="AL89" s="6"/>
      <c r="AM89" s="6">
        <v>30</v>
      </c>
      <c r="AN89" s="6">
        <f t="shared" ref="AN89:AN94" si="49">AI89-AJ89</f>
        <v>90</v>
      </c>
      <c r="AO89" s="7">
        <f t="shared" ref="AO89:AO95" si="50">AJ89/15</f>
        <v>4</v>
      </c>
      <c r="AP89" s="6" t="s">
        <v>19</v>
      </c>
      <c r="AQ89" s="7">
        <f t="shared" ref="AQ89:AQ95" si="51">AJ89/AI89*100</f>
        <v>40</v>
      </c>
      <c r="AR89" s="3" t="s">
        <v>226</v>
      </c>
    </row>
    <row r="90" spans="1:46" x14ac:dyDescent="0.3">
      <c r="A90" s="1" t="s">
        <v>13</v>
      </c>
      <c r="B90" s="1" t="s">
        <v>15</v>
      </c>
      <c r="C90" s="4" t="s">
        <v>248</v>
      </c>
      <c r="D90" s="7">
        <v>5</v>
      </c>
      <c r="E90" s="6">
        <f t="shared" si="42"/>
        <v>150</v>
      </c>
      <c r="F90" s="6">
        <f t="shared" si="43"/>
        <v>60</v>
      </c>
      <c r="G90" s="6">
        <v>30</v>
      </c>
      <c r="H90" s="6"/>
      <c r="I90" s="6">
        <v>30</v>
      </c>
      <c r="J90" s="6">
        <f t="shared" si="44"/>
        <v>90</v>
      </c>
      <c r="K90" s="7">
        <f t="shared" si="45"/>
        <v>4</v>
      </c>
      <c r="L90" s="6" t="s">
        <v>30</v>
      </c>
      <c r="M90" s="7">
        <f t="shared" si="46"/>
        <v>40</v>
      </c>
      <c r="N90" s="3" t="s">
        <v>227</v>
      </c>
      <c r="AD90" s="241" t="s">
        <v>317</v>
      </c>
      <c r="AF90" s="470" t="s">
        <v>370</v>
      </c>
      <c r="AG90" s="473" t="s">
        <v>237</v>
      </c>
      <c r="AH90" s="7">
        <v>5</v>
      </c>
      <c r="AI90" s="6">
        <f t="shared" si="47"/>
        <v>150</v>
      </c>
      <c r="AJ90" s="6">
        <f t="shared" si="48"/>
        <v>60</v>
      </c>
      <c r="AK90" s="6">
        <v>30</v>
      </c>
      <c r="AL90" s="6"/>
      <c r="AM90" s="6">
        <v>30</v>
      </c>
      <c r="AN90" s="6">
        <f t="shared" si="49"/>
        <v>90</v>
      </c>
      <c r="AO90" s="7">
        <f t="shared" si="50"/>
        <v>4</v>
      </c>
      <c r="AP90" s="6" t="s">
        <v>30</v>
      </c>
      <c r="AQ90" s="7">
        <f t="shared" si="51"/>
        <v>40</v>
      </c>
      <c r="AR90" s="3" t="s">
        <v>227</v>
      </c>
    </row>
    <row r="91" spans="1:46" x14ac:dyDescent="0.3">
      <c r="A91" s="1" t="s">
        <v>13</v>
      </c>
      <c r="B91" s="1" t="s">
        <v>15</v>
      </c>
      <c r="C91" s="4" t="s">
        <v>304</v>
      </c>
      <c r="D91" s="7">
        <v>4</v>
      </c>
      <c r="E91" s="6">
        <f t="shared" si="42"/>
        <v>120</v>
      </c>
      <c r="F91" s="6">
        <f t="shared" si="43"/>
        <v>45</v>
      </c>
      <c r="G91" s="6">
        <v>15</v>
      </c>
      <c r="H91" s="6"/>
      <c r="I91" s="6">
        <v>30</v>
      </c>
      <c r="J91" s="6">
        <f t="shared" si="44"/>
        <v>75</v>
      </c>
      <c r="K91" s="7">
        <f t="shared" si="45"/>
        <v>3</v>
      </c>
      <c r="L91" s="6" t="s">
        <v>19</v>
      </c>
      <c r="M91" s="7">
        <f t="shared" si="46"/>
        <v>37.5</v>
      </c>
      <c r="N91" s="3" t="s">
        <v>227</v>
      </c>
      <c r="AD91" s="241" t="s">
        <v>317</v>
      </c>
      <c r="AF91" s="470">
        <v>9.11</v>
      </c>
      <c r="AG91" s="473" t="s">
        <v>304</v>
      </c>
      <c r="AH91" s="7">
        <v>4</v>
      </c>
      <c r="AI91" s="6">
        <f t="shared" si="47"/>
        <v>120</v>
      </c>
      <c r="AJ91" s="6">
        <f t="shared" si="48"/>
        <v>45</v>
      </c>
      <c r="AK91" s="6">
        <v>15</v>
      </c>
      <c r="AL91" s="6"/>
      <c r="AM91" s="6">
        <v>30</v>
      </c>
      <c r="AN91" s="6">
        <f t="shared" si="49"/>
        <v>75</v>
      </c>
      <c r="AO91" s="7">
        <f t="shared" si="50"/>
        <v>3</v>
      </c>
      <c r="AP91" s="6" t="s">
        <v>19</v>
      </c>
      <c r="AQ91" s="7">
        <f t="shared" si="51"/>
        <v>37.5</v>
      </c>
      <c r="AR91" s="3" t="s">
        <v>227</v>
      </c>
    </row>
    <row r="92" spans="1:46" ht="27" x14ac:dyDescent="0.3">
      <c r="A92" s="1" t="s">
        <v>13</v>
      </c>
      <c r="B92" s="1" t="s">
        <v>32</v>
      </c>
      <c r="C92" s="11" t="s">
        <v>249</v>
      </c>
      <c r="D92" s="7">
        <v>5</v>
      </c>
      <c r="E92" s="6">
        <f t="shared" si="42"/>
        <v>150</v>
      </c>
      <c r="F92" s="6">
        <f t="shared" si="43"/>
        <v>60</v>
      </c>
      <c r="G92" s="6">
        <v>30</v>
      </c>
      <c r="H92" s="6"/>
      <c r="I92" s="6">
        <v>30</v>
      </c>
      <c r="J92" s="6">
        <f t="shared" si="44"/>
        <v>90</v>
      </c>
      <c r="K92" s="7">
        <f t="shared" si="45"/>
        <v>4</v>
      </c>
      <c r="L92" s="6" t="s">
        <v>30</v>
      </c>
      <c r="M92" s="7">
        <f t="shared" si="46"/>
        <v>40</v>
      </c>
      <c r="N92" s="3" t="s">
        <v>227</v>
      </c>
      <c r="AD92" s="241" t="s">
        <v>317</v>
      </c>
      <c r="AF92" s="472"/>
      <c r="AG92" s="482" t="s">
        <v>372</v>
      </c>
      <c r="AH92" s="7">
        <v>5</v>
      </c>
      <c r="AI92" s="6">
        <f t="shared" si="47"/>
        <v>150</v>
      </c>
      <c r="AJ92" s="6">
        <f t="shared" si="48"/>
        <v>60</v>
      </c>
      <c r="AK92" s="6">
        <v>30</v>
      </c>
      <c r="AL92" s="6"/>
      <c r="AM92" s="6">
        <v>30</v>
      </c>
      <c r="AN92" s="6">
        <f t="shared" si="49"/>
        <v>90</v>
      </c>
      <c r="AO92" s="7">
        <f t="shared" si="50"/>
        <v>4</v>
      </c>
      <c r="AP92" s="6" t="s">
        <v>30</v>
      </c>
      <c r="AQ92" s="7">
        <f t="shared" si="51"/>
        <v>40</v>
      </c>
      <c r="AR92" s="3" t="s">
        <v>373</v>
      </c>
    </row>
    <row r="93" spans="1:46" x14ac:dyDescent="0.3">
      <c r="A93" s="1" t="s">
        <v>13</v>
      </c>
      <c r="B93" s="1" t="s">
        <v>15</v>
      </c>
      <c r="C93" s="4" t="s">
        <v>231</v>
      </c>
      <c r="D93" s="7">
        <v>4</v>
      </c>
      <c r="E93" s="6">
        <f t="shared" si="42"/>
        <v>120</v>
      </c>
      <c r="F93" s="6">
        <f t="shared" si="43"/>
        <v>45</v>
      </c>
      <c r="G93" s="6">
        <v>15</v>
      </c>
      <c r="H93" s="6"/>
      <c r="I93" s="6">
        <v>30</v>
      </c>
      <c r="J93" s="6">
        <f t="shared" si="44"/>
        <v>75</v>
      </c>
      <c r="K93" s="7">
        <f t="shared" si="45"/>
        <v>3</v>
      </c>
      <c r="L93" s="6" t="s">
        <v>19</v>
      </c>
      <c r="M93" s="7">
        <f t="shared" si="46"/>
        <v>37.5</v>
      </c>
      <c r="N93" s="3" t="s">
        <v>227</v>
      </c>
      <c r="AD93" s="241" t="s">
        <v>317</v>
      </c>
      <c r="AF93" s="470" t="s">
        <v>364</v>
      </c>
      <c r="AG93" s="473" t="s">
        <v>231</v>
      </c>
      <c r="AH93" s="7">
        <v>4</v>
      </c>
      <c r="AI93" s="6">
        <f t="shared" si="47"/>
        <v>120</v>
      </c>
      <c r="AJ93" s="6">
        <f t="shared" si="48"/>
        <v>45</v>
      </c>
      <c r="AK93" s="6">
        <v>15</v>
      </c>
      <c r="AL93" s="6"/>
      <c r="AM93" s="6">
        <v>30</v>
      </c>
      <c r="AN93" s="6">
        <f t="shared" si="49"/>
        <v>75</v>
      </c>
      <c r="AO93" s="7">
        <f t="shared" si="50"/>
        <v>3</v>
      </c>
      <c r="AP93" s="6" t="s">
        <v>19</v>
      </c>
      <c r="AQ93" s="7">
        <f t="shared" si="51"/>
        <v>37.5</v>
      </c>
      <c r="AR93" s="3" t="s">
        <v>227</v>
      </c>
    </row>
    <row r="94" spans="1:46" x14ac:dyDescent="0.3">
      <c r="A94" s="1" t="s">
        <v>13</v>
      </c>
      <c r="B94" s="1" t="s">
        <v>15</v>
      </c>
      <c r="C94" s="4" t="s">
        <v>250</v>
      </c>
      <c r="D94" s="7">
        <v>1</v>
      </c>
      <c r="E94" s="6">
        <f t="shared" si="42"/>
        <v>30</v>
      </c>
      <c r="F94" s="6">
        <f t="shared" si="43"/>
        <v>0</v>
      </c>
      <c r="G94" s="6"/>
      <c r="H94" s="6"/>
      <c r="I94" s="6"/>
      <c r="J94" s="6">
        <f t="shared" si="44"/>
        <v>30</v>
      </c>
      <c r="K94" s="7">
        <f t="shared" si="45"/>
        <v>0</v>
      </c>
      <c r="L94" s="6" t="s">
        <v>30</v>
      </c>
      <c r="M94" s="7">
        <f t="shared" si="46"/>
        <v>0</v>
      </c>
      <c r="N94" s="3" t="s">
        <v>227</v>
      </c>
      <c r="O94" s="241"/>
      <c r="P94" s="241"/>
      <c r="Q94" s="241"/>
      <c r="R94" s="241"/>
      <c r="S94" s="241"/>
      <c r="T94" s="241"/>
      <c r="U94" s="241"/>
      <c r="V94" s="241"/>
      <c r="W94" s="241"/>
      <c r="X94" s="241"/>
      <c r="Y94" s="241"/>
      <c r="Z94" s="241"/>
      <c r="AA94" s="241"/>
      <c r="AB94" s="241"/>
      <c r="AC94" s="241"/>
      <c r="AD94" s="241" t="s">
        <v>317</v>
      </c>
      <c r="AE94" s="241"/>
      <c r="AF94" s="470"/>
      <c r="AG94" s="473" t="s">
        <v>250</v>
      </c>
      <c r="AH94" s="7">
        <v>1</v>
      </c>
      <c r="AI94" s="6">
        <f t="shared" si="47"/>
        <v>30</v>
      </c>
      <c r="AJ94" s="6">
        <f t="shared" si="48"/>
        <v>0</v>
      </c>
      <c r="AK94" s="6"/>
      <c r="AL94" s="6"/>
      <c r="AM94" s="6"/>
      <c r="AN94" s="6">
        <f t="shared" si="49"/>
        <v>30</v>
      </c>
      <c r="AO94" s="7">
        <f t="shared" si="50"/>
        <v>0</v>
      </c>
      <c r="AP94" s="6" t="s">
        <v>30</v>
      </c>
      <c r="AQ94" s="7">
        <f t="shared" si="51"/>
        <v>0</v>
      </c>
      <c r="AR94" s="3" t="s">
        <v>227</v>
      </c>
    </row>
    <row r="95" spans="1:46" x14ac:dyDescent="0.3">
      <c r="A95" s="1" t="s">
        <v>13</v>
      </c>
      <c r="B95" s="1" t="s">
        <v>15</v>
      </c>
      <c r="C95" s="4" t="s">
        <v>239</v>
      </c>
      <c r="D95" s="7">
        <v>3</v>
      </c>
      <c r="E95" s="6">
        <f>D95*30</f>
        <v>90</v>
      </c>
      <c r="F95" s="6">
        <f>G95+H95+I95</f>
        <v>45</v>
      </c>
      <c r="G95" s="6">
        <v>15</v>
      </c>
      <c r="H95" s="6"/>
      <c r="I95" s="6">
        <v>30</v>
      </c>
      <c r="J95" s="6">
        <f>E95-F95</f>
        <v>45</v>
      </c>
      <c r="K95" s="7">
        <f t="shared" si="45"/>
        <v>3</v>
      </c>
      <c r="L95" s="6" t="s">
        <v>30</v>
      </c>
      <c r="M95" s="7">
        <f t="shared" si="46"/>
        <v>50</v>
      </c>
      <c r="N95" s="3" t="s">
        <v>227</v>
      </c>
      <c r="AD95" s="241" t="s">
        <v>317</v>
      </c>
      <c r="AF95" s="470">
        <v>1.1100000000000001</v>
      </c>
      <c r="AG95" s="473" t="s">
        <v>248</v>
      </c>
      <c r="AH95" s="7">
        <v>3</v>
      </c>
      <c r="AI95" s="6">
        <f>AH95*30</f>
        <v>90</v>
      </c>
      <c r="AJ95" s="6">
        <f>AK95+AL95+AM95</f>
        <v>45</v>
      </c>
      <c r="AK95" s="6">
        <v>15</v>
      </c>
      <c r="AL95" s="6"/>
      <c r="AM95" s="6">
        <v>30</v>
      </c>
      <c r="AN95" s="6">
        <f>AI95-AJ95</f>
        <v>45</v>
      </c>
      <c r="AO95" s="7">
        <f t="shared" si="50"/>
        <v>3</v>
      </c>
      <c r="AP95" s="6" t="s">
        <v>30</v>
      </c>
      <c r="AQ95" s="7">
        <f t="shared" si="51"/>
        <v>50</v>
      </c>
      <c r="AR95" s="3" t="s">
        <v>227</v>
      </c>
    </row>
    <row r="96" spans="1:46" ht="15" customHeight="1" x14ac:dyDescent="0.3">
      <c r="C96" s="8" t="s">
        <v>23</v>
      </c>
      <c r="D96" s="365">
        <f t="shared" ref="D96:M96" si="52">SUM(D88:D95)</f>
        <v>30</v>
      </c>
      <c r="E96" s="364">
        <f t="shared" si="52"/>
        <v>900</v>
      </c>
      <c r="F96" s="364">
        <f t="shared" si="52"/>
        <v>360</v>
      </c>
      <c r="G96" s="364">
        <f t="shared" si="52"/>
        <v>135</v>
      </c>
      <c r="H96" s="364">
        <f t="shared" si="52"/>
        <v>0</v>
      </c>
      <c r="I96" s="364">
        <f t="shared" si="52"/>
        <v>225</v>
      </c>
      <c r="J96" s="364">
        <f t="shared" si="52"/>
        <v>540</v>
      </c>
      <c r="K96" s="364">
        <f t="shared" si="52"/>
        <v>24</v>
      </c>
      <c r="L96" s="364">
        <f t="shared" si="52"/>
        <v>0</v>
      </c>
      <c r="M96" s="364">
        <f t="shared" si="52"/>
        <v>295</v>
      </c>
      <c r="AD96" s="241"/>
      <c r="AF96" s="470"/>
      <c r="AG96" s="8" t="s">
        <v>23</v>
      </c>
      <c r="AH96" s="365">
        <f t="shared" ref="AH96:AQ96" si="53">SUM(AH88:AH95)</f>
        <v>30</v>
      </c>
      <c r="AI96" s="446">
        <f t="shared" si="53"/>
        <v>900</v>
      </c>
      <c r="AJ96" s="446">
        <f t="shared" si="53"/>
        <v>360</v>
      </c>
      <c r="AK96" s="446">
        <f t="shared" si="53"/>
        <v>135</v>
      </c>
      <c r="AL96" s="446">
        <f t="shared" si="53"/>
        <v>0</v>
      </c>
      <c r="AM96" s="446">
        <f t="shared" si="53"/>
        <v>225</v>
      </c>
      <c r="AN96" s="446">
        <f t="shared" si="53"/>
        <v>540</v>
      </c>
      <c r="AO96" s="446">
        <f t="shared" si="53"/>
        <v>24</v>
      </c>
      <c r="AP96" s="446">
        <f t="shared" si="53"/>
        <v>0</v>
      </c>
      <c r="AQ96" s="446">
        <f t="shared" si="53"/>
        <v>295</v>
      </c>
    </row>
    <row r="97" spans="1:45" ht="15" customHeight="1" x14ac:dyDescent="0.3">
      <c r="C97" s="9" t="s">
        <v>24</v>
      </c>
      <c r="D97" s="10">
        <f>30-D96</f>
        <v>0</v>
      </c>
      <c r="AD97" s="241"/>
      <c r="AN97" s="3"/>
      <c r="AO97" s="3"/>
    </row>
    <row r="98" spans="1:45" x14ac:dyDescent="0.3">
      <c r="C98" s="2" t="s">
        <v>213</v>
      </c>
      <c r="AD98" s="241"/>
      <c r="AG98" s="2" t="s">
        <v>213</v>
      </c>
      <c r="AH98" s="3"/>
      <c r="AI98" s="3"/>
      <c r="AJ98" s="3"/>
      <c r="AK98" s="3"/>
      <c r="AL98" s="3"/>
      <c r="AM98" s="3"/>
      <c r="AN98" s="3"/>
      <c r="AO98" s="3"/>
    </row>
    <row r="99" spans="1:45" x14ac:dyDescent="0.3">
      <c r="C99" s="1414" t="s">
        <v>0</v>
      </c>
      <c r="D99" s="1415" t="s">
        <v>1</v>
      </c>
      <c r="E99" s="1416" t="s">
        <v>2</v>
      </c>
      <c r="F99" s="1416"/>
      <c r="G99" s="1416"/>
      <c r="H99" s="1416"/>
      <c r="I99" s="1416"/>
      <c r="J99" s="1417"/>
      <c r="K99" s="1415" t="s">
        <v>3</v>
      </c>
      <c r="L99" s="1415" t="s">
        <v>4</v>
      </c>
      <c r="M99" s="1415" t="s">
        <v>5</v>
      </c>
      <c r="AD99" s="241"/>
      <c r="AG99" s="1414" t="s">
        <v>0</v>
      </c>
      <c r="AH99" s="1415" t="s">
        <v>1</v>
      </c>
      <c r="AI99" s="1416" t="s">
        <v>2</v>
      </c>
      <c r="AJ99" s="1416"/>
      <c r="AK99" s="1416"/>
      <c r="AL99" s="1416"/>
      <c r="AM99" s="1416"/>
      <c r="AN99" s="1417"/>
      <c r="AO99" s="1415" t="s">
        <v>3</v>
      </c>
      <c r="AP99" s="1415" t="s">
        <v>4</v>
      </c>
      <c r="AQ99" s="1415" t="s">
        <v>5</v>
      </c>
    </row>
    <row r="100" spans="1:45" x14ac:dyDescent="0.3">
      <c r="C100" s="1414"/>
      <c r="D100" s="1415"/>
      <c r="E100" s="1415" t="s">
        <v>6</v>
      </c>
      <c r="F100" s="1418" t="s">
        <v>7</v>
      </c>
      <c r="G100" s="1418"/>
      <c r="H100" s="1418"/>
      <c r="I100" s="1418"/>
      <c r="J100" s="1415" t="s">
        <v>26</v>
      </c>
      <c r="K100" s="1415"/>
      <c r="L100" s="1415"/>
      <c r="M100" s="1415"/>
      <c r="AD100" s="241"/>
      <c r="AG100" s="1414"/>
      <c r="AH100" s="1415"/>
      <c r="AI100" s="1415" t="s">
        <v>6</v>
      </c>
      <c r="AJ100" s="1418" t="s">
        <v>7</v>
      </c>
      <c r="AK100" s="1418"/>
      <c r="AL100" s="1418"/>
      <c r="AM100" s="1418"/>
      <c r="AN100" s="1415" t="s">
        <v>26</v>
      </c>
      <c r="AO100" s="1415"/>
      <c r="AP100" s="1415"/>
      <c r="AQ100" s="1415"/>
    </row>
    <row r="101" spans="1:45" x14ac:dyDescent="0.3">
      <c r="C101" s="1414"/>
      <c r="D101" s="1415"/>
      <c r="E101" s="1417"/>
      <c r="F101" s="1415" t="s">
        <v>9</v>
      </c>
      <c r="G101" s="1416" t="s">
        <v>10</v>
      </c>
      <c r="H101" s="1417"/>
      <c r="I101" s="1417"/>
      <c r="J101" s="1417"/>
      <c r="K101" s="1415"/>
      <c r="L101" s="1415"/>
      <c r="M101" s="1415"/>
      <c r="AD101" s="241"/>
      <c r="AG101" s="1414"/>
      <c r="AH101" s="1415"/>
      <c r="AI101" s="1417"/>
      <c r="AJ101" s="1415" t="s">
        <v>9</v>
      </c>
      <c r="AK101" s="1416" t="s">
        <v>10</v>
      </c>
      <c r="AL101" s="1417"/>
      <c r="AM101" s="1417"/>
      <c r="AN101" s="1417"/>
      <c r="AO101" s="1415"/>
      <c r="AP101" s="1415"/>
      <c r="AQ101" s="1415"/>
    </row>
    <row r="102" spans="1:45" x14ac:dyDescent="0.3">
      <c r="C102" s="1414"/>
      <c r="D102" s="1415"/>
      <c r="E102" s="1417"/>
      <c r="F102" s="1419"/>
      <c r="G102" s="1415" t="s">
        <v>27</v>
      </c>
      <c r="H102" s="1415" t="s">
        <v>28</v>
      </c>
      <c r="I102" s="1415" t="s">
        <v>29</v>
      </c>
      <c r="J102" s="1417"/>
      <c r="K102" s="1415"/>
      <c r="L102" s="1415"/>
      <c r="M102" s="1415"/>
      <c r="AD102" s="241"/>
      <c r="AG102" s="1414"/>
      <c r="AH102" s="1415"/>
      <c r="AI102" s="1417"/>
      <c r="AJ102" s="1419"/>
      <c r="AK102" s="1415" t="s">
        <v>27</v>
      </c>
      <c r="AL102" s="1415" t="s">
        <v>28</v>
      </c>
      <c r="AM102" s="1415" t="s">
        <v>29</v>
      </c>
      <c r="AN102" s="1417"/>
      <c r="AO102" s="1415"/>
      <c r="AP102" s="1415"/>
      <c r="AQ102" s="1415"/>
    </row>
    <row r="103" spans="1:45" x14ac:dyDescent="0.3">
      <c r="C103" s="1414"/>
      <c r="D103" s="1415"/>
      <c r="E103" s="1417"/>
      <c r="F103" s="1419"/>
      <c r="G103" s="1415"/>
      <c r="H103" s="1415"/>
      <c r="I103" s="1415"/>
      <c r="J103" s="1417"/>
      <c r="K103" s="1415"/>
      <c r="L103" s="1415"/>
      <c r="M103" s="1415"/>
      <c r="AD103" s="241"/>
      <c r="AG103" s="1414"/>
      <c r="AH103" s="1415"/>
      <c r="AI103" s="1417"/>
      <c r="AJ103" s="1419"/>
      <c r="AK103" s="1415"/>
      <c r="AL103" s="1415"/>
      <c r="AM103" s="1415"/>
      <c r="AN103" s="1417"/>
      <c r="AO103" s="1415"/>
      <c r="AP103" s="1415"/>
      <c r="AQ103" s="1415"/>
    </row>
    <row r="104" spans="1:45" x14ac:dyDescent="0.3">
      <c r="C104" s="1414"/>
      <c r="D104" s="1415"/>
      <c r="E104" s="1417"/>
      <c r="F104" s="1419"/>
      <c r="G104" s="1415"/>
      <c r="H104" s="1415"/>
      <c r="I104" s="1415"/>
      <c r="J104" s="1417"/>
      <c r="K104" s="1415"/>
      <c r="L104" s="1415"/>
      <c r="M104" s="1415"/>
      <c r="AD104" s="241"/>
      <c r="AG104" s="1414"/>
      <c r="AH104" s="1415"/>
      <c r="AI104" s="1417"/>
      <c r="AJ104" s="1419"/>
      <c r="AK104" s="1415"/>
      <c r="AL104" s="1415"/>
      <c r="AM104" s="1415"/>
      <c r="AN104" s="1417"/>
      <c r="AO104" s="1415"/>
      <c r="AP104" s="1415"/>
      <c r="AQ104" s="1415"/>
    </row>
    <row r="105" spans="1:45" ht="9" customHeight="1" x14ac:dyDescent="0.3">
      <c r="C105" s="1414"/>
      <c r="D105" s="1415"/>
      <c r="E105" s="1417"/>
      <c r="F105" s="1419"/>
      <c r="G105" s="1415"/>
      <c r="H105" s="1415"/>
      <c r="I105" s="1415"/>
      <c r="J105" s="1417"/>
      <c r="K105" s="1415"/>
      <c r="L105" s="1415"/>
      <c r="M105" s="1415"/>
      <c r="AD105" s="241"/>
      <c r="AG105" s="1414"/>
      <c r="AH105" s="1415"/>
      <c r="AI105" s="1417"/>
      <c r="AJ105" s="1419"/>
      <c r="AK105" s="1415"/>
      <c r="AL105" s="1415"/>
      <c r="AM105" s="1415"/>
      <c r="AN105" s="1417"/>
      <c r="AO105" s="1415"/>
      <c r="AP105" s="1415"/>
      <c r="AQ105" s="1415"/>
    </row>
    <row r="106" spans="1:45" x14ac:dyDescent="0.3">
      <c r="A106" s="1" t="s">
        <v>13</v>
      </c>
      <c r="B106" s="1" t="s">
        <v>15</v>
      </c>
      <c r="C106" s="8" t="s">
        <v>252</v>
      </c>
      <c r="D106" s="5">
        <v>4.5</v>
      </c>
      <c r="E106" s="6">
        <f>D106*30</f>
        <v>135</v>
      </c>
      <c r="F106" s="6">
        <f>G106+H106+I106</f>
        <v>0</v>
      </c>
      <c r="G106" s="6"/>
      <c r="H106" s="6"/>
      <c r="I106" s="6"/>
      <c r="J106" s="6">
        <f>E106-F106</f>
        <v>135</v>
      </c>
      <c r="K106" s="7">
        <f>F106/18</f>
        <v>0</v>
      </c>
      <c r="L106" s="6" t="s">
        <v>30</v>
      </c>
      <c r="M106" s="7">
        <f>F106/E106*100</f>
        <v>0</v>
      </c>
      <c r="N106" s="3" t="s">
        <v>227</v>
      </c>
      <c r="AD106" s="241" t="s">
        <v>317</v>
      </c>
      <c r="AF106" s="470">
        <v>17</v>
      </c>
      <c r="AG106" s="480" t="s">
        <v>252</v>
      </c>
      <c r="AH106" s="5">
        <v>4.5</v>
      </c>
      <c r="AI106" s="6">
        <f>AH106*30</f>
        <v>135</v>
      </c>
      <c r="AJ106" s="6">
        <f>AK106+AL106+AM106</f>
        <v>0</v>
      </c>
      <c r="AK106" s="6"/>
      <c r="AL106" s="6"/>
      <c r="AM106" s="6"/>
      <c r="AN106" s="6">
        <f>AI106-AJ106</f>
        <v>135</v>
      </c>
      <c r="AO106" s="7">
        <f>AJ106/18</f>
        <v>0</v>
      </c>
      <c r="AP106" s="6" t="s">
        <v>30</v>
      </c>
      <c r="AQ106" s="7">
        <f>AJ106/AI106*100</f>
        <v>0</v>
      </c>
      <c r="AR106" s="3" t="s">
        <v>227</v>
      </c>
    </row>
    <row r="107" spans="1:45" ht="27" x14ac:dyDescent="0.3">
      <c r="A107" s="1" t="s">
        <v>17</v>
      </c>
      <c r="B107" s="1" t="s">
        <v>32</v>
      </c>
      <c r="C107" s="4" t="s">
        <v>40</v>
      </c>
      <c r="D107" s="7">
        <v>4</v>
      </c>
      <c r="E107" s="6">
        <f t="shared" ref="E107:E112" si="54">D107*30</f>
        <v>120</v>
      </c>
      <c r="F107" s="6">
        <f t="shared" ref="F107:F112" si="55">G107+H107+I107</f>
        <v>54</v>
      </c>
      <c r="G107" s="6"/>
      <c r="H107" s="6"/>
      <c r="I107" s="6">
        <v>54</v>
      </c>
      <c r="J107" s="6">
        <f t="shared" ref="J107:J112" si="56">E107-F107</f>
        <v>66</v>
      </c>
      <c r="K107" s="7">
        <f t="shared" ref="K107:K112" si="57">F107/18</f>
        <v>3</v>
      </c>
      <c r="L107" s="6" t="s">
        <v>17</v>
      </c>
      <c r="M107" s="7">
        <f t="shared" ref="M107:M112" si="58">F107/E107*100</f>
        <v>45</v>
      </c>
      <c r="N107" s="3" t="s">
        <v>230</v>
      </c>
      <c r="AD107" s="436" t="s">
        <v>317</v>
      </c>
      <c r="AF107" s="472">
        <v>11.13</v>
      </c>
      <c r="AG107" s="474" t="s">
        <v>385</v>
      </c>
      <c r="AH107" s="7">
        <v>4</v>
      </c>
      <c r="AI107" s="6">
        <f t="shared" ref="AI107:AI112" si="59">AH107*30</f>
        <v>120</v>
      </c>
      <c r="AJ107" s="6">
        <f>AK107+AL107+AM107</f>
        <v>54</v>
      </c>
      <c r="AK107" s="6"/>
      <c r="AL107" s="6"/>
      <c r="AM107" s="6">
        <v>54</v>
      </c>
      <c r="AN107" s="6">
        <f t="shared" ref="AN107:AN112" si="60">AI107-AJ107</f>
        <v>66</v>
      </c>
      <c r="AO107" s="7">
        <f>AJ107/18</f>
        <v>3</v>
      </c>
      <c r="AP107" s="6" t="s">
        <v>17</v>
      </c>
      <c r="AQ107" s="7">
        <f>AJ107/AI107*100</f>
        <v>45</v>
      </c>
      <c r="AR107" s="3" t="s">
        <v>230</v>
      </c>
      <c r="AS107" s="3" t="s">
        <v>358</v>
      </c>
    </row>
    <row r="108" spans="1:45" x14ac:dyDescent="0.3">
      <c r="A108" s="1" t="s">
        <v>13</v>
      </c>
      <c r="B108" s="1" t="s">
        <v>15</v>
      </c>
      <c r="C108" s="4" t="s">
        <v>232</v>
      </c>
      <c r="D108" s="7">
        <v>6</v>
      </c>
      <c r="E108" s="6">
        <f t="shared" si="54"/>
        <v>180</v>
      </c>
      <c r="F108" s="6">
        <f t="shared" si="55"/>
        <v>72</v>
      </c>
      <c r="G108" s="6">
        <v>36</v>
      </c>
      <c r="H108" s="6"/>
      <c r="I108" s="6">
        <v>36</v>
      </c>
      <c r="J108" s="6">
        <f t="shared" si="56"/>
        <v>108</v>
      </c>
      <c r="K108" s="7">
        <f t="shared" si="57"/>
        <v>4</v>
      </c>
      <c r="L108" s="6" t="s">
        <v>19</v>
      </c>
      <c r="M108" s="7">
        <f t="shared" si="58"/>
        <v>40</v>
      </c>
      <c r="N108" s="3" t="s">
        <v>227</v>
      </c>
      <c r="AD108" s="241" t="s">
        <v>317</v>
      </c>
      <c r="AF108" s="470">
        <v>7.8</v>
      </c>
      <c r="AG108" s="473" t="s">
        <v>232</v>
      </c>
      <c r="AH108" s="7">
        <v>6</v>
      </c>
      <c r="AI108" s="6">
        <f t="shared" si="59"/>
        <v>180</v>
      </c>
      <c r="AJ108" s="6">
        <f>AK108+AL108+AM108</f>
        <v>72</v>
      </c>
      <c r="AK108" s="6">
        <v>36</v>
      </c>
      <c r="AL108" s="6"/>
      <c r="AM108" s="6">
        <v>36</v>
      </c>
      <c r="AN108" s="6">
        <f t="shared" si="60"/>
        <v>108</v>
      </c>
      <c r="AO108" s="7">
        <f>AJ108/18</f>
        <v>4</v>
      </c>
      <c r="AP108" s="6" t="s">
        <v>19</v>
      </c>
      <c r="AQ108" s="7">
        <f>AJ108/AI108*100</f>
        <v>40</v>
      </c>
      <c r="AR108" s="3" t="s">
        <v>227</v>
      </c>
    </row>
    <row r="109" spans="1:45" ht="27" x14ac:dyDescent="0.3">
      <c r="A109" s="1" t="s">
        <v>13</v>
      </c>
      <c r="B109" s="1" t="s">
        <v>32</v>
      </c>
      <c r="C109" s="337" t="s">
        <v>253</v>
      </c>
      <c r="D109" s="7">
        <v>5</v>
      </c>
      <c r="E109" s="6">
        <f t="shared" si="54"/>
        <v>150</v>
      </c>
      <c r="F109" s="6">
        <f t="shared" si="55"/>
        <v>54</v>
      </c>
      <c r="G109" s="6">
        <v>18</v>
      </c>
      <c r="H109" s="6"/>
      <c r="I109" s="6">
        <v>36</v>
      </c>
      <c r="J109" s="6">
        <f t="shared" si="56"/>
        <v>96</v>
      </c>
      <c r="K109" s="7">
        <f t="shared" si="57"/>
        <v>3</v>
      </c>
      <c r="L109" s="6" t="s">
        <v>19</v>
      </c>
      <c r="M109" s="7">
        <f t="shared" si="58"/>
        <v>36</v>
      </c>
      <c r="N109" s="3" t="s">
        <v>227</v>
      </c>
      <c r="AD109" s="241" t="s">
        <v>317</v>
      </c>
      <c r="AF109" s="472"/>
      <c r="AG109" s="483" t="s">
        <v>377</v>
      </c>
      <c r="AH109" s="7">
        <v>5</v>
      </c>
      <c r="AI109" s="6">
        <f t="shared" si="59"/>
        <v>150</v>
      </c>
      <c r="AJ109" s="6">
        <f>AK109+AL109+AM109</f>
        <v>54</v>
      </c>
      <c r="AK109" s="6">
        <v>18</v>
      </c>
      <c r="AL109" s="6"/>
      <c r="AM109" s="6">
        <v>36</v>
      </c>
      <c r="AN109" s="6">
        <f t="shared" si="60"/>
        <v>96</v>
      </c>
      <c r="AO109" s="7">
        <f>AJ109/18</f>
        <v>3</v>
      </c>
      <c r="AP109" s="6" t="s">
        <v>19</v>
      </c>
      <c r="AQ109" s="7">
        <f>AJ109/AI109*100</f>
        <v>36</v>
      </c>
      <c r="AR109" s="3" t="s">
        <v>227</v>
      </c>
    </row>
    <row r="110" spans="1:45" ht="16.5" customHeight="1" x14ac:dyDescent="0.3">
      <c r="A110" s="1" t="s">
        <v>13</v>
      </c>
      <c r="B110" s="1" t="s">
        <v>32</v>
      </c>
      <c r="C110" s="11" t="s">
        <v>299</v>
      </c>
      <c r="D110" s="370">
        <v>5</v>
      </c>
      <c r="E110" s="6">
        <f t="shared" si="54"/>
        <v>150</v>
      </c>
      <c r="F110" s="6">
        <f t="shared" si="55"/>
        <v>54</v>
      </c>
      <c r="G110" s="6">
        <v>18</v>
      </c>
      <c r="H110" s="6"/>
      <c r="I110" s="6">
        <v>36</v>
      </c>
      <c r="J110" s="6">
        <f t="shared" si="56"/>
        <v>96</v>
      </c>
      <c r="K110" s="7">
        <f t="shared" si="57"/>
        <v>3</v>
      </c>
      <c r="L110" s="6" t="s">
        <v>30</v>
      </c>
      <c r="M110" s="7">
        <f t="shared" si="58"/>
        <v>36</v>
      </c>
      <c r="N110" s="3" t="s">
        <v>227</v>
      </c>
      <c r="AD110" s="241" t="s">
        <v>317</v>
      </c>
      <c r="AF110" s="472">
        <v>4</v>
      </c>
      <c r="AG110" s="481" t="s">
        <v>386</v>
      </c>
      <c r="AH110" s="370">
        <v>5</v>
      </c>
      <c r="AI110" s="6">
        <f t="shared" si="59"/>
        <v>150</v>
      </c>
      <c r="AJ110" s="6">
        <f>AK110+AL110+AM110</f>
        <v>54</v>
      </c>
      <c r="AK110" s="6">
        <v>18</v>
      </c>
      <c r="AL110" s="6"/>
      <c r="AM110" s="6">
        <v>36</v>
      </c>
      <c r="AN110" s="6">
        <f t="shared" si="60"/>
        <v>96</v>
      </c>
      <c r="AO110" s="7">
        <f>AJ110/18</f>
        <v>3</v>
      </c>
      <c r="AP110" s="6" t="s">
        <v>30</v>
      </c>
      <c r="AQ110" s="7">
        <f>AJ110/AI110*100</f>
        <v>36</v>
      </c>
      <c r="AR110" s="3" t="s">
        <v>227</v>
      </c>
    </row>
    <row r="111" spans="1:45" ht="15.75" customHeight="1" x14ac:dyDescent="0.3">
      <c r="A111" s="1" t="s">
        <v>13</v>
      </c>
      <c r="B111" s="1" t="s">
        <v>15</v>
      </c>
      <c r="C111" s="11" t="s">
        <v>233</v>
      </c>
      <c r="D111" s="370">
        <v>1.5</v>
      </c>
      <c r="E111" s="6">
        <f t="shared" si="54"/>
        <v>45</v>
      </c>
      <c r="F111" s="6"/>
      <c r="G111" s="6"/>
      <c r="H111" s="6"/>
      <c r="I111" s="6"/>
      <c r="J111" s="6">
        <f t="shared" si="56"/>
        <v>45</v>
      </c>
      <c r="K111" s="7"/>
      <c r="L111" s="6" t="s">
        <v>30</v>
      </c>
      <c r="M111" s="7"/>
      <c r="N111" s="3" t="s">
        <v>227</v>
      </c>
      <c r="O111" s="241"/>
      <c r="AD111" s="241" t="s">
        <v>317</v>
      </c>
      <c r="AF111" s="470" t="s">
        <v>366</v>
      </c>
      <c r="AG111" s="481" t="s">
        <v>233</v>
      </c>
      <c r="AH111" s="370">
        <v>1.5</v>
      </c>
      <c r="AI111" s="6">
        <f t="shared" si="59"/>
        <v>45</v>
      </c>
      <c r="AJ111" s="6"/>
      <c r="AK111" s="6"/>
      <c r="AL111" s="6"/>
      <c r="AM111" s="6"/>
      <c r="AN111" s="6">
        <f t="shared" si="60"/>
        <v>45</v>
      </c>
      <c r="AO111" s="7"/>
      <c r="AP111" s="6" t="s">
        <v>30</v>
      </c>
      <c r="AQ111" s="7"/>
      <c r="AR111" s="3" t="s">
        <v>227</v>
      </c>
    </row>
    <row r="112" spans="1:45" ht="15" customHeight="1" x14ac:dyDescent="0.3">
      <c r="A112" s="1" t="s">
        <v>13</v>
      </c>
      <c r="B112" s="1" t="s">
        <v>15</v>
      </c>
      <c r="C112" s="338" t="s">
        <v>254</v>
      </c>
      <c r="D112" s="7">
        <v>4</v>
      </c>
      <c r="E112" s="6">
        <f t="shared" si="54"/>
        <v>120</v>
      </c>
      <c r="F112" s="6">
        <f t="shared" si="55"/>
        <v>54</v>
      </c>
      <c r="G112" s="6">
        <v>18</v>
      </c>
      <c r="H112" s="6"/>
      <c r="I112" s="6">
        <v>36</v>
      </c>
      <c r="J112" s="6">
        <f t="shared" si="56"/>
        <v>66</v>
      </c>
      <c r="K112" s="7">
        <f t="shared" si="57"/>
        <v>3</v>
      </c>
      <c r="L112" s="6" t="s">
        <v>19</v>
      </c>
      <c r="M112" s="7">
        <f t="shared" si="58"/>
        <v>45</v>
      </c>
      <c r="N112" s="3" t="s">
        <v>227</v>
      </c>
      <c r="AD112" s="241" t="s">
        <v>317</v>
      </c>
      <c r="AF112" s="470">
        <v>10</v>
      </c>
      <c r="AG112" s="484" t="s">
        <v>371</v>
      </c>
      <c r="AH112" s="7">
        <v>4</v>
      </c>
      <c r="AI112" s="6">
        <f t="shared" si="59"/>
        <v>120</v>
      </c>
      <c r="AJ112" s="6">
        <f>AK112+AL112+AM112</f>
        <v>54</v>
      </c>
      <c r="AK112" s="6">
        <v>18</v>
      </c>
      <c r="AL112" s="6"/>
      <c r="AM112" s="6">
        <v>36</v>
      </c>
      <c r="AN112" s="6">
        <f t="shared" si="60"/>
        <v>66</v>
      </c>
      <c r="AO112" s="7">
        <f>AJ112/18</f>
        <v>3</v>
      </c>
      <c r="AP112" s="6" t="s">
        <v>19</v>
      </c>
      <c r="AQ112" s="7">
        <f>AJ112/AI112*100</f>
        <v>45</v>
      </c>
      <c r="AR112" s="3" t="s">
        <v>227</v>
      </c>
    </row>
    <row r="113" spans="1:43" ht="15" customHeight="1" x14ac:dyDescent="0.3">
      <c r="C113" s="8" t="s">
        <v>23</v>
      </c>
      <c r="D113" s="365">
        <f t="shared" ref="D113:K113" si="61">SUM(D106:D112)</f>
        <v>30</v>
      </c>
      <c r="E113" s="364">
        <f t="shared" si="61"/>
        <v>900</v>
      </c>
      <c r="F113" s="364">
        <f t="shared" si="61"/>
        <v>288</v>
      </c>
      <c r="G113" s="364">
        <f t="shared" si="61"/>
        <v>90</v>
      </c>
      <c r="H113" s="364">
        <f t="shared" si="61"/>
        <v>0</v>
      </c>
      <c r="I113" s="364">
        <f t="shared" si="61"/>
        <v>198</v>
      </c>
      <c r="J113" s="364">
        <f t="shared" si="61"/>
        <v>612</v>
      </c>
      <c r="K113" s="364">
        <f t="shared" si="61"/>
        <v>16</v>
      </c>
      <c r="L113" s="364"/>
      <c r="M113" s="364"/>
      <c r="AF113" s="470"/>
      <c r="AG113" s="8" t="s">
        <v>23</v>
      </c>
      <c r="AH113" s="365">
        <f t="shared" ref="AH113:AO113" si="62">SUM(AH106:AH112)</f>
        <v>30</v>
      </c>
      <c r="AI113" s="446">
        <f t="shared" si="62"/>
        <v>900</v>
      </c>
      <c r="AJ113" s="446">
        <f t="shared" si="62"/>
        <v>288</v>
      </c>
      <c r="AK113" s="446">
        <f t="shared" si="62"/>
        <v>90</v>
      </c>
      <c r="AL113" s="446">
        <f t="shared" si="62"/>
        <v>0</v>
      </c>
      <c r="AM113" s="446">
        <f t="shared" si="62"/>
        <v>198</v>
      </c>
      <c r="AN113" s="446">
        <f t="shared" si="62"/>
        <v>612</v>
      </c>
      <c r="AO113" s="446">
        <f t="shared" si="62"/>
        <v>16</v>
      </c>
      <c r="AP113" s="446"/>
      <c r="AQ113" s="446"/>
    </row>
    <row r="114" spans="1:43" ht="15" customHeight="1" x14ac:dyDescent="0.3">
      <c r="C114" s="9" t="s">
        <v>24</v>
      </c>
      <c r="D114" s="10">
        <f>30-D113</f>
        <v>0</v>
      </c>
      <c r="E114" s="10"/>
      <c r="F114" s="10"/>
      <c r="G114" s="10"/>
      <c r="H114" s="10"/>
      <c r="I114" s="10"/>
      <c r="J114" s="10"/>
      <c r="K114" s="10"/>
      <c r="L114" s="10"/>
      <c r="M114" s="10"/>
      <c r="AN114" s="3"/>
      <c r="AO114" s="3"/>
    </row>
    <row r="115" spans="1:43" ht="15" customHeight="1" x14ac:dyDescent="0.3">
      <c r="C115" s="9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O115" s="241"/>
      <c r="P115" s="241"/>
      <c r="Q115" s="241"/>
      <c r="R115" s="241"/>
      <c r="S115" s="241"/>
      <c r="T115" s="241"/>
      <c r="U115" s="241"/>
      <c r="V115" s="241"/>
      <c r="W115" s="241"/>
      <c r="X115" s="241"/>
      <c r="Y115" s="241"/>
      <c r="Z115" s="241"/>
      <c r="AA115" s="241"/>
      <c r="AB115" s="241"/>
      <c r="AC115" s="241"/>
      <c r="AD115" s="241"/>
      <c r="AE115" s="241"/>
      <c r="AG115" s="241"/>
      <c r="AH115" s="241"/>
      <c r="AI115" s="241"/>
      <c r="AJ115" s="241"/>
      <c r="AK115" s="241"/>
      <c r="AL115" s="241"/>
      <c r="AM115" s="241"/>
      <c r="AN115" s="3"/>
      <c r="AO115" s="3"/>
    </row>
    <row r="116" spans="1:43" ht="15" customHeight="1" x14ac:dyDescent="0.3">
      <c r="C116" s="9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O116" s="241"/>
      <c r="P116" s="241"/>
      <c r="Q116" s="241"/>
      <c r="R116" s="241"/>
      <c r="S116" s="241"/>
      <c r="T116" s="241"/>
      <c r="U116" s="241"/>
      <c r="V116" s="241"/>
      <c r="W116" s="241"/>
      <c r="X116" s="241"/>
      <c r="Y116" s="241"/>
      <c r="Z116" s="241"/>
      <c r="AA116" s="241"/>
      <c r="AB116" s="241"/>
      <c r="AC116" s="241"/>
      <c r="AD116" s="241"/>
      <c r="AE116" s="241"/>
      <c r="AG116" s="241"/>
      <c r="AH116" s="241"/>
      <c r="AI116" s="241"/>
      <c r="AJ116" s="241"/>
      <c r="AK116" s="241"/>
      <c r="AL116" s="241"/>
      <c r="AM116" s="241"/>
      <c r="AN116" s="3"/>
      <c r="AO116" s="3"/>
    </row>
    <row r="117" spans="1:43" x14ac:dyDescent="0.3">
      <c r="C117" s="2" t="s">
        <v>214</v>
      </c>
      <c r="AD117" s="241"/>
      <c r="AG117" s="2" t="s">
        <v>214</v>
      </c>
      <c r="AH117" s="3"/>
      <c r="AI117" s="3"/>
      <c r="AJ117" s="3"/>
      <c r="AK117" s="3"/>
      <c r="AL117" s="3"/>
      <c r="AM117" s="3"/>
      <c r="AN117" s="3"/>
      <c r="AO117" s="3"/>
    </row>
    <row r="118" spans="1:43" x14ac:dyDescent="0.3">
      <c r="C118" s="1414" t="s">
        <v>0</v>
      </c>
      <c r="D118" s="1415" t="s">
        <v>1</v>
      </c>
      <c r="E118" s="1416" t="s">
        <v>2</v>
      </c>
      <c r="F118" s="1416"/>
      <c r="G118" s="1416"/>
      <c r="H118" s="1416"/>
      <c r="I118" s="1416"/>
      <c r="J118" s="1417"/>
      <c r="K118" s="1415" t="s">
        <v>3</v>
      </c>
      <c r="L118" s="1415" t="s">
        <v>4</v>
      </c>
      <c r="M118" s="1415" t="s">
        <v>5</v>
      </c>
      <c r="AD118" s="241"/>
      <c r="AG118" s="1414" t="s">
        <v>0</v>
      </c>
      <c r="AH118" s="1415" t="s">
        <v>1</v>
      </c>
      <c r="AI118" s="1416" t="s">
        <v>2</v>
      </c>
      <c r="AJ118" s="1416"/>
      <c r="AK118" s="1416"/>
      <c r="AL118" s="1416"/>
      <c r="AM118" s="1416"/>
      <c r="AN118" s="1417"/>
      <c r="AO118" s="1415" t="s">
        <v>3</v>
      </c>
      <c r="AP118" s="1415" t="s">
        <v>4</v>
      </c>
      <c r="AQ118" s="1415" t="s">
        <v>5</v>
      </c>
    </row>
    <row r="119" spans="1:43" x14ac:dyDescent="0.3">
      <c r="C119" s="1414"/>
      <c r="D119" s="1415"/>
      <c r="E119" s="1415" t="s">
        <v>6</v>
      </c>
      <c r="F119" s="1418" t="s">
        <v>7</v>
      </c>
      <c r="G119" s="1418"/>
      <c r="H119" s="1418"/>
      <c r="I119" s="1418"/>
      <c r="J119" s="1415" t="s">
        <v>26</v>
      </c>
      <c r="K119" s="1415"/>
      <c r="L119" s="1415"/>
      <c r="M119" s="1415"/>
      <c r="AD119" s="241"/>
      <c r="AG119" s="1414"/>
      <c r="AH119" s="1415"/>
      <c r="AI119" s="1415" t="s">
        <v>6</v>
      </c>
      <c r="AJ119" s="1418" t="s">
        <v>7</v>
      </c>
      <c r="AK119" s="1418"/>
      <c r="AL119" s="1418"/>
      <c r="AM119" s="1418"/>
      <c r="AN119" s="1415" t="s">
        <v>26</v>
      </c>
      <c r="AO119" s="1415"/>
      <c r="AP119" s="1415"/>
      <c r="AQ119" s="1415"/>
    </row>
    <row r="120" spans="1:43" x14ac:dyDescent="0.3">
      <c r="C120" s="1414"/>
      <c r="D120" s="1415"/>
      <c r="E120" s="1417"/>
      <c r="F120" s="1415" t="s">
        <v>9</v>
      </c>
      <c r="G120" s="1416" t="s">
        <v>10</v>
      </c>
      <c r="H120" s="1417"/>
      <c r="I120" s="1417"/>
      <c r="J120" s="1417"/>
      <c r="K120" s="1415"/>
      <c r="L120" s="1415"/>
      <c r="M120" s="1415"/>
      <c r="AD120" s="241"/>
      <c r="AG120" s="1414"/>
      <c r="AH120" s="1415"/>
      <c r="AI120" s="1417"/>
      <c r="AJ120" s="1415" t="s">
        <v>9</v>
      </c>
      <c r="AK120" s="1416" t="s">
        <v>10</v>
      </c>
      <c r="AL120" s="1417"/>
      <c r="AM120" s="1417"/>
      <c r="AN120" s="1417"/>
      <c r="AO120" s="1415"/>
      <c r="AP120" s="1415"/>
      <c r="AQ120" s="1415"/>
    </row>
    <row r="121" spans="1:43" x14ac:dyDescent="0.3">
      <c r="C121" s="1414"/>
      <c r="D121" s="1415"/>
      <c r="E121" s="1417"/>
      <c r="F121" s="1419"/>
      <c r="G121" s="1415" t="s">
        <v>27</v>
      </c>
      <c r="H121" s="1415" t="s">
        <v>28</v>
      </c>
      <c r="I121" s="1415" t="s">
        <v>29</v>
      </c>
      <c r="J121" s="1417"/>
      <c r="K121" s="1415"/>
      <c r="L121" s="1415"/>
      <c r="M121" s="1415"/>
      <c r="AD121" s="241"/>
      <c r="AG121" s="1414"/>
      <c r="AH121" s="1415"/>
      <c r="AI121" s="1417"/>
      <c r="AJ121" s="1419"/>
      <c r="AK121" s="1415" t="s">
        <v>27</v>
      </c>
      <c r="AL121" s="1415" t="s">
        <v>28</v>
      </c>
      <c r="AM121" s="1415" t="s">
        <v>29</v>
      </c>
      <c r="AN121" s="1417"/>
      <c r="AO121" s="1415"/>
      <c r="AP121" s="1415"/>
      <c r="AQ121" s="1415"/>
    </row>
    <row r="122" spans="1:43" ht="12.75" customHeight="1" x14ac:dyDescent="0.3">
      <c r="C122" s="1414"/>
      <c r="D122" s="1415"/>
      <c r="E122" s="1417"/>
      <c r="F122" s="1419"/>
      <c r="G122" s="1415"/>
      <c r="H122" s="1415"/>
      <c r="I122" s="1415"/>
      <c r="J122" s="1417"/>
      <c r="K122" s="1415"/>
      <c r="L122" s="1415"/>
      <c r="M122" s="1415"/>
      <c r="AD122" s="241"/>
      <c r="AG122" s="1414"/>
      <c r="AH122" s="1415"/>
      <c r="AI122" s="1417"/>
      <c r="AJ122" s="1419"/>
      <c r="AK122" s="1415"/>
      <c r="AL122" s="1415"/>
      <c r="AM122" s="1415"/>
      <c r="AN122" s="1417"/>
      <c r="AO122" s="1415"/>
      <c r="AP122" s="1415"/>
      <c r="AQ122" s="1415"/>
    </row>
    <row r="123" spans="1:43" hidden="1" x14ac:dyDescent="0.3">
      <c r="C123" s="1414"/>
      <c r="D123" s="1415"/>
      <c r="E123" s="1417"/>
      <c r="F123" s="1419"/>
      <c r="G123" s="1415"/>
      <c r="H123" s="1415"/>
      <c r="I123" s="1415"/>
      <c r="J123" s="1417"/>
      <c r="K123" s="1415"/>
      <c r="L123" s="1415"/>
      <c r="M123" s="1415"/>
      <c r="AD123" s="241"/>
      <c r="AG123" s="1414"/>
      <c r="AH123" s="1415"/>
      <c r="AI123" s="1417"/>
      <c r="AJ123" s="1419"/>
      <c r="AK123" s="1415"/>
      <c r="AL123" s="1415"/>
      <c r="AM123" s="1415"/>
      <c r="AN123" s="1417"/>
      <c r="AO123" s="1415"/>
      <c r="AP123" s="1415"/>
      <c r="AQ123" s="1415"/>
    </row>
    <row r="124" spans="1:43" ht="27" hidden="1" customHeight="1" x14ac:dyDescent="0.3">
      <c r="C124" s="1414"/>
      <c r="D124" s="1415"/>
      <c r="E124" s="1417"/>
      <c r="F124" s="1419"/>
      <c r="G124" s="1415"/>
      <c r="H124" s="1415"/>
      <c r="I124" s="1415"/>
      <c r="J124" s="1417"/>
      <c r="K124" s="1415"/>
      <c r="L124" s="1415"/>
      <c r="M124" s="1415"/>
      <c r="AD124" s="241"/>
      <c r="AG124" s="1414"/>
      <c r="AH124" s="1415"/>
      <c r="AI124" s="1417"/>
      <c r="AJ124" s="1419"/>
      <c r="AK124" s="1415"/>
      <c r="AL124" s="1415"/>
      <c r="AM124" s="1415"/>
      <c r="AN124" s="1417"/>
      <c r="AO124" s="1415"/>
      <c r="AP124" s="1415"/>
      <c r="AQ124" s="1415"/>
    </row>
    <row r="125" spans="1:43" ht="27" x14ac:dyDescent="0.3">
      <c r="A125" s="1" t="s">
        <v>17</v>
      </c>
      <c r="B125" s="1" t="s">
        <v>32</v>
      </c>
      <c r="C125" s="4" t="s">
        <v>199</v>
      </c>
      <c r="D125" s="5">
        <v>3</v>
      </c>
      <c r="E125" s="6">
        <f>D125*30</f>
        <v>90</v>
      </c>
      <c r="F125" s="6">
        <f>G125+H125+I125</f>
        <v>45</v>
      </c>
      <c r="G125" s="6"/>
      <c r="H125" s="6"/>
      <c r="I125" s="6">
        <v>45</v>
      </c>
      <c r="J125" s="6">
        <f t="shared" ref="J125:J132" si="63">E125-F125</f>
        <v>45</v>
      </c>
      <c r="K125" s="7">
        <f>F125/15</f>
        <v>3</v>
      </c>
      <c r="L125" s="6" t="s">
        <v>17</v>
      </c>
      <c r="M125" s="7">
        <f>F125/E125*100</f>
        <v>50</v>
      </c>
      <c r="N125" s="3" t="s">
        <v>230</v>
      </c>
      <c r="AD125" s="241" t="s">
        <v>314</v>
      </c>
      <c r="AF125" s="472" t="s">
        <v>365</v>
      </c>
      <c r="AG125" s="474" t="s">
        <v>387</v>
      </c>
      <c r="AH125" s="5">
        <v>3</v>
      </c>
      <c r="AI125" s="6">
        <f>AH125*30</f>
        <v>90</v>
      </c>
      <c r="AJ125" s="6">
        <f>AK125+AL125+AM125</f>
        <v>45</v>
      </c>
      <c r="AK125" s="6"/>
      <c r="AL125" s="6"/>
      <c r="AM125" s="6">
        <v>45</v>
      </c>
      <c r="AN125" s="6">
        <f>AI125-AJ125</f>
        <v>45</v>
      </c>
      <c r="AO125" s="7">
        <f>AJ125/15</f>
        <v>3</v>
      </c>
      <c r="AP125" s="6" t="s">
        <v>17</v>
      </c>
      <c r="AQ125" s="7">
        <f>AJ125/AI125*100</f>
        <v>50</v>
      </c>
    </row>
    <row r="126" spans="1:43" ht="27" x14ac:dyDescent="0.3">
      <c r="A126" s="1" t="s">
        <v>13</v>
      </c>
      <c r="B126" s="1" t="s">
        <v>32</v>
      </c>
      <c r="C126" s="4" t="s">
        <v>306</v>
      </c>
      <c r="D126" s="7">
        <v>4</v>
      </c>
      <c r="E126" s="6">
        <f t="shared" ref="E126:E132" si="64">D126*30</f>
        <v>120</v>
      </c>
      <c r="F126" s="6">
        <f t="shared" ref="F126:F132" si="65">G126+H126+I126</f>
        <v>45</v>
      </c>
      <c r="G126" s="6">
        <v>15</v>
      </c>
      <c r="H126" s="6"/>
      <c r="I126" s="6">
        <v>30</v>
      </c>
      <c r="J126" s="6">
        <f t="shared" si="63"/>
        <v>75</v>
      </c>
      <c r="K126" s="7">
        <f t="shared" ref="K126:K131" si="66">F126/15</f>
        <v>3</v>
      </c>
      <c r="L126" s="6" t="s">
        <v>17</v>
      </c>
      <c r="M126" s="7">
        <f t="shared" ref="M126:M132" si="67">F126/E126*100</f>
        <v>37.5</v>
      </c>
      <c r="N126" s="3" t="s">
        <v>227</v>
      </c>
      <c r="AD126" s="241" t="s">
        <v>317</v>
      </c>
      <c r="AF126" s="472"/>
      <c r="AG126" s="479" t="s">
        <v>374</v>
      </c>
      <c r="AH126" s="7">
        <v>4</v>
      </c>
      <c r="AI126" s="6">
        <f t="shared" ref="AI126:AI132" si="68">AH126*30</f>
        <v>120</v>
      </c>
      <c r="AJ126" s="6">
        <f t="shared" ref="AJ126:AJ132" si="69">AK126+AL126+AM126</f>
        <v>45</v>
      </c>
      <c r="AK126" s="6">
        <v>15</v>
      </c>
      <c r="AL126" s="6"/>
      <c r="AM126" s="6">
        <v>30</v>
      </c>
      <c r="AN126" s="6">
        <f t="shared" ref="AN126:AN132" si="70">AI126-AJ126</f>
        <v>75</v>
      </c>
      <c r="AO126" s="7">
        <f t="shared" ref="AO126:AO131" si="71">AJ126/15</f>
        <v>3</v>
      </c>
      <c r="AP126" s="6" t="s">
        <v>17</v>
      </c>
      <c r="AQ126" s="7">
        <f t="shared" ref="AQ126:AQ132" si="72">AJ126/AI126*100</f>
        <v>37.5</v>
      </c>
    </row>
    <row r="127" spans="1:43" x14ac:dyDescent="0.3">
      <c r="A127" s="1" t="s">
        <v>13</v>
      </c>
      <c r="B127" s="1" t="s">
        <v>15</v>
      </c>
      <c r="C127" s="4" t="s">
        <v>240</v>
      </c>
      <c r="D127" s="7">
        <v>3</v>
      </c>
      <c r="E127" s="6">
        <f>D127*30</f>
        <v>90</v>
      </c>
      <c r="F127" s="6">
        <f>G127+H127+I127</f>
        <v>30</v>
      </c>
      <c r="G127" s="6">
        <v>15</v>
      </c>
      <c r="H127" s="6"/>
      <c r="I127" s="6">
        <v>15</v>
      </c>
      <c r="J127" s="6">
        <f t="shared" si="63"/>
        <v>60</v>
      </c>
      <c r="K127" s="7">
        <f>F127/15</f>
        <v>2</v>
      </c>
      <c r="L127" s="6" t="s">
        <v>17</v>
      </c>
      <c r="M127" s="7">
        <f>F127/E127*100</f>
        <v>33.333333333333329</v>
      </c>
      <c r="N127" s="3" t="s">
        <v>227</v>
      </c>
      <c r="O127" s="241"/>
      <c r="AD127" s="241" t="s">
        <v>317</v>
      </c>
      <c r="AF127" s="470">
        <v>6.8</v>
      </c>
      <c r="AG127" s="473" t="s">
        <v>240</v>
      </c>
      <c r="AH127" s="7">
        <v>4</v>
      </c>
      <c r="AI127" s="6">
        <f t="shared" si="68"/>
        <v>120</v>
      </c>
      <c r="AJ127" s="6">
        <f t="shared" si="69"/>
        <v>45</v>
      </c>
      <c r="AK127" s="6">
        <v>15</v>
      </c>
      <c r="AL127" s="6"/>
      <c r="AM127" s="6">
        <v>30</v>
      </c>
      <c r="AN127" s="6">
        <f t="shared" si="70"/>
        <v>75</v>
      </c>
      <c r="AO127" s="7">
        <f t="shared" si="71"/>
        <v>3</v>
      </c>
      <c r="AP127" s="6" t="s">
        <v>17</v>
      </c>
      <c r="AQ127" s="7">
        <f t="shared" si="72"/>
        <v>37.5</v>
      </c>
    </row>
    <row r="128" spans="1:43" x14ac:dyDescent="0.3">
      <c r="A128" s="1" t="s">
        <v>13</v>
      </c>
      <c r="B128" s="1" t="s">
        <v>15</v>
      </c>
      <c r="C128" s="4" t="s">
        <v>305</v>
      </c>
      <c r="D128" s="7">
        <v>5</v>
      </c>
      <c r="E128" s="6">
        <f t="shared" si="64"/>
        <v>150</v>
      </c>
      <c r="F128" s="6">
        <f t="shared" si="65"/>
        <v>60</v>
      </c>
      <c r="G128" s="6">
        <v>30</v>
      </c>
      <c r="H128" s="6"/>
      <c r="I128" s="6">
        <v>30</v>
      </c>
      <c r="J128" s="6">
        <f t="shared" si="63"/>
        <v>90</v>
      </c>
      <c r="K128" s="7">
        <f t="shared" si="66"/>
        <v>4</v>
      </c>
      <c r="L128" s="6" t="s">
        <v>19</v>
      </c>
      <c r="M128" s="7">
        <f t="shared" si="67"/>
        <v>40</v>
      </c>
      <c r="N128" s="3" t="s">
        <v>228</v>
      </c>
      <c r="AD128" s="437" t="s">
        <v>319</v>
      </c>
      <c r="AF128" s="470">
        <v>8</v>
      </c>
      <c r="AG128" s="473" t="s">
        <v>294</v>
      </c>
      <c r="AH128" s="7">
        <v>5</v>
      </c>
      <c r="AI128" s="6">
        <f t="shared" si="68"/>
        <v>150</v>
      </c>
      <c r="AJ128" s="6">
        <f t="shared" si="69"/>
        <v>60</v>
      </c>
      <c r="AK128" s="6">
        <v>30</v>
      </c>
      <c r="AL128" s="6"/>
      <c r="AM128" s="6">
        <v>30</v>
      </c>
      <c r="AN128" s="6">
        <f t="shared" si="70"/>
        <v>90</v>
      </c>
      <c r="AO128" s="7">
        <f t="shared" si="71"/>
        <v>4</v>
      </c>
      <c r="AP128" s="6" t="s">
        <v>19</v>
      </c>
      <c r="AQ128" s="7">
        <f t="shared" si="72"/>
        <v>40</v>
      </c>
    </row>
    <row r="129" spans="1:44" ht="27" x14ac:dyDescent="0.3">
      <c r="A129" s="1" t="s">
        <v>13</v>
      </c>
      <c r="B129" s="1" t="s">
        <v>32</v>
      </c>
      <c r="C129" s="11" t="s">
        <v>235</v>
      </c>
      <c r="D129" s="7">
        <v>6</v>
      </c>
      <c r="E129" s="6">
        <f t="shared" si="64"/>
        <v>180</v>
      </c>
      <c r="F129" s="6">
        <f t="shared" si="65"/>
        <v>60</v>
      </c>
      <c r="G129" s="6">
        <v>30</v>
      </c>
      <c r="H129" s="6"/>
      <c r="I129" s="6">
        <v>30</v>
      </c>
      <c r="J129" s="6">
        <f t="shared" si="63"/>
        <v>120</v>
      </c>
      <c r="K129" s="7">
        <f t="shared" si="66"/>
        <v>4</v>
      </c>
      <c r="L129" s="6" t="s">
        <v>19</v>
      </c>
      <c r="M129" s="7">
        <f t="shared" si="67"/>
        <v>33.333333333333329</v>
      </c>
      <c r="N129" s="3" t="s">
        <v>227</v>
      </c>
      <c r="AD129" s="437" t="s">
        <v>317</v>
      </c>
      <c r="AF129" s="472">
        <v>11</v>
      </c>
      <c r="AG129" s="481" t="s">
        <v>388</v>
      </c>
      <c r="AH129" s="7">
        <v>5</v>
      </c>
      <c r="AI129" s="6">
        <f t="shared" si="68"/>
        <v>150</v>
      </c>
      <c r="AJ129" s="6">
        <f t="shared" si="69"/>
        <v>60</v>
      </c>
      <c r="AK129" s="6">
        <v>30</v>
      </c>
      <c r="AL129" s="6"/>
      <c r="AM129" s="6">
        <v>30</v>
      </c>
      <c r="AN129" s="6">
        <f t="shared" si="70"/>
        <v>90</v>
      </c>
      <c r="AO129" s="7">
        <f t="shared" si="71"/>
        <v>4</v>
      </c>
      <c r="AP129" s="6" t="s">
        <v>19</v>
      </c>
      <c r="AQ129" s="7">
        <f t="shared" si="72"/>
        <v>40</v>
      </c>
    </row>
    <row r="130" spans="1:44" ht="28.5" customHeight="1" x14ac:dyDescent="0.3">
      <c r="A130" s="1" t="s">
        <v>13</v>
      </c>
      <c r="B130" s="1" t="s">
        <v>32</v>
      </c>
      <c r="C130" s="4" t="s">
        <v>241</v>
      </c>
      <c r="D130" s="7">
        <v>5</v>
      </c>
      <c r="E130" s="6">
        <f t="shared" si="64"/>
        <v>150</v>
      </c>
      <c r="F130" s="6">
        <f t="shared" si="65"/>
        <v>60</v>
      </c>
      <c r="G130" s="6">
        <v>30</v>
      </c>
      <c r="H130" s="6"/>
      <c r="I130" s="6">
        <v>30</v>
      </c>
      <c r="J130" s="6">
        <f t="shared" si="63"/>
        <v>90</v>
      </c>
      <c r="K130" s="7">
        <f t="shared" si="66"/>
        <v>4</v>
      </c>
      <c r="L130" s="6" t="s">
        <v>19</v>
      </c>
      <c r="M130" s="7">
        <f t="shared" si="67"/>
        <v>40</v>
      </c>
      <c r="N130" s="3" t="s">
        <v>227</v>
      </c>
      <c r="AD130" s="437" t="s">
        <v>317</v>
      </c>
      <c r="AF130" s="472"/>
      <c r="AG130" s="485" t="s">
        <v>375</v>
      </c>
      <c r="AH130" s="7">
        <v>5</v>
      </c>
      <c r="AI130" s="6">
        <f t="shared" si="68"/>
        <v>150</v>
      </c>
      <c r="AJ130" s="6">
        <f t="shared" si="69"/>
        <v>60</v>
      </c>
      <c r="AK130" s="6">
        <v>30</v>
      </c>
      <c r="AL130" s="6"/>
      <c r="AM130" s="6">
        <v>30</v>
      </c>
      <c r="AN130" s="6">
        <f t="shared" si="70"/>
        <v>90</v>
      </c>
      <c r="AO130" s="7">
        <f t="shared" si="71"/>
        <v>4</v>
      </c>
      <c r="AP130" s="6" t="s">
        <v>19</v>
      </c>
      <c r="AQ130" s="7">
        <f t="shared" si="72"/>
        <v>40</v>
      </c>
    </row>
    <row r="131" spans="1:44" ht="15" customHeight="1" x14ac:dyDescent="0.3">
      <c r="A131" s="1" t="s">
        <v>17</v>
      </c>
      <c r="B131" s="1" t="s">
        <v>15</v>
      </c>
      <c r="C131" s="11" t="s">
        <v>43</v>
      </c>
      <c r="D131" s="7">
        <v>3</v>
      </c>
      <c r="E131" s="6">
        <f t="shared" si="64"/>
        <v>90</v>
      </c>
      <c r="F131" s="6">
        <f t="shared" si="65"/>
        <v>30</v>
      </c>
      <c r="G131" s="6">
        <v>15</v>
      </c>
      <c r="H131" s="6"/>
      <c r="I131" s="6">
        <v>15</v>
      </c>
      <c r="J131" s="6">
        <f t="shared" si="63"/>
        <v>60</v>
      </c>
      <c r="K131" s="7">
        <f t="shared" si="66"/>
        <v>2</v>
      </c>
      <c r="L131" s="6" t="s">
        <v>30</v>
      </c>
      <c r="M131" s="7">
        <f t="shared" si="67"/>
        <v>33.333333333333329</v>
      </c>
      <c r="N131" s="3" t="s">
        <v>230</v>
      </c>
      <c r="AD131" s="437" t="s">
        <v>322</v>
      </c>
      <c r="AF131" s="470">
        <v>8</v>
      </c>
      <c r="AG131" s="481" t="s">
        <v>43</v>
      </c>
      <c r="AH131" s="7">
        <v>3</v>
      </c>
      <c r="AI131" s="6">
        <f t="shared" si="68"/>
        <v>90</v>
      </c>
      <c r="AJ131" s="6">
        <f t="shared" si="69"/>
        <v>30</v>
      </c>
      <c r="AK131" s="6">
        <v>15</v>
      </c>
      <c r="AL131" s="6"/>
      <c r="AM131" s="6">
        <v>15</v>
      </c>
      <c r="AN131" s="6">
        <f t="shared" si="70"/>
        <v>60</v>
      </c>
      <c r="AO131" s="7">
        <f t="shared" si="71"/>
        <v>2</v>
      </c>
      <c r="AP131" s="6" t="s">
        <v>30</v>
      </c>
      <c r="AQ131" s="7">
        <f t="shared" si="72"/>
        <v>33.333333333333329</v>
      </c>
    </row>
    <row r="132" spans="1:44" ht="15" customHeight="1" x14ac:dyDescent="0.3">
      <c r="A132" s="1" t="s">
        <v>13</v>
      </c>
      <c r="B132" s="1" t="s">
        <v>15</v>
      </c>
      <c r="C132" s="4" t="s">
        <v>234</v>
      </c>
      <c r="D132" s="7">
        <v>1</v>
      </c>
      <c r="E132" s="6">
        <f t="shared" si="64"/>
        <v>30</v>
      </c>
      <c r="F132" s="6">
        <f t="shared" si="65"/>
        <v>0</v>
      </c>
      <c r="G132" s="6"/>
      <c r="H132" s="6"/>
      <c r="I132" s="6"/>
      <c r="J132" s="6">
        <f t="shared" si="63"/>
        <v>30</v>
      </c>
      <c r="K132" s="7">
        <f>F132/15</f>
        <v>0</v>
      </c>
      <c r="L132" s="6" t="s">
        <v>30</v>
      </c>
      <c r="M132" s="7">
        <f t="shared" si="67"/>
        <v>0</v>
      </c>
      <c r="N132" s="3" t="s">
        <v>227</v>
      </c>
      <c r="AD132" s="437" t="s">
        <v>317</v>
      </c>
      <c r="AF132" s="470" t="s">
        <v>366</v>
      </c>
      <c r="AG132" s="473" t="s">
        <v>234</v>
      </c>
      <c r="AH132" s="7">
        <v>1</v>
      </c>
      <c r="AI132" s="6">
        <f t="shared" si="68"/>
        <v>30</v>
      </c>
      <c r="AJ132" s="6">
        <f t="shared" si="69"/>
        <v>0</v>
      </c>
      <c r="AK132" s="6"/>
      <c r="AL132" s="6"/>
      <c r="AM132" s="6"/>
      <c r="AN132" s="6">
        <f t="shared" si="70"/>
        <v>30</v>
      </c>
      <c r="AO132" s="7">
        <f>AJ132/15</f>
        <v>0</v>
      </c>
      <c r="AP132" s="6" t="s">
        <v>30</v>
      </c>
      <c r="AQ132" s="7">
        <f t="shared" si="72"/>
        <v>0</v>
      </c>
    </row>
    <row r="133" spans="1:44" ht="15" customHeight="1" x14ac:dyDescent="0.3">
      <c r="C133" s="8" t="s">
        <v>23</v>
      </c>
      <c r="D133" s="365">
        <f t="shared" ref="D133:M133" si="73">SUM(D125:D132)</f>
        <v>30</v>
      </c>
      <c r="E133" s="364">
        <f t="shared" si="73"/>
        <v>900</v>
      </c>
      <c r="F133" s="364">
        <f t="shared" si="73"/>
        <v>330</v>
      </c>
      <c r="G133" s="364">
        <f t="shared" si="73"/>
        <v>135</v>
      </c>
      <c r="H133" s="364">
        <f t="shared" si="73"/>
        <v>0</v>
      </c>
      <c r="I133" s="364">
        <f t="shared" si="73"/>
        <v>195</v>
      </c>
      <c r="J133" s="364">
        <f t="shared" si="73"/>
        <v>570</v>
      </c>
      <c r="K133" s="364">
        <f t="shared" si="73"/>
        <v>22</v>
      </c>
      <c r="L133" s="364">
        <f t="shared" si="73"/>
        <v>0</v>
      </c>
      <c r="M133" s="364">
        <f t="shared" si="73"/>
        <v>267.49999999999994</v>
      </c>
      <c r="AG133" s="8" t="s">
        <v>23</v>
      </c>
      <c r="AH133" s="365">
        <f t="shared" ref="AH133:AQ133" si="74">SUM(AH125:AH132)</f>
        <v>30</v>
      </c>
      <c r="AI133" s="446">
        <f t="shared" si="74"/>
        <v>900</v>
      </c>
      <c r="AJ133" s="446">
        <f t="shared" si="74"/>
        <v>345</v>
      </c>
      <c r="AK133" s="446">
        <f t="shared" si="74"/>
        <v>135</v>
      </c>
      <c r="AL133" s="446">
        <f t="shared" si="74"/>
        <v>0</v>
      </c>
      <c r="AM133" s="446">
        <f t="shared" si="74"/>
        <v>210</v>
      </c>
      <c r="AN133" s="446">
        <f t="shared" si="74"/>
        <v>555</v>
      </c>
      <c r="AO133" s="446">
        <f t="shared" si="74"/>
        <v>23</v>
      </c>
      <c r="AP133" s="446">
        <f t="shared" si="74"/>
        <v>0</v>
      </c>
      <c r="AQ133" s="446">
        <f t="shared" si="74"/>
        <v>278.33333333333331</v>
      </c>
    </row>
    <row r="134" spans="1:44" ht="15" customHeight="1" x14ac:dyDescent="0.3">
      <c r="C134" s="9" t="s">
        <v>24</v>
      </c>
      <c r="D134" s="10">
        <f>30-D133</f>
        <v>0</v>
      </c>
      <c r="AN134" s="3"/>
      <c r="AO134" s="3"/>
    </row>
    <row r="135" spans="1:44" x14ac:dyDescent="0.3">
      <c r="C135" s="2" t="s">
        <v>215</v>
      </c>
      <c r="AG135" s="2" t="s">
        <v>215</v>
      </c>
      <c r="AH135" s="3"/>
      <c r="AI135" s="3"/>
      <c r="AJ135" s="3"/>
      <c r="AK135" s="3"/>
      <c r="AL135" s="3"/>
      <c r="AM135" s="3"/>
      <c r="AN135" s="3"/>
      <c r="AO135" s="3"/>
    </row>
    <row r="136" spans="1:44" x14ac:dyDescent="0.3">
      <c r="C136" s="1414" t="s">
        <v>0</v>
      </c>
      <c r="D136" s="1415" t="s">
        <v>1</v>
      </c>
      <c r="E136" s="1416" t="s">
        <v>2</v>
      </c>
      <c r="F136" s="1416"/>
      <c r="G136" s="1416"/>
      <c r="H136" s="1416"/>
      <c r="I136" s="1416"/>
      <c r="J136" s="1417"/>
      <c r="K136" s="1415" t="s">
        <v>3</v>
      </c>
      <c r="L136" s="1415" t="s">
        <v>4</v>
      </c>
      <c r="M136" s="1415" t="s">
        <v>5</v>
      </c>
      <c r="AD136" s="241"/>
      <c r="AG136" s="1414" t="s">
        <v>0</v>
      </c>
      <c r="AH136" s="1415" t="s">
        <v>1</v>
      </c>
      <c r="AI136" s="1416" t="s">
        <v>2</v>
      </c>
      <c r="AJ136" s="1416"/>
      <c r="AK136" s="1416"/>
      <c r="AL136" s="1416"/>
      <c r="AM136" s="1416"/>
      <c r="AN136" s="1417"/>
      <c r="AO136" s="1415" t="s">
        <v>3</v>
      </c>
      <c r="AP136" s="1415" t="s">
        <v>4</v>
      </c>
      <c r="AQ136" s="1415" t="s">
        <v>5</v>
      </c>
    </row>
    <row r="137" spans="1:44" x14ac:dyDescent="0.3">
      <c r="C137" s="1414"/>
      <c r="D137" s="1415"/>
      <c r="E137" s="1415" t="s">
        <v>6</v>
      </c>
      <c r="F137" s="1418" t="s">
        <v>7</v>
      </c>
      <c r="G137" s="1418"/>
      <c r="H137" s="1418"/>
      <c r="I137" s="1418"/>
      <c r="J137" s="1415" t="s">
        <v>26</v>
      </c>
      <c r="K137" s="1415"/>
      <c r="L137" s="1415"/>
      <c r="M137" s="1415"/>
      <c r="AD137" s="241"/>
      <c r="AG137" s="1414"/>
      <c r="AH137" s="1415"/>
      <c r="AI137" s="1415" t="s">
        <v>6</v>
      </c>
      <c r="AJ137" s="1418" t="s">
        <v>7</v>
      </c>
      <c r="AK137" s="1418"/>
      <c r="AL137" s="1418"/>
      <c r="AM137" s="1418"/>
      <c r="AN137" s="1415" t="s">
        <v>26</v>
      </c>
      <c r="AO137" s="1415"/>
      <c r="AP137" s="1415"/>
      <c r="AQ137" s="1415"/>
    </row>
    <row r="138" spans="1:44" x14ac:dyDescent="0.3">
      <c r="C138" s="1414"/>
      <c r="D138" s="1415"/>
      <c r="E138" s="1417"/>
      <c r="F138" s="1415" t="s">
        <v>9</v>
      </c>
      <c r="G138" s="1416" t="s">
        <v>10</v>
      </c>
      <c r="H138" s="1417"/>
      <c r="I138" s="1417"/>
      <c r="J138" s="1417"/>
      <c r="K138" s="1415"/>
      <c r="L138" s="1415"/>
      <c r="M138" s="1415"/>
      <c r="AD138" s="241"/>
      <c r="AG138" s="1414"/>
      <c r="AH138" s="1415"/>
      <c r="AI138" s="1417"/>
      <c r="AJ138" s="1415" t="s">
        <v>9</v>
      </c>
      <c r="AK138" s="1416" t="s">
        <v>10</v>
      </c>
      <c r="AL138" s="1417"/>
      <c r="AM138" s="1417"/>
      <c r="AN138" s="1417"/>
      <c r="AO138" s="1415"/>
      <c r="AP138" s="1415"/>
      <c r="AQ138" s="1415"/>
    </row>
    <row r="139" spans="1:44" x14ac:dyDescent="0.3">
      <c r="C139" s="1414"/>
      <c r="D139" s="1415"/>
      <c r="E139" s="1417"/>
      <c r="F139" s="1419"/>
      <c r="G139" s="1415" t="s">
        <v>27</v>
      </c>
      <c r="H139" s="1415" t="s">
        <v>28</v>
      </c>
      <c r="I139" s="1415" t="s">
        <v>29</v>
      </c>
      <c r="J139" s="1417"/>
      <c r="K139" s="1415"/>
      <c r="L139" s="1415"/>
      <c r="M139" s="1415"/>
      <c r="AD139" s="241"/>
      <c r="AG139" s="1414"/>
      <c r="AH139" s="1415"/>
      <c r="AI139" s="1417"/>
      <c r="AJ139" s="1419"/>
      <c r="AK139" s="1415" t="s">
        <v>27</v>
      </c>
      <c r="AL139" s="1415" t="s">
        <v>28</v>
      </c>
      <c r="AM139" s="1415" t="s">
        <v>29</v>
      </c>
      <c r="AN139" s="1417"/>
      <c r="AO139" s="1415"/>
      <c r="AP139" s="1415"/>
      <c r="AQ139" s="1415"/>
    </row>
    <row r="140" spans="1:44" x14ac:dyDescent="0.3">
      <c r="C140" s="1414"/>
      <c r="D140" s="1415"/>
      <c r="E140" s="1417"/>
      <c r="F140" s="1419"/>
      <c r="G140" s="1415"/>
      <c r="H140" s="1415"/>
      <c r="I140" s="1415"/>
      <c r="J140" s="1417"/>
      <c r="K140" s="1415"/>
      <c r="L140" s="1415"/>
      <c r="M140" s="1415"/>
      <c r="AD140" s="241"/>
      <c r="AG140" s="1414"/>
      <c r="AH140" s="1415"/>
      <c r="AI140" s="1417"/>
      <c r="AJ140" s="1419"/>
      <c r="AK140" s="1415"/>
      <c r="AL140" s="1415"/>
      <c r="AM140" s="1415"/>
      <c r="AN140" s="1417"/>
      <c r="AO140" s="1415"/>
      <c r="AP140" s="1415"/>
      <c r="AQ140" s="1415"/>
    </row>
    <row r="141" spans="1:44" x14ac:dyDescent="0.3">
      <c r="C141" s="1414"/>
      <c r="D141" s="1415"/>
      <c r="E141" s="1417"/>
      <c r="F141" s="1419"/>
      <c r="G141" s="1415"/>
      <c r="H141" s="1415"/>
      <c r="I141" s="1415"/>
      <c r="J141" s="1417"/>
      <c r="K141" s="1415"/>
      <c r="L141" s="1415"/>
      <c r="M141" s="1415"/>
      <c r="AD141" s="241"/>
      <c r="AG141" s="1414"/>
      <c r="AH141" s="1415"/>
      <c r="AI141" s="1417"/>
      <c r="AJ141" s="1419"/>
      <c r="AK141" s="1415"/>
      <c r="AL141" s="1415"/>
      <c r="AM141" s="1415"/>
      <c r="AN141" s="1417"/>
      <c r="AO141" s="1415"/>
      <c r="AP141" s="1415"/>
      <c r="AQ141" s="1415"/>
    </row>
    <row r="142" spans="1:44" ht="3.75" customHeight="1" x14ac:dyDescent="0.3">
      <c r="C142" s="1414"/>
      <c r="D142" s="1415"/>
      <c r="E142" s="1417"/>
      <c r="F142" s="1419"/>
      <c r="G142" s="1415"/>
      <c r="H142" s="1415"/>
      <c r="I142" s="1415"/>
      <c r="J142" s="1417"/>
      <c r="K142" s="1415"/>
      <c r="L142" s="1415"/>
      <c r="M142" s="1415"/>
      <c r="AD142" s="241"/>
      <c r="AG142" s="1414"/>
      <c r="AH142" s="1415"/>
      <c r="AI142" s="1417"/>
      <c r="AJ142" s="1419"/>
      <c r="AK142" s="1415"/>
      <c r="AL142" s="1415"/>
      <c r="AM142" s="1415"/>
      <c r="AN142" s="1417"/>
      <c r="AO142" s="1415"/>
      <c r="AP142" s="1415"/>
      <c r="AQ142" s="1415"/>
    </row>
    <row r="143" spans="1:44" x14ac:dyDescent="0.3">
      <c r="A143" s="1" t="s">
        <v>13</v>
      </c>
      <c r="B143" s="1" t="s">
        <v>15</v>
      </c>
      <c r="C143" s="8" t="s">
        <v>149</v>
      </c>
      <c r="D143" s="5">
        <v>6</v>
      </c>
      <c r="E143" s="6">
        <f>D143*30</f>
        <v>180</v>
      </c>
      <c r="F143" s="6">
        <f>G143+H143+I143</f>
        <v>0</v>
      </c>
      <c r="G143" s="6"/>
      <c r="H143" s="6"/>
      <c r="I143" s="6"/>
      <c r="J143" s="6">
        <f>E143-F143</f>
        <v>180</v>
      </c>
      <c r="K143" s="7">
        <f>F143/13</f>
        <v>0</v>
      </c>
      <c r="L143" s="6" t="s">
        <v>30</v>
      </c>
      <c r="M143" s="7">
        <f>F143/E143*100</f>
        <v>0</v>
      </c>
      <c r="N143" s="3" t="s">
        <v>227</v>
      </c>
      <c r="AD143" s="241" t="s">
        <v>317</v>
      </c>
      <c r="AF143" s="470">
        <v>17</v>
      </c>
      <c r="AG143" s="480" t="s">
        <v>149</v>
      </c>
      <c r="AH143" s="5">
        <v>6</v>
      </c>
      <c r="AI143" s="6">
        <f>AH143*30</f>
        <v>180</v>
      </c>
      <c r="AJ143" s="6">
        <f>AK143+AL143+AM143</f>
        <v>0</v>
      </c>
      <c r="AK143" s="6"/>
      <c r="AL143" s="6"/>
      <c r="AM143" s="6"/>
      <c r="AN143" s="6">
        <f>AI143-AJ143</f>
        <v>180</v>
      </c>
      <c r="AO143" s="7">
        <f>AJ143/13</f>
        <v>0</v>
      </c>
      <c r="AP143" s="6" t="s">
        <v>30</v>
      </c>
      <c r="AQ143" s="7">
        <f>AJ143/AI143*100</f>
        <v>0</v>
      </c>
      <c r="AR143" s="3" t="s">
        <v>227</v>
      </c>
    </row>
    <row r="144" spans="1:44" x14ac:dyDescent="0.3">
      <c r="A144" s="1" t="s">
        <v>13</v>
      </c>
      <c r="B144" s="1" t="s">
        <v>15</v>
      </c>
      <c r="C144" s="4" t="s">
        <v>81</v>
      </c>
      <c r="D144" s="7">
        <v>3</v>
      </c>
      <c r="E144" s="6">
        <f t="shared" ref="E144:E149" si="75">D144*30</f>
        <v>90</v>
      </c>
      <c r="F144" s="6">
        <f t="shared" ref="F144:F149" si="76">G144+H144+I144</f>
        <v>0</v>
      </c>
      <c r="G144" s="6"/>
      <c r="H144" s="6"/>
      <c r="I144" s="6"/>
      <c r="J144" s="6">
        <f t="shared" ref="J144:J149" si="77">E144-F144</f>
        <v>90</v>
      </c>
      <c r="K144" s="7">
        <f t="shared" ref="K144:K149" si="78">F144/13</f>
        <v>0</v>
      </c>
      <c r="L144" s="6"/>
      <c r="M144" s="7">
        <f t="shared" ref="M144:M149" si="79">F144/E144*100</f>
        <v>0</v>
      </c>
      <c r="N144" s="3" t="s">
        <v>227</v>
      </c>
      <c r="AD144" s="241"/>
      <c r="AF144" s="470" t="s">
        <v>366</v>
      </c>
      <c r="AG144" s="473" t="s">
        <v>81</v>
      </c>
      <c r="AH144" s="7">
        <v>3</v>
      </c>
      <c r="AI144" s="6">
        <f t="shared" ref="AI144:AI149" si="80">AH144*30</f>
        <v>90</v>
      </c>
      <c r="AJ144" s="6">
        <f t="shared" ref="AJ144:AJ149" si="81">AK144+AL144+AM144</f>
        <v>0</v>
      </c>
      <c r="AK144" s="6"/>
      <c r="AL144" s="6"/>
      <c r="AM144" s="6"/>
      <c r="AN144" s="6">
        <f t="shared" ref="AN144:AN149" si="82">AI144-AJ144</f>
        <v>90</v>
      </c>
      <c r="AO144" s="7">
        <f t="shared" ref="AO144:AO149" si="83">AJ144/13</f>
        <v>0</v>
      </c>
      <c r="AP144" s="6"/>
      <c r="AQ144" s="7">
        <f t="shared" ref="AQ144:AQ149" si="84">AJ144/AI144*100</f>
        <v>0</v>
      </c>
      <c r="AR144" s="3" t="s">
        <v>227</v>
      </c>
    </row>
    <row r="145" spans="1:44" x14ac:dyDescent="0.3">
      <c r="A145" s="1" t="s">
        <v>13</v>
      </c>
      <c r="B145" s="1" t="s">
        <v>15</v>
      </c>
      <c r="C145" s="4" t="s">
        <v>44</v>
      </c>
      <c r="D145" s="7">
        <v>3</v>
      </c>
      <c r="E145" s="6">
        <f t="shared" si="75"/>
        <v>90</v>
      </c>
      <c r="F145" s="6">
        <f t="shared" si="76"/>
        <v>0</v>
      </c>
      <c r="G145" s="6"/>
      <c r="H145" s="6"/>
      <c r="I145" s="6"/>
      <c r="J145" s="6">
        <f t="shared" si="77"/>
        <v>90</v>
      </c>
      <c r="K145" s="7">
        <f t="shared" si="78"/>
        <v>0</v>
      </c>
      <c r="L145" s="6"/>
      <c r="M145" s="7">
        <f t="shared" si="79"/>
        <v>0</v>
      </c>
      <c r="N145" s="3" t="s">
        <v>227</v>
      </c>
      <c r="AD145" s="241"/>
      <c r="AF145" s="470"/>
      <c r="AG145" s="473" t="s">
        <v>44</v>
      </c>
      <c r="AH145" s="7">
        <v>3</v>
      </c>
      <c r="AI145" s="6">
        <f t="shared" si="80"/>
        <v>90</v>
      </c>
      <c r="AJ145" s="6">
        <f t="shared" si="81"/>
        <v>0</v>
      </c>
      <c r="AK145" s="6"/>
      <c r="AL145" s="6"/>
      <c r="AM145" s="6"/>
      <c r="AN145" s="6">
        <f t="shared" si="82"/>
        <v>90</v>
      </c>
      <c r="AO145" s="7">
        <f t="shared" si="83"/>
        <v>0</v>
      </c>
      <c r="AP145" s="6"/>
      <c r="AQ145" s="7">
        <f t="shared" si="84"/>
        <v>0</v>
      </c>
      <c r="AR145" s="3" t="s">
        <v>227</v>
      </c>
    </row>
    <row r="146" spans="1:44" ht="27" x14ac:dyDescent="0.3">
      <c r="A146" s="1" t="s">
        <v>17</v>
      </c>
      <c r="B146" s="1" t="s">
        <v>32</v>
      </c>
      <c r="C146" s="4" t="s">
        <v>222</v>
      </c>
      <c r="D146" s="7">
        <v>3</v>
      </c>
      <c r="E146" s="6">
        <f t="shared" si="75"/>
        <v>90</v>
      </c>
      <c r="F146" s="6">
        <f t="shared" si="76"/>
        <v>39</v>
      </c>
      <c r="G146" s="6"/>
      <c r="H146" s="6"/>
      <c r="I146" s="6">
        <v>39</v>
      </c>
      <c r="J146" s="6">
        <f t="shared" si="77"/>
        <v>51</v>
      </c>
      <c r="K146" s="7">
        <f t="shared" si="78"/>
        <v>3</v>
      </c>
      <c r="L146" s="6" t="s">
        <v>30</v>
      </c>
      <c r="M146" s="7">
        <f t="shared" si="79"/>
        <v>43.333333333333336</v>
      </c>
      <c r="N146" s="3" t="s">
        <v>230</v>
      </c>
      <c r="AD146" s="241" t="s">
        <v>314</v>
      </c>
      <c r="AF146" s="472">
        <v>13</v>
      </c>
      <c r="AG146" s="486" t="s">
        <v>359</v>
      </c>
      <c r="AH146" s="7">
        <v>3</v>
      </c>
      <c r="AI146" s="6">
        <f t="shared" si="80"/>
        <v>90</v>
      </c>
      <c r="AJ146" s="6">
        <f t="shared" si="81"/>
        <v>39</v>
      </c>
      <c r="AK146" s="6"/>
      <c r="AL146" s="6"/>
      <c r="AM146" s="6">
        <v>39</v>
      </c>
      <c r="AN146" s="6">
        <f t="shared" si="82"/>
        <v>51</v>
      </c>
      <c r="AO146" s="7">
        <f t="shared" si="83"/>
        <v>3</v>
      </c>
      <c r="AP146" s="6" t="s">
        <v>30</v>
      </c>
      <c r="AQ146" s="7">
        <f t="shared" si="84"/>
        <v>43.333333333333336</v>
      </c>
      <c r="AR146" s="3" t="s">
        <v>230</v>
      </c>
    </row>
    <row r="147" spans="1:44" x14ac:dyDescent="0.3">
      <c r="A147" s="1" t="s">
        <v>13</v>
      </c>
      <c r="B147" s="1" t="s">
        <v>15</v>
      </c>
      <c r="C147" s="4" t="s">
        <v>238</v>
      </c>
      <c r="D147" s="7">
        <v>4</v>
      </c>
      <c r="E147" s="6">
        <f t="shared" si="75"/>
        <v>120</v>
      </c>
      <c r="F147" s="6">
        <f t="shared" si="76"/>
        <v>52</v>
      </c>
      <c r="G147" s="6">
        <v>26</v>
      </c>
      <c r="H147" s="6"/>
      <c r="I147" s="6">
        <v>26</v>
      </c>
      <c r="J147" s="6">
        <f t="shared" si="77"/>
        <v>68</v>
      </c>
      <c r="K147" s="7">
        <f t="shared" si="78"/>
        <v>4</v>
      </c>
      <c r="L147" s="6" t="s">
        <v>19</v>
      </c>
      <c r="M147" s="7">
        <f t="shared" si="79"/>
        <v>43.333333333333336</v>
      </c>
      <c r="N147" s="3" t="s">
        <v>227</v>
      </c>
      <c r="AD147" s="241" t="s">
        <v>317</v>
      </c>
      <c r="AF147" s="470">
        <v>4.5999999999999996</v>
      </c>
      <c r="AG147" s="473" t="s">
        <v>238</v>
      </c>
      <c r="AH147" s="7">
        <v>5</v>
      </c>
      <c r="AI147" s="6">
        <f t="shared" si="80"/>
        <v>150</v>
      </c>
      <c r="AJ147" s="6">
        <f t="shared" si="81"/>
        <v>52</v>
      </c>
      <c r="AK147" s="6">
        <v>26</v>
      </c>
      <c r="AL147" s="6"/>
      <c r="AM147" s="6">
        <v>26</v>
      </c>
      <c r="AN147" s="6">
        <f t="shared" si="82"/>
        <v>98</v>
      </c>
      <c r="AO147" s="7">
        <f t="shared" si="83"/>
        <v>4</v>
      </c>
      <c r="AP147" s="6" t="s">
        <v>19</v>
      </c>
      <c r="AQ147" s="7">
        <f t="shared" si="84"/>
        <v>34.666666666666671</v>
      </c>
      <c r="AR147" s="3" t="s">
        <v>227</v>
      </c>
    </row>
    <row r="148" spans="1:44" ht="26.25" customHeight="1" x14ac:dyDescent="0.3">
      <c r="A148" s="1" t="s">
        <v>13</v>
      </c>
      <c r="B148" s="1" t="s">
        <v>32</v>
      </c>
      <c r="C148" s="4" t="s">
        <v>255</v>
      </c>
      <c r="D148" s="7">
        <v>5</v>
      </c>
      <c r="E148" s="6">
        <f t="shared" si="75"/>
        <v>150</v>
      </c>
      <c r="F148" s="6">
        <f t="shared" si="76"/>
        <v>52</v>
      </c>
      <c r="G148" s="6">
        <v>26</v>
      </c>
      <c r="H148" s="6"/>
      <c r="I148" s="6">
        <v>26</v>
      </c>
      <c r="J148" s="6">
        <f t="shared" si="77"/>
        <v>98</v>
      </c>
      <c r="K148" s="7">
        <f t="shared" si="78"/>
        <v>4</v>
      </c>
      <c r="L148" s="6" t="s">
        <v>19</v>
      </c>
      <c r="M148" s="7">
        <f t="shared" si="79"/>
        <v>34.666666666666671</v>
      </c>
      <c r="N148" s="3" t="s">
        <v>227</v>
      </c>
      <c r="AD148" s="241" t="s">
        <v>317</v>
      </c>
      <c r="AF148" s="472"/>
      <c r="AG148" s="4" t="s">
        <v>378</v>
      </c>
      <c r="AH148" s="7">
        <v>5</v>
      </c>
      <c r="AI148" s="6">
        <f t="shared" si="80"/>
        <v>150</v>
      </c>
      <c r="AJ148" s="6">
        <f t="shared" si="81"/>
        <v>52</v>
      </c>
      <c r="AK148" s="6">
        <v>26</v>
      </c>
      <c r="AL148" s="6"/>
      <c r="AM148" s="6">
        <v>26</v>
      </c>
      <c r="AN148" s="6">
        <f t="shared" si="82"/>
        <v>98</v>
      </c>
      <c r="AO148" s="7">
        <f t="shared" si="83"/>
        <v>4</v>
      </c>
      <c r="AP148" s="6" t="s">
        <v>19</v>
      </c>
      <c r="AQ148" s="7">
        <f t="shared" si="84"/>
        <v>34.666666666666671</v>
      </c>
      <c r="AR148" s="3" t="s">
        <v>227</v>
      </c>
    </row>
    <row r="149" spans="1:44" ht="17.25" customHeight="1" x14ac:dyDescent="0.3">
      <c r="A149" s="1" t="s">
        <v>13</v>
      </c>
      <c r="B149" s="1" t="s">
        <v>32</v>
      </c>
      <c r="C149" s="4" t="s">
        <v>256</v>
      </c>
      <c r="D149" s="7">
        <v>5</v>
      </c>
      <c r="E149" s="6">
        <f t="shared" si="75"/>
        <v>150</v>
      </c>
      <c r="F149" s="6">
        <f t="shared" si="76"/>
        <v>52</v>
      </c>
      <c r="G149" s="6">
        <v>26</v>
      </c>
      <c r="H149" s="6"/>
      <c r="I149" s="6">
        <v>26</v>
      </c>
      <c r="J149" s="6">
        <f t="shared" si="77"/>
        <v>98</v>
      </c>
      <c r="K149" s="7">
        <f t="shared" si="78"/>
        <v>4</v>
      </c>
      <c r="L149" s="6" t="s">
        <v>19</v>
      </c>
      <c r="M149" s="7">
        <f t="shared" si="79"/>
        <v>34.666666666666671</v>
      </c>
      <c r="N149" s="3" t="s">
        <v>227</v>
      </c>
      <c r="AD149" s="241" t="s">
        <v>317</v>
      </c>
      <c r="AF149" s="470"/>
      <c r="AG149" s="4" t="s">
        <v>256</v>
      </c>
      <c r="AH149" s="7">
        <v>5</v>
      </c>
      <c r="AI149" s="6">
        <f t="shared" si="80"/>
        <v>150</v>
      </c>
      <c r="AJ149" s="6">
        <f t="shared" si="81"/>
        <v>52</v>
      </c>
      <c r="AK149" s="6">
        <v>26</v>
      </c>
      <c r="AL149" s="6"/>
      <c r="AM149" s="6">
        <v>26</v>
      </c>
      <c r="AN149" s="6">
        <f t="shared" si="82"/>
        <v>98</v>
      </c>
      <c r="AO149" s="7">
        <f t="shared" si="83"/>
        <v>4</v>
      </c>
      <c r="AP149" s="6" t="s">
        <v>19</v>
      </c>
      <c r="AQ149" s="7">
        <f t="shared" si="84"/>
        <v>34.666666666666671</v>
      </c>
      <c r="AR149" s="3" t="s">
        <v>227</v>
      </c>
    </row>
    <row r="150" spans="1:44" x14ac:dyDescent="0.3">
      <c r="C150" s="8" t="s">
        <v>23</v>
      </c>
      <c r="D150" s="365">
        <f t="shared" ref="D150:M150" si="85">SUM(D143:D149)</f>
        <v>29</v>
      </c>
      <c r="E150" s="364">
        <f t="shared" si="85"/>
        <v>870</v>
      </c>
      <c r="F150" s="364">
        <f t="shared" si="85"/>
        <v>195</v>
      </c>
      <c r="G150" s="364">
        <f t="shared" si="85"/>
        <v>78</v>
      </c>
      <c r="H150" s="364">
        <f t="shared" si="85"/>
        <v>0</v>
      </c>
      <c r="I150" s="364">
        <f t="shared" si="85"/>
        <v>117</v>
      </c>
      <c r="J150" s="364">
        <f t="shared" si="85"/>
        <v>675</v>
      </c>
      <c r="K150" s="364">
        <f t="shared" si="85"/>
        <v>15</v>
      </c>
      <c r="L150" s="364">
        <f t="shared" si="85"/>
        <v>0</v>
      </c>
      <c r="M150" s="364">
        <f t="shared" si="85"/>
        <v>156</v>
      </c>
      <c r="AG150" s="8" t="s">
        <v>23</v>
      </c>
      <c r="AH150" s="365">
        <f t="shared" ref="AH150:AQ150" si="86">SUM(AH143:AH149)</f>
        <v>30</v>
      </c>
      <c r="AI150" s="446">
        <f t="shared" si="86"/>
        <v>900</v>
      </c>
      <c r="AJ150" s="446">
        <f t="shared" si="86"/>
        <v>195</v>
      </c>
      <c r="AK150" s="446">
        <f t="shared" si="86"/>
        <v>78</v>
      </c>
      <c r="AL150" s="446">
        <f t="shared" si="86"/>
        <v>0</v>
      </c>
      <c r="AM150" s="446">
        <f t="shared" si="86"/>
        <v>117</v>
      </c>
      <c r="AN150" s="446">
        <f t="shared" si="86"/>
        <v>705</v>
      </c>
      <c r="AO150" s="446">
        <f t="shared" si="86"/>
        <v>15</v>
      </c>
      <c r="AP150" s="446">
        <f t="shared" si="86"/>
        <v>0</v>
      </c>
      <c r="AQ150" s="446">
        <f t="shared" si="86"/>
        <v>147.33333333333334</v>
      </c>
    </row>
    <row r="151" spans="1:44" x14ac:dyDescent="0.3">
      <c r="C151" s="9" t="s">
        <v>24</v>
      </c>
      <c r="D151" s="12">
        <f>30-D150</f>
        <v>1</v>
      </c>
      <c r="AN151" s="3"/>
      <c r="AO151" s="3"/>
    </row>
    <row r="152" spans="1:44" x14ac:dyDescent="0.3">
      <c r="AN152" s="3"/>
      <c r="AO152" s="3"/>
    </row>
    <row r="153" spans="1:44" x14ac:dyDescent="0.3">
      <c r="C153" s="2" t="s">
        <v>23</v>
      </c>
      <c r="D153" s="13">
        <f>D154+D155</f>
        <v>239</v>
      </c>
      <c r="E153" s="13">
        <f>E154+E155</f>
        <v>7170</v>
      </c>
      <c r="F153" s="14">
        <f>E153/$E$153*100</f>
        <v>100</v>
      </c>
      <c r="G153" s="15"/>
      <c r="H153" s="16"/>
      <c r="I153" s="16"/>
      <c r="J153" s="16"/>
      <c r="K153" s="16"/>
      <c r="L153" s="3" t="s">
        <v>230</v>
      </c>
      <c r="M153" s="3">
        <f ca="1">SUMIF($N$4:$N$150,L153,$D$4:$D$149)</f>
        <v>78.5</v>
      </c>
      <c r="O153" s="371">
        <f ca="1">M153/$M$158</f>
        <v>0.32845188284518828</v>
      </c>
      <c r="AG153" s="377"/>
      <c r="AN153" s="3"/>
      <c r="AO153" s="3"/>
    </row>
    <row r="154" spans="1:44" x14ac:dyDescent="0.3">
      <c r="B154" s="1" t="s">
        <v>15</v>
      </c>
      <c r="C154" s="2" t="s">
        <v>45</v>
      </c>
      <c r="D154" s="14">
        <f>SUMIF(B$11:B$149,B154,D$11:D$149)</f>
        <v>179.5</v>
      </c>
      <c r="E154" s="1">
        <f>D154*30</f>
        <v>5385</v>
      </c>
      <c r="F154" s="14">
        <f>E154/E$153*100</f>
        <v>75.104602510460253</v>
      </c>
      <c r="G154" s="1"/>
      <c r="I154" s="17"/>
      <c r="J154" s="17"/>
      <c r="K154" s="17"/>
      <c r="L154" s="3" t="s">
        <v>227</v>
      </c>
      <c r="M154" s="3">
        <f ca="1">SUMIF($N$4:$N$150,L154,$D$4:$D$149)</f>
        <v>120</v>
      </c>
      <c r="O154" s="371">
        <f ca="1">M154/$M$158</f>
        <v>0.502092050209205</v>
      </c>
      <c r="AN154" s="3"/>
      <c r="AO154" s="3"/>
    </row>
    <row r="155" spans="1:44" x14ac:dyDescent="0.3">
      <c r="B155" s="1" t="s">
        <v>32</v>
      </c>
      <c r="C155" s="2" t="s">
        <v>46</v>
      </c>
      <c r="D155" s="14">
        <f>SUMIF(B$11:B$149,B155,D$11:D$149)</f>
        <v>59.5</v>
      </c>
      <c r="E155" s="1">
        <f t="shared" ref="E155:E162" si="87">D155*30</f>
        <v>1785</v>
      </c>
      <c r="F155" s="339">
        <f>E155/E$153*100</f>
        <v>24.89539748953975</v>
      </c>
      <c r="G155" s="1"/>
      <c r="K155" s="17"/>
      <c r="L155" s="3" t="s">
        <v>229</v>
      </c>
      <c r="M155" s="3">
        <f ca="1">SUMIF($N$4:$N$150,L155,$D$4:$D$149)</f>
        <v>16.5</v>
      </c>
      <c r="O155" s="371">
        <f ca="1">M155/$M$158</f>
        <v>6.903765690376569E-2</v>
      </c>
      <c r="AN155" s="3"/>
      <c r="AO155" s="3"/>
    </row>
    <row r="156" spans="1:44" x14ac:dyDescent="0.3">
      <c r="D156" s="1"/>
      <c r="E156" s="1"/>
      <c r="F156" s="1"/>
      <c r="G156" s="1"/>
      <c r="L156" s="3" t="s">
        <v>226</v>
      </c>
      <c r="M156" s="3">
        <f ca="1">SUMIF($N$4:$N$150,L156,$D$4:$D$149)</f>
        <v>9</v>
      </c>
      <c r="O156" s="371">
        <f ca="1">M156/$M$158</f>
        <v>3.7656903765690378E-2</v>
      </c>
      <c r="AN156" s="3"/>
      <c r="AO156" s="3"/>
    </row>
    <row r="157" spans="1:44" x14ac:dyDescent="0.3">
      <c r="C157" s="2" t="s">
        <v>200</v>
      </c>
      <c r="D157" s="18">
        <f>D158+D159</f>
        <v>101.5</v>
      </c>
      <c r="E157" s="18">
        <f>E158+E159</f>
        <v>3045</v>
      </c>
      <c r="F157" s="14">
        <f>E157/$E$157*100</f>
        <v>100</v>
      </c>
      <c r="G157" s="1"/>
      <c r="L157" s="3" t="s">
        <v>228</v>
      </c>
      <c r="M157" s="3">
        <f ca="1">SUMIF($N$4:$N$150,L157,$D$4:$D$149)</f>
        <v>15</v>
      </c>
      <c r="O157" s="371">
        <f ca="1">M157/$M$158</f>
        <v>6.2761506276150625E-2</v>
      </c>
      <c r="AN157" s="3"/>
      <c r="AO157" s="3"/>
    </row>
    <row r="158" spans="1:44" x14ac:dyDescent="0.3">
      <c r="A158" s="1" t="s">
        <v>17</v>
      </c>
      <c r="B158" s="1" t="s">
        <v>15</v>
      </c>
      <c r="C158" s="2" t="s">
        <v>45</v>
      </c>
      <c r="D158" s="1">
        <f>SUMIFS(D$11:D$149,A$11:A$149,A158,B$11:B$149,B158)</f>
        <v>82</v>
      </c>
      <c r="E158" s="1">
        <f t="shared" si="87"/>
        <v>2460</v>
      </c>
      <c r="F158" s="14">
        <f>E158/E$157*100</f>
        <v>80.78817733990148</v>
      </c>
      <c r="G158" s="1"/>
      <c r="M158" s="3">
        <f ca="1">SUM(M153:M157)</f>
        <v>239</v>
      </c>
      <c r="O158" s="371">
        <f ca="1">SUM(O153:O157)</f>
        <v>1</v>
      </c>
      <c r="AN158" s="3"/>
      <c r="AO158" s="3"/>
    </row>
    <row r="159" spans="1:44" x14ac:dyDescent="0.3">
      <c r="A159" s="1" t="s">
        <v>17</v>
      </c>
      <c r="B159" s="1" t="s">
        <v>32</v>
      </c>
      <c r="C159" s="2" t="s">
        <v>46</v>
      </c>
      <c r="D159" s="1">
        <f>SUMIFS(D$11:D$149,A$11:A$149,A159,B$11:B$149,B159)</f>
        <v>19.5</v>
      </c>
      <c r="E159" s="1">
        <f t="shared" si="87"/>
        <v>585</v>
      </c>
      <c r="F159" s="14">
        <f>E159/E$157*100</f>
        <v>19.21182266009852</v>
      </c>
      <c r="G159" s="1"/>
      <c r="AN159" s="3"/>
      <c r="AO159" s="3"/>
    </row>
    <row r="160" spans="1:44" x14ac:dyDescent="0.3">
      <c r="C160" s="2" t="s">
        <v>201</v>
      </c>
      <c r="D160" s="18">
        <f>D161+D162</f>
        <v>137.5</v>
      </c>
      <c r="E160" s="18">
        <f>E161+E162</f>
        <v>4125</v>
      </c>
      <c r="F160" s="18">
        <f>E160/$E$160*100</f>
        <v>100</v>
      </c>
      <c r="AN160" s="3"/>
      <c r="AO160" s="3"/>
    </row>
    <row r="161" spans="1:41" ht="15.6" x14ac:dyDescent="0.3">
      <c r="A161" s="1" t="s">
        <v>13</v>
      </c>
      <c r="B161" s="1" t="s">
        <v>15</v>
      </c>
      <c r="C161" s="2" t="s">
        <v>45</v>
      </c>
      <c r="D161" s="1">
        <f>SUMIFS(D$11:D$149,A$11:A$149,A161,B$11:B$149,B161)</f>
        <v>97.5</v>
      </c>
      <c r="E161" s="1">
        <f t="shared" si="87"/>
        <v>2925</v>
      </c>
      <c r="F161" s="3">
        <f>E161/E$160*100</f>
        <v>70.909090909090907</v>
      </c>
      <c r="AD161" s="438"/>
      <c r="AE161" s="76" t="s">
        <v>324</v>
      </c>
      <c r="AF161" s="466" t="s">
        <v>325</v>
      </c>
      <c r="AG161" s="76" t="s">
        <v>326</v>
      </c>
      <c r="AH161" s="76" t="s">
        <v>327</v>
      </c>
      <c r="AN161" s="3"/>
      <c r="AO161" s="3"/>
    </row>
    <row r="162" spans="1:41" ht="15.6" x14ac:dyDescent="0.3">
      <c r="A162" s="1" t="s">
        <v>13</v>
      </c>
      <c r="B162" s="1" t="s">
        <v>32</v>
      </c>
      <c r="C162" s="2" t="s">
        <v>46</v>
      </c>
      <c r="D162" s="1">
        <f>SUMIFS(D$11:D$149,A$11:A$149,A162,B$11:B$149,B162)</f>
        <v>40</v>
      </c>
      <c r="E162" s="1">
        <f t="shared" si="87"/>
        <v>1200</v>
      </c>
      <c r="F162" s="17">
        <f>E162/E$160*100</f>
        <v>29.09090909090909</v>
      </c>
      <c r="AD162" s="439" t="s">
        <v>328</v>
      </c>
      <c r="AE162" s="435">
        <f>SUMIF(AD$11:AD$35,AD162,D$11:D$35)</f>
        <v>0</v>
      </c>
      <c r="AF162" s="467">
        <f>SUMIF(AD$49:AD$74,AD162,D$49:D$74)</f>
        <v>0</v>
      </c>
      <c r="AG162" s="3">
        <f>SUMIF(AD$88:AD$114,AD162,D$88:D$114)</f>
        <v>0</v>
      </c>
      <c r="AH162" s="3">
        <f t="shared" ref="AH162:AH178" si="88">SUMIF(AD$125:AD$152,AD162,D$125:D$152)</f>
        <v>0</v>
      </c>
      <c r="AN162" s="3"/>
      <c r="AO162" s="3"/>
    </row>
    <row r="163" spans="1:41" ht="15.6" x14ac:dyDescent="0.3">
      <c r="AD163" s="439" t="s">
        <v>329</v>
      </c>
      <c r="AE163" s="435">
        <f t="shared" ref="AE163:AE186" si="89">SUMIF(AD$11:AD$35,AD163,D$11:D$35)</f>
        <v>0</v>
      </c>
      <c r="AF163" s="467">
        <f t="shared" ref="AF163:AF186" si="90">SUMIF(AD$49:AD$74,AD163,D$49:D$74)</f>
        <v>0</v>
      </c>
      <c r="AG163" s="3">
        <f t="shared" ref="AG163:AG186" si="91">SUMIF(AD$88:AD$114,AD163,D$88:D$114)</f>
        <v>0</v>
      </c>
      <c r="AH163" s="3">
        <f t="shared" si="88"/>
        <v>0</v>
      </c>
      <c r="AJ163" s="241"/>
    </row>
    <row r="164" spans="1:41" ht="15.6" x14ac:dyDescent="0.3">
      <c r="AD164" s="439" t="s">
        <v>330</v>
      </c>
      <c r="AE164" s="435">
        <f t="shared" si="89"/>
        <v>0</v>
      </c>
      <c r="AF164" s="467">
        <f t="shared" si="90"/>
        <v>0</v>
      </c>
      <c r="AG164" s="3">
        <f t="shared" si="91"/>
        <v>0</v>
      </c>
      <c r="AH164" s="3">
        <f t="shared" si="88"/>
        <v>0</v>
      </c>
      <c r="AJ164" s="241"/>
    </row>
    <row r="165" spans="1:41" ht="15.6" x14ac:dyDescent="0.3">
      <c r="AD165" s="439" t="s">
        <v>331</v>
      </c>
      <c r="AE165" s="435">
        <f t="shared" si="89"/>
        <v>0</v>
      </c>
      <c r="AF165" s="467">
        <f t="shared" si="90"/>
        <v>0</v>
      </c>
      <c r="AG165" s="3">
        <f t="shared" si="91"/>
        <v>0</v>
      </c>
      <c r="AH165" s="3">
        <f t="shared" si="88"/>
        <v>0</v>
      </c>
      <c r="AJ165" s="241"/>
    </row>
    <row r="166" spans="1:41" ht="15.6" x14ac:dyDescent="0.3">
      <c r="AD166" s="439" t="s">
        <v>332</v>
      </c>
      <c r="AE166" s="435">
        <f t="shared" si="89"/>
        <v>0</v>
      </c>
      <c r="AF166" s="467">
        <f t="shared" si="90"/>
        <v>0</v>
      </c>
      <c r="AG166" s="3">
        <f t="shared" si="91"/>
        <v>0</v>
      </c>
      <c r="AH166" s="3">
        <f t="shared" si="88"/>
        <v>0</v>
      </c>
      <c r="AJ166" s="241"/>
    </row>
    <row r="167" spans="1:41" ht="15.6" x14ac:dyDescent="0.3">
      <c r="AD167" s="439" t="s">
        <v>318</v>
      </c>
      <c r="AE167" s="435">
        <f t="shared" si="89"/>
        <v>5</v>
      </c>
      <c r="AF167" s="467">
        <f t="shared" si="90"/>
        <v>0</v>
      </c>
      <c r="AG167" s="3">
        <f t="shared" si="91"/>
        <v>0</v>
      </c>
      <c r="AH167" s="3">
        <f t="shared" si="88"/>
        <v>0</v>
      </c>
      <c r="AJ167" s="241"/>
    </row>
    <row r="168" spans="1:41" ht="15.6" x14ac:dyDescent="0.3">
      <c r="AD168" s="439" t="s">
        <v>333</v>
      </c>
      <c r="AE168" s="435">
        <f t="shared" si="89"/>
        <v>0</v>
      </c>
      <c r="AF168" s="467">
        <f t="shared" si="90"/>
        <v>0</v>
      </c>
      <c r="AG168" s="3">
        <f t="shared" si="91"/>
        <v>0</v>
      </c>
      <c r="AH168" s="3">
        <f t="shared" si="88"/>
        <v>0</v>
      </c>
      <c r="AJ168" s="241"/>
    </row>
    <row r="169" spans="1:41" ht="15.6" x14ac:dyDescent="0.3">
      <c r="AD169" s="439" t="s">
        <v>334</v>
      </c>
      <c r="AE169" s="435">
        <f t="shared" si="89"/>
        <v>0</v>
      </c>
      <c r="AF169" s="467">
        <f t="shared" si="90"/>
        <v>0</v>
      </c>
      <c r="AG169" s="3">
        <f t="shared" si="91"/>
        <v>0</v>
      </c>
      <c r="AH169" s="3">
        <f t="shared" si="88"/>
        <v>0</v>
      </c>
      <c r="AJ169" s="241"/>
    </row>
    <row r="170" spans="1:41" ht="15.6" x14ac:dyDescent="0.3">
      <c r="AD170" s="439" t="s">
        <v>335</v>
      </c>
      <c r="AE170" s="435">
        <f t="shared" si="89"/>
        <v>0</v>
      </c>
      <c r="AF170" s="467">
        <f t="shared" si="90"/>
        <v>0</v>
      </c>
      <c r="AG170" s="3">
        <f t="shared" si="91"/>
        <v>0</v>
      </c>
      <c r="AH170" s="3">
        <f t="shared" si="88"/>
        <v>0</v>
      </c>
      <c r="AJ170" s="241"/>
    </row>
    <row r="171" spans="1:41" ht="15.6" x14ac:dyDescent="0.3">
      <c r="AD171" s="439" t="s">
        <v>316</v>
      </c>
      <c r="AE171" s="435">
        <f t="shared" si="89"/>
        <v>12</v>
      </c>
      <c r="AF171" s="467">
        <f t="shared" si="90"/>
        <v>0</v>
      </c>
      <c r="AG171" s="3">
        <f t="shared" si="91"/>
        <v>0</v>
      </c>
      <c r="AH171" s="3">
        <f t="shared" si="88"/>
        <v>0</v>
      </c>
      <c r="AJ171" s="241"/>
    </row>
    <row r="172" spans="1:41" ht="15.6" x14ac:dyDescent="0.3">
      <c r="AD172" s="439" t="s">
        <v>336</v>
      </c>
      <c r="AE172" s="435">
        <f t="shared" si="89"/>
        <v>0</v>
      </c>
      <c r="AF172" s="467">
        <f t="shared" si="90"/>
        <v>0</v>
      </c>
      <c r="AG172" s="3">
        <f t="shared" si="91"/>
        <v>0</v>
      </c>
      <c r="AH172" s="3">
        <f t="shared" si="88"/>
        <v>0</v>
      </c>
      <c r="AJ172" s="241"/>
    </row>
    <row r="173" spans="1:41" ht="15.6" x14ac:dyDescent="0.3">
      <c r="AD173" s="439" t="s">
        <v>337</v>
      </c>
      <c r="AE173" s="435">
        <f t="shared" si="89"/>
        <v>0</v>
      </c>
      <c r="AF173" s="467">
        <f t="shared" si="90"/>
        <v>0</v>
      </c>
      <c r="AG173" s="3">
        <f t="shared" si="91"/>
        <v>0</v>
      </c>
      <c r="AH173" s="3">
        <f t="shared" si="88"/>
        <v>0</v>
      </c>
      <c r="AJ173" s="241"/>
    </row>
    <row r="174" spans="1:41" ht="15.6" x14ac:dyDescent="0.3">
      <c r="AD174" s="439" t="s">
        <v>338</v>
      </c>
      <c r="AE174" s="435">
        <f t="shared" si="89"/>
        <v>0</v>
      </c>
      <c r="AF174" s="467">
        <f t="shared" si="90"/>
        <v>0</v>
      </c>
      <c r="AG174" s="3">
        <f t="shared" si="91"/>
        <v>0</v>
      </c>
      <c r="AH174" s="3">
        <f t="shared" si="88"/>
        <v>0</v>
      </c>
      <c r="AJ174" s="241"/>
    </row>
    <row r="175" spans="1:41" ht="15.6" x14ac:dyDescent="0.3">
      <c r="AD175" s="439" t="s">
        <v>339</v>
      </c>
      <c r="AE175" s="435">
        <f t="shared" si="89"/>
        <v>0</v>
      </c>
      <c r="AF175" s="467">
        <f t="shared" si="90"/>
        <v>0</v>
      </c>
      <c r="AG175" s="3">
        <f t="shared" si="91"/>
        <v>0</v>
      </c>
      <c r="AH175" s="3">
        <f t="shared" si="88"/>
        <v>0</v>
      </c>
      <c r="AJ175" s="241"/>
    </row>
    <row r="176" spans="1:41" ht="15.6" x14ac:dyDescent="0.3">
      <c r="AD176" s="439" t="s">
        <v>340</v>
      </c>
      <c r="AE176" s="435">
        <f t="shared" si="89"/>
        <v>0</v>
      </c>
      <c r="AF176" s="467">
        <f t="shared" si="90"/>
        <v>0</v>
      </c>
      <c r="AG176" s="3">
        <f t="shared" si="91"/>
        <v>0</v>
      </c>
      <c r="AH176" s="3">
        <f t="shared" si="88"/>
        <v>0</v>
      </c>
      <c r="AJ176" s="241"/>
    </row>
    <row r="177" spans="30:36" ht="15.6" x14ac:dyDescent="0.3">
      <c r="AD177" s="439" t="s">
        <v>341</v>
      </c>
      <c r="AE177" s="435">
        <f t="shared" si="89"/>
        <v>0</v>
      </c>
      <c r="AF177" s="467">
        <f t="shared" si="90"/>
        <v>0</v>
      </c>
      <c r="AG177" s="3">
        <f t="shared" si="91"/>
        <v>0</v>
      </c>
      <c r="AH177" s="3">
        <f t="shared" si="88"/>
        <v>0</v>
      </c>
      <c r="AJ177" s="241"/>
    </row>
    <row r="178" spans="30:36" ht="15.6" x14ac:dyDescent="0.3">
      <c r="AD178" s="439" t="s">
        <v>342</v>
      </c>
      <c r="AE178" s="435">
        <f t="shared" si="89"/>
        <v>0</v>
      </c>
      <c r="AF178" s="467">
        <f t="shared" si="90"/>
        <v>0</v>
      </c>
      <c r="AG178" s="3">
        <f t="shared" si="91"/>
        <v>0</v>
      </c>
      <c r="AH178" s="3">
        <f t="shared" si="88"/>
        <v>0</v>
      </c>
      <c r="AJ178" s="241"/>
    </row>
    <row r="179" spans="30:36" ht="15.6" x14ac:dyDescent="0.3">
      <c r="AD179" s="439" t="s">
        <v>322</v>
      </c>
      <c r="AE179" s="435">
        <f t="shared" si="89"/>
        <v>0</v>
      </c>
      <c r="AF179" s="467">
        <f t="shared" si="90"/>
        <v>0</v>
      </c>
      <c r="AG179" s="3">
        <f t="shared" si="91"/>
        <v>0</v>
      </c>
      <c r="AH179" s="3">
        <f>SUMIF(AD$125:AD$152,AD179,D$125:D$152)+0.3</f>
        <v>3.3</v>
      </c>
      <c r="AJ179" s="241"/>
    </row>
    <row r="180" spans="30:36" ht="15.6" x14ac:dyDescent="0.3">
      <c r="AD180" s="439" t="s">
        <v>321</v>
      </c>
      <c r="AE180" s="435">
        <f t="shared" si="89"/>
        <v>0</v>
      </c>
      <c r="AF180" s="467">
        <f t="shared" si="90"/>
        <v>4</v>
      </c>
      <c r="AG180" s="3">
        <f t="shared" si="91"/>
        <v>5</v>
      </c>
      <c r="AH180" s="3">
        <f>SUMIF(AD$125:AD$152,AD180,D$125:D$152)</f>
        <v>0</v>
      </c>
      <c r="AJ180" s="241"/>
    </row>
    <row r="181" spans="30:36" ht="15.6" x14ac:dyDescent="0.3">
      <c r="AD181" s="439" t="s">
        <v>319</v>
      </c>
      <c r="AE181" s="435">
        <f t="shared" si="89"/>
        <v>0</v>
      </c>
      <c r="AF181" s="467">
        <f t="shared" si="90"/>
        <v>10</v>
      </c>
      <c r="AG181" s="3">
        <f t="shared" si="91"/>
        <v>0</v>
      </c>
      <c r="AH181" s="3">
        <f>SUMIF(AD$125:AD$152,AD181,D$125:D$152)</f>
        <v>5</v>
      </c>
      <c r="AJ181" s="241"/>
    </row>
    <row r="182" spans="30:36" ht="15.6" x14ac:dyDescent="0.3">
      <c r="AD182" s="439" t="s">
        <v>317</v>
      </c>
      <c r="AE182" s="435">
        <f t="shared" si="89"/>
        <v>16.5</v>
      </c>
      <c r="AF182" s="467">
        <f t="shared" si="90"/>
        <v>15.5</v>
      </c>
      <c r="AG182" s="3">
        <f t="shared" si="91"/>
        <v>55</v>
      </c>
      <c r="AH182" s="3">
        <f>SUMIF(AD$125:AD$152,AD182,D$125:D$152)+5.7</f>
        <v>44.7</v>
      </c>
      <c r="AJ182" s="241"/>
    </row>
    <row r="183" spans="30:36" ht="15.6" x14ac:dyDescent="0.3">
      <c r="AD183" s="439" t="s">
        <v>314</v>
      </c>
      <c r="AE183" s="435">
        <f t="shared" si="89"/>
        <v>9</v>
      </c>
      <c r="AF183" s="467">
        <f t="shared" si="90"/>
        <v>7</v>
      </c>
      <c r="AG183" s="3">
        <f t="shared" si="91"/>
        <v>0</v>
      </c>
      <c r="AH183" s="3">
        <f>SUMIF(AD$125:AD$152,AD183,D$125:D$152)</f>
        <v>6</v>
      </c>
      <c r="AJ183" s="241"/>
    </row>
    <row r="184" spans="30:36" ht="15.6" x14ac:dyDescent="0.3">
      <c r="AD184" s="439" t="s">
        <v>315</v>
      </c>
      <c r="AE184" s="435">
        <f t="shared" si="89"/>
        <v>11</v>
      </c>
      <c r="AF184" s="467">
        <f t="shared" si="90"/>
        <v>0</v>
      </c>
      <c r="AG184" s="3">
        <f t="shared" si="91"/>
        <v>0</v>
      </c>
      <c r="AH184" s="3">
        <f>SUMIF(AD$125:AD$152,AD184,D$125:D$152)</f>
        <v>0</v>
      </c>
      <c r="AJ184" s="241"/>
    </row>
    <row r="185" spans="30:36" ht="15.6" x14ac:dyDescent="0.3">
      <c r="AD185" s="439" t="s">
        <v>323</v>
      </c>
      <c r="AE185" s="435">
        <f t="shared" si="89"/>
        <v>6.5</v>
      </c>
      <c r="AF185" s="467">
        <f t="shared" si="90"/>
        <v>7</v>
      </c>
      <c r="AG185" s="3">
        <f t="shared" si="91"/>
        <v>0</v>
      </c>
      <c r="AH185" s="3">
        <f>SUMIF(AD$125:AD$152,AD185,D$125:D$152)</f>
        <v>0</v>
      </c>
      <c r="AJ185" s="241"/>
    </row>
    <row r="186" spans="30:36" x14ac:dyDescent="0.3">
      <c r="AD186" s="440" t="s">
        <v>320</v>
      </c>
      <c r="AE186" s="435">
        <f t="shared" si="89"/>
        <v>0</v>
      </c>
      <c r="AF186" s="467">
        <f t="shared" si="90"/>
        <v>16.5</v>
      </c>
      <c r="AG186" s="3">
        <f t="shared" si="91"/>
        <v>0</v>
      </c>
      <c r="AH186" s="3">
        <f>SUMIF(AD$125:AD$152,AD186,D$125:D$152)</f>
        <v>0</v>
      </c>
      <c r="AJ186" s="241"/>
    </row>
    <row r="187" spans="30:36" ht="15" x14ac:dyDescent="0.3">
      <c r="AD187" s="441"/>
      <c r="AE187" s="442">
        <f>SUM(AE162:AE186)</f>
        <v>60</v>
      </c>
      <c r="AF187" s="468">
        <f>SUM(AF162:AF186)</f>
        <v>60</v>
      </c>
      <c r="AG187" s="442">
        <f>SUM(AG162:AG186)</f>
        <v>60</v>
      </c>
      <c r="AH187" s="442">
        <f>SUM(AH162:AH186)</f>
        <v>59</v>
      </c>
      <c r="AI187" s="442"/>
      <c r="AJ187" s="442"/>
    </row>
  </sheetData>
  <mergeCells count="225">
    <mergeCell ref="M136:M142"/>
    <mergeCell ref="E137:E142"/>
    <mergeCell ref="F137:I137"/>
    <mergeCell ref="J137:J142"/>
    <mergeCell ref="F138:F142"/>
    <mergeCell ref="G138:I138"/>
    <mergeCell ref="G139:G142"/>
    <mergeCell ref="H139:H142"/>
    <mergeCell ref="I139:I142"/>
    <mergeCell ref="I84:I87"/>
    <mergeCell ref="M118:M124"/>
    <mergeCell ref="E119:E124"/>
    <mergeCell ref="F119:I119"/>
    <mergeCell ref="J119:J124"/>
    <mergeCell ref="F120:F124"/>
    <mergeCell ref="G120:I120"/>
    <mergeCell ref="G121:G124"/>
    <mergeCell ref="H121:H124"/>
    <mergeCell ref="I121:I124"/>
    <mergeCell ref="M99:M105"/>
    <mergeCell ref="E100:E105"/>
    <mergeCell ref="M81:M87"/>
    <mergeCell ref="C4:C10"/>
    <mergeCell ref="D4:D10"/>
    <mergeCell ref="E4:J4"/>
    <mergeCell ref="K4:K10"/>
    <mergeCell ref="L4:L10"/>
    <mergeCell ref="M4:M10"/>
    <mergeCell ref="E5:E10"/>
    <mergeCell ref="F5:I5"/>
    <mergeCell ref="J5:J10"/>
    <mergeCell ref="F6:F10"/>
    <mergeCell ref="G6:I6"/>
    <mergeCell ref="G7:G10"/>
    <mergeCell ref="H7:H10"/>
    <mergeCell ref="I7:I10"/>
    <mergeCell ref="C118:C124"/>
    <mergeCell ref="D118:D124"/>
    <mergeCell ref="E118:J118"/>
    <mergeCell ref="K118:K124"/>
    <mergeCell ref="L118:L124"/>
    <mergeCell ref="C136:C142"/>
    <mergeCell ref="D136:D142"/>
    <mergeCell ref="E136:J136"/>
    <mergeCell ref="K136:K142"/>
    <mergeCell ref="L136:L142"/>
    <mergeCell ref="C81:C87"/>
    <mergeCell ref="D81:D87"/>
    <mergeCell ref="E81:J81"/>
    <mergeCell ref="K81:K87"/>
    <mergeCell ref="L81:L87"/>
    <mergeCell ref="C99:C105"/>
    <mergeCell ref="D99:D105"/>
    <mergeCell ref="F100:I100"/>
    <mergeCell ref="J100:J105"/>
    <mergeCell ref="F101:F105"/>
    <mergeCell ref="G101:I101"/>
    <mergeCell ref="G102:G105"/>
    <mergeCell ref="H102:H105"/>
    <mergeCell ref="I102:I105"/>
    <mergeCell ref="E99:J99"/>
    <mergeCell ref="K99:K105"/>
    <mergeCell ref="L99:L105"/>
    <mergeCell ref="E82:E87"/>
    <mergeCell ref="F82:I82"/>
    <mergeCell ref="J82:J87"/>
    <mergeCell ref="F83:F87"/>
    <mergeCell ref="G83:I83"/>
    <mergeCell ref="G84:G87"/>
    <mergeCell ref="H84:H87"/>
    <mergeCell ref="H45:H48"/>
    <mergeCell ref="M60:M66"/>
    <mergeCell ref="I45:I48"/>
    <mergeCell ref="C42:C48"/>
    <mergeCell ref="D42:D48"/>
    <mergeCell ref="E42:J42"/>
    <mergeCell ref="E61:E66"/>
    <mergeCell ref="F61:I61"/>
    <mergeCell ref="J61:J66"/>
    <mergeCell ref="F62:F66"/>
    <mergeCell ref="G62:I62"/>
    <mergeCell ref="G63:G66"/>
    <mergeCell ref="H63:H66"/>
    <mergeCell ref="I63:I66"/>
    <mergeCell ref="C60:C66"/>
    <mergeCell ref="D60:D66"/>
    <mergeCell ref="E60:J60"/>
    <mergeCell ref="K60:K66"/>
    <mergeCell ref="L60:L66"/>
    <mergeCell ref="C1:M1"/>
    <mergeCell ref="C21:C27"/>
    <mergeCell ref="D21:D27"/>
    <mergeCell ref="E21:J21"/>
    <mergeCell ref="I24:I27"/>
    <mergeCell ref="K42:K48"/>
    <mergeCell ref="L42:L48"/>
    <mergeCell ref="M42:M48"/>
    <mergeCell ref="E43:E48"/>
    <mergeCell ref="F43:I43"/>
    <mergeCell ref="J43:J48"/>
    <mergeCell ref="F44:F48"/>
    <mergeCell ref="K21:K27"/>
    <mergeCell ref="L21:L27"/>
    <mergeCell ref="M21:M27"/>
    <mergeCell ref="E22:E27"/>
    <mergeCell ref="F22:I22"/>
    <mergeCell ref="J22:J27"/>
    <mergeCell ref="F23:F27"/>
    <mergeCell ref="G23:I23"/>
    <mergeCell ref="G24:G27"/>
    <mergeCell ref="H24:H27"/>
    <mergeCell ref="G44:I44"/>
    <mergeCell ref="G45:G48"/>
    <mergeCell ref="AG4:AG10"/>
    <mergeCell ref="AH4:AH10"/>
    <mergeCell ref="AI4:AN4"/>
    <mergeCell ref="AO4:AO10"/>
    <mergeCell ref="AP4:AP10"/>
    <mergeCell ref="AQ4:AQ10"/>
    <mergeCell ref="AI5:AI10"/>
    <mergeCell ref="AJ5:AM5"/>
    <mergeCell ref="AN5:AN10"/>
    <mergeCell ref="AJ6:AJ10"/>
    <mergeCell ref="AK6:AM6"/>
    <mergeCell ref="AK7:AK10"/>
    <mergeCell ref="AL7:AL10"/>
    <mergeCell ref="AM7:AM10"/>
    <mergeCell ref="AG21:AG27"/>
    <mergeCell ref="AH21:AH27"/>
    <mergeCell ref="AI21:AN21"/>
    <mergeCell ref="AO21:AO27"/>
    <mergeCell ref="AP21:AP27"/>
    <mergeCell ref="AQ21:AQ27"/>
    <mergeCell ref="AI22:AI27"/>
    <mergeCell ref="AJ22:AM22"/>
    <mergeCell ref="AN22:AN27"/>
    <mergeCell ref="AJ23:AJ27"/>
    <mergeCell ref="AK23:AM23"/>
    <mergeCell ref="AK24:AK27"/>
    <mergeCell ref="AL24:AL27"/>
    <mergeCell ref="AM24:AM27"/>
    <mergeCell ref="AG42:AG48"/>
    <mergeCell ref="AH42:AH48"/>
    <mergeCell ref="AI42:AN42"/>
    <mergeCell ref="AO42:AO48"/>
    <mergeCell ref="AP42:AP48"/>
    <mergeCell ref="AQ42:AQ48"/>
    <mergeCell ref="AI43:AI48"/>
    <mergeCell ref="AJ43:AM43"/>
    <mergeCell ref="AN43:AN48"/>
    <mergeCell ref="AJ44:AJ48"/>
    <mergeCell ref="AK44:AM44"/>
    <mergeCell ref="AK45:AK48"/>
    <mergeCell ref="AL45:AL48"/>
    <mergeCell ref="AM45:AM48"/>
    <mergeCell ref="AG60:AG66"/>
    <mergeCell ref="AH60:AH66"/>
    <mergeCell ref="AI60:AN60"/>
    <mergeCell ref="AO60:AO66"/>
    <mergeCell ref="AP60:AP66"/>
    <mergeCell ref="AQ60:AQ66"/>
    <mergeCell ref="AI61:AI66"/>
    <mergeCell ref="AJ61:AM61"/>
    <mergeCell ref="AN61:AN66"/>
    <mergeCell ref="AJ62:AJ66"/>
    <mergeCell ref="AK62:AM62"/>
    <mergeCell ref="AK63:AK66"/>
    <mergeCell ref="AL63:AL66"/>
    <mergeCell ref="AM63:AM66"/>
    <mergeCell ref="AG81:AG87"/>
    <mergeCell ref="AH81:AH87"/>
    <mergeCell ref="AI81:AN81"/>
    <mergeCell ref="AO81:AO87"/>
    <mergeCell ref="AP81:AP87"/>
    <mergeCell ref="AQ81:AQ87"/>
    <mergeCell ref="AI82:AI87"/>
    <mergeCell ref="AJ82:AM82"/>
    <mergeCell ref="AN82:AN87"/>
    <mergeCell ref="AJ83:AJ87"/>
    <mergeCell ref="AK83:AM83"/>
    <mergeCell ref="AK84:AK87"/>
    <mergeCell ref="AL84:AL87"/>
    <mergeCell ref="AM84:AM87"/>
    <mergeCell ref="AG99:AG105"/>
    <mergeCell ref="AH99:AH105"/>
    <mergeCell ref="AI99:AN99"/>
    <mergeCell ref="AO99:AO105"/>
    <mergeCell ref="AP99:AP105"/>
    <mergeCell ref="AQ99:AQ105"/>
    <mergeCell ref="AI100:AI105"/>
    <mergeCell ref="AJ100:AM100"/>
    <mergeCell ref="AN100:AN105"/>
    <mergeCell ref="AJ101:AJ105"/>
    <mergeCell ref="AK101:AM101"/>
    <mergeCell ref="AK102:AK105"/>
    <mergeCell ref="AL102:AL105"/>
    <mergeCell ref="AM102:AM105"/>
    <mergeCell ref="AG118:AG124"/>
    <mergeCell ref="AH118:AH124"/>
    <mergeCell ref="AI118:AN118"/>
    <mergeCell ref="AO118:AO124"/>
    <mergeCell ref="AP118:AP124"/>
    <mergeCell ref="AQ118:AQ124"/>
    <mergeCell ref="AI119:AI124"/>
    <mergeCell ref="AJ119:AM119"/>
    <mergeCell ref="AN119:AN124"/>
    <mergeCell ref="AJ120:AJ124"/>
    <mergeCell ref="AK120:AM120"/>
    <mergeCell ref="AK121:AK124"/>
    <mergeCell ref="AL121:AL124"/>
    <mergeCell ref="AM121:AM124"/>
    <mergeCell ref="AG136:AG142"/>
    <mergeCell ref="AH136:AH142"/>
    <mergeCell ref="AI136:AN136"/>
    <mergeCell ref="AO136:AO142"/>
    <mergeCell ref="AP136:AP142"/>
    <mergeCell ref="AQ136:AQ142"/>
    <mergeCell ref="AI137:AI142"/>
    <mergeCell ref="AJ137:AM137"/>
    <mergeCell ref="AN137:AN142"/>
    <mergeCell ref="AJ138:AJ142"/>
    <mergeCell ref="AK138:AM138"/>
    <mergeCell ref="AK139:AK142"/>
    <mergeCell ref="AL139:AL142"/>
    <mergeCell ref="AM139:AM142"/>
  </mergeCells>
  <pageMargins left="0.19685039370078741" right="0.19685039370078741" top="0" bottom="0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87"/>
  <sheetViews>
    <sheetView topLeftCell="AC38" zoomScale="96" zoomScaleNormal="96" workbookViewId="0">
      <selection activeCell="AG91" sqref="AG91"/>
    </sheetView>
  </sheetViews>
  <sheetFormatPr defaultColWidth="9.109375" defaultRowHeight="14.4" x14ac:dyDescent="0.3"/>
  <cols>
    <col min="1" max="1" width="3.88671875" style="1" customWidth="1"/>
    <col min="2" max="2" width="4.5546875" style="1" customWidth="1"/>
    <col min="3" max="3" width="46.5546875" style="2" customWidth="1"/>
    <col min="4" max="4" width="9.109375" style="3"/>
    <col min="5" max="5" width="7.109375" style="3" customWidth="1"/>
    <col min="6" max="6" width="7.33203125" style="3" customWidth="1"/>
    <col min="7" max="9" width="4.44140625" style="3" customWidth="1"/>
    <col min="10" max="10" width="5.5546875" style="3" customWidth="1"/>
    <col min="11" max="11" width="7" style="3" customWidth="1"/>
    <col min="12" max="12" width="6" style="3" customWidth="1"/>
    <col min="13" max="13" width="9.109375" style="3"/>
    <col min="14" max="14" width="3.44140625" style="3" customWidth="1"/>
    <col min="15" max="15" width="5" style="241" customWidth="1"/>
    <col min="16" max="16" width="5.5546875" style="241" customWidth="1"/>
    <col min="17" max="17" width="19" style="241" hidden="1" customWidth="1"/>
    <col min="18" max="18" width="0" style="241" hidden="1" customWidth="1"/>
    <col min="19" max="19" width="7.109375" style="241" hidden="1" customWidth="1"/>
    <col min="20" max="20" width="7.33203125" style="241" hidden="1" customWidth="1"/>
    <col min="21" max="23" width="4.44140625" style="241" hidden="1" customWidth="1"/>
    <col min="24" max="24" width="5.5546875" style="241" hidden="1" customWidth="1"/>
    <col min="25" max="25" width="7" style="241" hidden="1" customWidth="1"/>
    <col min="26" max="26" width="11" style="241" hidden="1" customWidth="1"/>
    <col min="27" max="28" width="0" style="241" hidden="1" customWidth="1"/>
    <col min="29" max="29" width="3.88671875" style="241" customWidth="1"/>
    <col min="30" max="30" width="4.5546875" style="241" customWidth="1"/>
    <col min="31" max="31" width="7.109375" style="241" customWidth="1"/>
    <col min="32" max="32" width="11.109375" style="465" customWidth="1"/>
    <col min="33" max="33" width="44.88671875" style="241" customWidth="1"/>
    <col min="34" max="34" width="7.33203125" style="241" customWidth="1"/>
    <col min="35" max="35" width="4.44140625" style="241" customWidth="1"/>
    <col min="36" max="36" width="6" style="241" customWidth="1"/>
    <col min="37" max="37" width="4.44140625" style="241" customWidth="1"/>
    <col min="38" max="38" width="5.5546875" style="241" customWidth="1"/>
    <col min="39" max="39" width="7" style="241" customWidth="1"/>
    <col min="40" max="41" width="9.109375" style="241"/>
    <col min="42" max="44" width="9.109375" style="3"/>
    <col min="45" max="45" width="34.5546875" style="3" customWidth="1"/>
    <col min="46" max="16384" width="9.109375" style="3"/>
  </cols>
  <sheetData>
    <row r="1" spans="1:45" ht="23.4" x14ac:dyDescent="0.45">
      <c r="C1" s="1421" t="s">
        <v>236</v>
      </c>
      <c r="D1" s="1421"/>
      <c r="E1" s="1421"/>
      <c r="F1" s="1421"/>
      <c r="G1" s="1421"/>
      <c r="H1" s="1421"/>
      <c r="I1" s="1421"/>
      <c r="J1" s="1421"/>
      <c r="K1" s="1421"/>
      <c r="L1" s="1421"/>
      <c r="M1" s="1421"/>
      <c r="AF1" s="469" t="s">
        <v>362</v>
      </c>
      <c r="AG1" s="463" t="s">
        <v>351</v>
      </c>
      <c r="AN1" s="3"/>
      <c r="AO1" s="3"/>
    </row>
    <row r="2" spans="1:45" ht="21" x14ac:dyDescent="0.4">
      <c r="C2" s="462" t="s">
        <v>360</v>
      </c>
      <c r="D2" s="501"/>
      <c r="E2" s="501"/>
      <c r="F2" s="501"/>
      <c r="G2" s="501"/>
      <c r="H2" s="501"/>
      <c r="I2" s="501"/>
      <c r="J2" s="501"/>
      <c r="K2" s="501"/>
      <c r="L2" s="501"/>
      <c r="M2" s="501"/>
      <c r="AG2" s="462" t="s">
        <v>361</v>
      </c>
      <c r="AJ2" s="241" t="s">
        <v>236</v>
      </c>
      <c r="AN2" s="3"/>
      <c r="AO2" s="3"/>
    </row>
    <row r="3" spans="1:45" ht="15" customHeight="1" x14ac:dyDescent="0.3">
      <c r="C3" s="2" t="s">
        <v>209</v>
      </c>
      <c r="AG3" s="2" t="s">
        <v>209</v>
      </c>
      <c r="AH3" s="3"/>
      <c r="AI3" s="3"/>
      <c r="AJ3" s="3"/>
      <c r="AK3" s="3"/>
      <c r="AL3" s="3"/>
      <c r="AM3" s="3"/>
      <c r="AN3" s="3"/>
      <c r="AO3" s="3"/>
    </row>
    <row r="4" spans="1:45" ht="15" customHeight="1" x14ac:dyDescent="0.3">
      <c r="C4" s="1414" t="s">
        <v>0</v>
      </c>
      <c r="D4" s="1415" t="s">
        <v>1</v>
      </c>
      <c r="E4" s="1416" t="s">
        <v>2</v>
      </c>
      <c r="F4" s="1416"/>
      <c r="G4" s="1416"/>
      <c r="H4" s="1416"/>
      <c r="I4" s="1416"/>
      <c r="J4" s="1417"/>
      <c r="K4" s="1415" t="s">
        <v>3</v>
      </c>
      <c r="L4" s="1415" t="s">
        <v>4</v>
      </c>
      <c r="M4" s="1415" t="s">
        <v>5</v>
      </c>
      <c r="AG4" s="1414" t="s">
        <v>0</v>
      </c>
      <c r="AH4" s="1415" t="s">
        <v>1</v>
      </c>
      <c r="AI4" s="1416" t="s">
        <v>2</v>
      </c>
      <c r="AJ4" s="1416"/>
      <c r="AK4" s="1416"/>
      <c r="AL4" s="1416"/>
      <c r="AM4" s="1416"/>
      <c r="AN4" s="1417"/>
      <c r="AO4" s="1415" t="s">
        <v>3</v>
      </c>
      <c r="AP4" s="1415" t="s">
        <v>4</v>
      </c>
      <c r="AQ4" s="1415" t="s">
        <v>5</v>
      </c>
    </row>
    <row r="5" spans="1:45" ht="15" customHeight="1" x14ac:dyDescent="0.3">
      <c r="C5" s="1414"/>
      <c r="D5" s="1415"/>
      <c r="E5" s="1415" t="s">
        <v>6</v>
      </c>
      <c r="F5" s="1418" t="s">
        <v>7</v>
      </c>
      <c r="G5" s="1418"/>
      <c r="H5" s="1418"/>
      <c r="I5" s="1418"/>
      <c r="J5" s="1415" t="s">
        <v>8</v>
      </c>
      <c r="K5" s="1415"/>
      <c r="L5" s="1415"/>
      <c r="M5" s="1415"/>
      <c r="AG5" s="1414"/>
      <c r="AH5" s="1415"/>
      <c r="AI5" s="1415" t="s">
        <v>6</v>
      </c>
      <c r="AJ5" s="1418" t="s">
        <v>7</v>
      </c>
      <c r="AK5" s="1418"/>
      <c r="AL5" s="1418"/>
      <c r="AM5" s="1418"/>
      <c r="AN5" s="1415" t="s">
        <v>8</v>
      </c>
      <c r="AO5" s="1415"/>
      <c r="AP5" s="1415"/>
      <c r="AQ5" s="1415"/>
    </row>
    <row r="6" spans="1:45" ht="15" customHeight="1" x14ac:dyDescent="0.3">
      <c r="C6" s="1414"/>
      <c r="D6" s="1415"/>
      <c r="E6" s="1417"/>
      <c r="F6" s="1415" t="s">
        <v>9</v>
      </c>
      <c r="G6" s="1416" t="s">
        <v>10</v>
      </c>
      <c r="H6" s="1417"/>
      <c r="I6" s="1417"/>
      <c r="J6" s="1417"/>
      <c r="K6" s="1415"/>
      <c r="L6" s="1415"/>
      <c r="M6" s="1415"/>
      <c r="AG6" s="1414"/>
      <c r="AH6" s="1415"/>
      <c r="AI6" s="1417"/>
      <c r="AJ6" s="1415" t="s">
        <v>9</v>
      </c>
      <c r="AK6" s="1416" t="s">
        <v>10</v>
      </c>
      <c r="AL6" s="1417"/>
      <c r="AM6" s="1417"/>
      <c r="AN6" s="1417"/>
      <c r="AO6" s="1415"/>
      <c r="AP6" s="1415"/>
      <c r="AQ6" s="1415"/>
    </row>
    <row r="7" spans="1:45" ht="12.75" customHeight="1" x14ac:dyDescent="0.3">
      <c r="C7" s="1414"/>
      <c r="D7" s="1415"/>
      <c r="E7" s="1417"/>
      <c r="F7" s="1419"/>
      <c r="G7" s="1415" t="s">
        <v>11</v>
      </c>
      <c r="H7" s="1415" t="s">
        <v>12</v>
      </c>
      <c r="I7" s="1415" t="s">
        <v>13</v>
      </c>
      <c r="J7" s="1417"/>
      <c r="K7" s="1415"/>
      <c r="L7" s="1415"/>
      <c r="M7" s="1415"/>
      <c r="AG7" s="1414"/>
      <c r="AH7" s="1415"/>
      <c r="AI7" s="1417"/>
      <c r="AJ7" s="1419"/>
      <c r="AK7" s="1415" t="s">
        <v>11</v>
      </c>
      <c r="AL7" s="1415" t="s">
        <v>12</v>
      </c>
      <c r="AM7" s="1415" t="s">
        <v>13</v>
      </c>
      <c r="AN7" s="1417"/>
      <c r="AO7" s="1415"/>
      <c r="AP7" s="1415"/>
      <c r="AQ7" s="1415"/>
    </row>
    <row r="8" spans="1:45" x14ac:dyDescent="0.3">
      <c r="C8" s="1414"/>
      <c r="D8" s="1415"/>
      <c r="E8" s="1417"/>
      <c r="F8" s="1419"/>
      <c r="G8" s="1415"/>
      <c r="H8" s="1415"/>
      <c r="I8" s="1415"/>
      <c r="J8" s="1417"/>
      <c r="K8" s="1415"/>
      <c r="L8" s="1415"/>
      <c r="M8" s="1415"/>
      <c r="AG8" s="1414"/>
      <c r="AH8" s="1415"/>
      <c r="AI8" s="1417"/>
      <c r="AJ8" s="1419"/>
      <c r="AK8" s="1415"/>
      <c r="AL8" s="1415"/>
      <c r="AM8" s="1415"/>
      <c r="AN8" s="1417"/>
      <c r="AO8" s="1415"/>
      <c r="AP8" s="1415"/>
      <c r="AQ8" s="1415"/>
    </row>
    <row r="9" spans="1:45" x14ac:dyDescent="0.3">
      <c r="C9" s="1414"/>
      <c r="D9" s="1415"/>
      <c r="E9" s="1417"/>
      <c r="F9" s="1419"/>
      <c r="G9" s="1415"/>
      <c r="H9" s="1415"/>
      <c r="I9" s="1415"/>
      <c r="J9" s="1417"/>
      <c r="K9" s="1415"/>
      <c r="L9" s="1415"/>
      <c r="M9" s="1415"/>
      <c r="AG9" s="1414"/>
      <c r="AH9" s="1415"/>
      <c r="AI9" s="1417"/>
      <c r="AJ9" s="1419"/>
      <c r="AK9" s="1415"/>
      <c r="AL9" s="1415"/>
      <c r="AM9" s="1415"/>
      <c r="AN9" s="1417"/>
      <c r="AO9" s="1415"/>
      <c r="AP9" s="1415"/>
      <c r="AQ9" s="1415"/>
    </row>
    <row r="10" spans="1:45" ht="3.75" customHeight="1" x14ac:dyDescent="0.3">
      <c r="C10" s="1414"/>
      <c r="D10" s="1415"/>
      <c r="E10" s="1417"/>
      <c r="F10" s="1419"/>
      <c r="G10" s="1415"/>
      <c r="H10" s="1415"/>
      <c r="I10" s="1415"/>
      <c r="J10" s="1417"/>
      <c r="K10" s="1415"/>
      <c r="L10" s="1415"/>
      <c r="M10" s="1415"/>
      <c r="AG10" s="1414"/>
      <c r="AH10" s="1415"/>
      <c r="AI10" s="1417"/>
      <c r="AJ10" s="1419"/>
      <c r="AK10" s="1415"/>
      <c r="AL10" s="1415"/>
      <c r="AM10" s="1415"/>
      <c r="AN10" s="1417"/>
      <c r="AO10" s="1415"/>
      <c r="AP10" s="1415"/>
      <c r="AQ10" s="1415"/>
    </row>
    <row r="11" spans="1:45" x14ac:dyDescent="0.3">
      <c r="A11" s="1" t="s">
        <v>17</v>
      </c>
      <c r="B11" s="1" t="s">
        <v>15</v>
      </c>
      <c r="C11" s="4" t="s">
        <v>16</v>
      </c>
      <c r="D11" s="5">
        <v>3</v>
      </c>
      <c r="E11" s="6">
        <f>D11*30</f>
        <v>90</v>
      </c>
      <c r="F11" s="6">
        <f t="shared" ref="F11:F17" si="0">G11+H11+I11</f>
        <v>45</v>
      </c>
      <c r="G11" s="6"/>
      <c r="H11" s="6"/>
      <c r="I11" s="6">
        <v>45</v>
      </c>
      <c r="J11" s="6">
        <f>E11-F11</f>
        <v>45</v>
      </c>
      <c r="K11" s="7">
        <f>F11/15</f>
        <v>3</v>
      </c>
      <c r="L11" s="6" t="s">
        <v>17</v>
      </c>
      <c r="M11" s="7">
        <f>F11/E11*100</f>
        <v>50</v>
      </c>
      <c r="N11" s="3" t="s">
        <v>230</v>
      </c>
      <c r="AD11" s="241" t="s">
        <v>314</v>
      </c>
      <c r="AF11" s="470">
        <v>11.13</v>
      </c>
      <c r="AG11" s="687" t="s">
        <v>16</v>
      </c>
      <c r="AH11" s="5">
        <v>4</v>
      </c>
      <c r="AI11" s="6">
        <f>AH11*30</f>
        <v>120</v>
      </c>
      <c r="AJ11" s="6">
        <f>AK11+AL11+AM11</f>
        <v>45</v>
      </c>
      <c r="AK11" s="6"/>
      <c r="AL11" s="6"/>
      <c r="AM11" s="6">
        <v>45</v>
      </c>
      <c r="AN11" s="6">
        <f>AI11-AJ11</f>
        <v>75</v>
      </c>
      <c r="AO11" s="7">
        <f>AJ11/15</f>
        <v>3</v>
      </c>
      <c r="AP11" s="6" t="s">
        <v>17</v>
      </c>
      <c r="AQ11" s="7">
        <f>AJ11/AI11*100</f>
        <v>37.5</v>
      </c>
      <c r="AR11" s="3" t="s">
        <v>230</v>
      </c>
      <c r="AS11" s="3" t="s">
        <v>352</v>
      </c>
    </row>
    <row r="12" spans="1:45" x14ac:dyDescent="0.3">
      <c r="A12" s="1" t="s">
        <v>17</v>
      </c>
      <c r="B12" s="1" t="s">
        <v>15</v>
      </c>
      <c r="C12" s="4" t="s">
        <v>18</v>
      </c>
      <c r="D12" s="7">
        <v>3</v>
      </c>
      <c r="E12" s="6">
        <f t="shared" ref="E12:E17" si="1">D12*30</f>
        <v>90</v>
      </c>
      <c r="F12" s="6">
        <f t="shared" si="0"/>
        <v>60</v>
      </c>
      <c r="G12" s="6"/>
      <c r="H12" s="6"/>
      <c r="I12" s="6">
        <v>60</v>
      </c>
      <c r="J12" s="6">
        <f t="shared" ref="J12:J17" si="2">E12-F12</f>
        <v>30</v>
      </c>
      <c r="K12" s="7">
        <f t="shared" ref="K12:K17" si="3">F12/15</f>
        <v>4</v>
      </c>
      <c r="L12" s="6" t="s">
        <v>17</v>
      </c>
      <c r="M12" s="7">
        <f t="shared" ref="M12:M17" si="4">F12/E12*100</f>
        <v>66.666666666666657</v>
      </c>
      <c r="N12" s="3" t="s">
        <v>230</v>
      </c>
      <c r="AD12" s="241" t="s">
        <v>323</v>
      </c>
      <c r="AF12" s="470"/>
      <c r="AG12" s="4"/>
      <c r="AH12" s="7"/>
      <c r="AI12" s="6"/>
      <c r="AJ12" s="6"/>
      <c r="AK12" s="6"/>
      <c r="AL12" s="6"/>
      <c r="AM12" s="6"/>
      <c r="AN12" s="6"/>
      <c r="AO12" s="7"/>
      <c r="AP12" s="6"/>
      <c r="AQ12" s="7"/>
    </row>
    <row r="13" spans="1:45" x14ac:dyDescent="0.3">
      <c r="A13" s="1" t="s">
        <v>17</v>
      </c>
      <c r="B13" s="1" t="s">
        <v>15</v>
      </c>
      <c r="C13" s="4" t="s">
        <v>221</v>
      </c>
      <c r="D13" s="7">
        <v>7</v>
      </c>
      <c r="E13" s="6">
        <f t="shared" si="1"/>
        <v>210</v>
      </c>
      <c r="F13" s="6">
        <f t="shared" si="0"/>
        <v>75</v>
      </c>
      <c r="G13" s="6">
        <v>45</v>
      </c>
      <c r="H13" s="6"/>
      <c r="I13" s="6">
        <v>30</v>
      </c>
      <c r="J13" s="6">
        <f t="shared" si="2"/>
        <v>135</v>
      </c>
      <c r="K13" s="7">
        <f t="shared" si="3"/>
        <v>5</v>
      </c>
      <c r="L13" s="6" t="s">
        <v>19</v>
      </c>
      <c r="M13" s="7">
        <f t="shared" si="4"/>
        <v>35.714285714285715</v>
      </c>
      <c r="N13" s="3" t="s">
        <v>230</v>
      </c>
      <c r="AD13" s="241" t="s">
        <v>315</v>
      </c>
      <c r="AF13" s="470">
        <v>1.2</v>
      </c>
      <c r="AG13" s="687" t="s">
        <v>221</v>
      </c>
      <c r="AH13" s="7">
        <v>7</v>
      </c>
      <c r="AI13" s="6">
        <f>AH13*30</f>
        <v>210</v>
      </c>
      <c r="AJ13" s="6">
        <f>AK13+AL13+AM13</f>
        <v>75</v>
      </c>
      <c r="AK13" s="6">
        <v>45</v>
      </c>
      <c r="AL13" s="6"/>
      <c r="AM13" s="6">
        <v>30</v>
      </c>
      <c r="AN13" s="6">
        <f>AI13-AJ13</f>
        <v>135</v>
      </c>
      <c r="AO13" s="7">
        <f>AJ13/15</f>
        <v>5</v>
      </c>
      <c r="AP13" s="6" t="s">
        <v>19</v>
      </c>
      <c r="AQ13" s="7">
        <f>AJ13/AI13*100</f>
        <v>35.714285714285715</v>
      </c>
      <c r="AR13" s="3" t="s">
        <v>230</v>
      </c>
    </row>
    <row r="14" spans="1:45" x14ac:dyDescent="0.3">
      <c r="A14" s="1" t="s">
        <v>17</v>
      </c>
      <c r="B14" s="1" t="s">
        <v>15</v>
      </c>
      <c r="C14" s="4" t="s">
        <v>20</v>
      </c>
      <c r="D14" s="7">
        <v>6</v>
      </c>
      <c r="E14" s="6">
        <f t="shared" si="1"/>
        <v>180</v>
      </c>
      <c r="F14" s="6">
        <f t="shared" si="0"/>
        <v>75</v>
      </c>
      <c r="G14" s="6">
        <v>30</v>
      </c>
      <c r="H14" s="6"/>
      <c r="I14" s="6">
        <v>45</v>
      </c>
      <c r="J14" s="6">
        <f t="shared" si="2"/>
        <v>105</v>
      </c>
      <c r="K14" s="7">
        <f t="shared" si="3"/>
        <v>5</v>
      </c>
      <c r="L14" s="6" t="s">
        <v>19</v>
      </c>
      <c r="M14" s="7">
        <f t="shared" si="4"/>
        <v>41.666666666666671</v>
      </c>
      <c r="N14" s="3" t="s">
        <v>230</v>
      </c>
      <c r="AD14" s="241" t="s">
        <v>316</v>
      </c>
      <c r="AF14" s="470"/>
      <c r="AG14" s="687" t="s">
        <v>20</v>
      </c>
      <c r="AH14" s="7">
        <v>6</v>
      </c>
      <c r="AI14" s="6">
        <f>AH14*30</f>
        <v>180</v>
      </c>
      <c r="AJ14" s="6">
        <f>AK14+AL14+AM14</f>
        <v>75</v>
      </c>
      <c r="AK14" s="6">
        <v>30</v>
      </c>
      <c r="AL14" s="6"/>
      <c r="AM14" s="6">
        <v>45</v>
      </c>
      <c r="AN14" s="6">
        <f>AI14-AJ14</f>
        <v>105</v>
      </c>
      <c r="AO14" s="7">
        <f>AJ14/15</f>
        <v>5</v>
      </c>
      <c r="AP14" s="6" t="s">
        <v>19</v>
      </c>
      <c r="AQ14" s="7">
        <f>AJ14/AI14*100</f>
        <v>41.666666666666671</v>
      </c>
      <c r="AR14" s="3" t="s">
        <v>230</v>
      </c>
    </row>
    <row r="15" spans="1:45" x14ac:dyDescent="0.3">
      <c r="A15" s="1" t="s">
        <v>17</v>
      </c>
      <c r="B15" s="1" t="s">
        <v>15</v>
      </c>
      <c r="C15" s="4" t="s">
        <v>21</v>
      </c>
      <c r="D15" s="7">
        <v>5</v>
      </c>
      <c r="E15" s="6">
        <f t="shared" si="1"/>
        <v>150</v>
      </c>
      <c r="F15" s="6">
        <f t="shared" si="0"/>
        <v>60</v>
      </c>
      <c r="G15" s="6">
        <v>30</v>
      </c>
      <c r="H15" s="6"/>
      <c r="I15" s="6">
        <v>30</v>
      </c>
      <c r="J15" s="6">
        <f t="shared" si="2"/>
        <v>90</v>
      </c>
      <c r="K15" s="7">
        <f t="shared" si="3"/>
        <v>4</v>
      </c>
      <c r="L15" s="6" t="s">
        <v>19</v>
      </c>
      <c r="M15" s="7">
        <f t="shared" si="4"/>
        <v>40</v>
      </c>
      <c r="N15" s="3" t="s">
        <v>227</v>
      </c>
      <c r="AD15" s="241" t="s">
        <v>317</v>
      </c>
      <c r="AF15" s="470"/>
      <c r="AG15" s="687" t="s">
        <v>379</v>
      </c>
      <c r="AH15" s="7">
        <v>6</v>
      </c>
      <c r="AI15" s="6">
        <f>AH15*30</f>
        <v>180</v>
      </c>
      <c r="AJ15" s="6">
        <f>AK15+AL15+AM15</f>
        <v>60</v>
      </c>
      <c r="AK15" s="6">
        <v>30</v>
      </c>
      <c r="AL15" s="6"/>
      <c r="AM15" s="6">
        <v>30</v>
      </c>
      <c r="AN15" s="6">
        <f>AI15-AJ15</f>
        <v>120</v>
      </c>
      <c r="AO15" s="7">
        <f>AJ15/15</f>
        <v>4</v>
      </c>
      <c r="AP15" s="6" t="s">
        <v>19</v>
      </c>
      <c r="AQ15" s="7">
        <f>AJ15/AI15*100</f>
        <v>33.333333333333329</v>
      </c>
      <c r="AR15" s="3" t="s">
        <v>227</v>
      </c>
      <c r="AS15" s="3" t="s">
        <v>352</v>
      </c>
    </row>
    <row r="16" spans="1:45" x14ac:dyDescent="0.3">
      <c r="A16" s="1" t="s">
        <v>17</v>
      </c>
      <c r="B16" s="1" t="s">
        <v>15</v>
      </c>
      <c r="C16" s="4" t="s">
        <v>22</v>
      </c>
      <c r="D16" s="7">
        <v>5</v>
      </c>
      <c r="E16" s="6">
        <f t="shared" si="1"/>
        <v>150</v>
      </c>
      <c r="F16" s="6">
        <f t="shared" si="0"/>
        <v>60</v>
      </c>
      <c r="G16" s="6">
        <v>15</v>
      </c>
      <c r="H16" s="6">
        <v>45</v>
      </c>
      <c r="I16" s="6"/>
      <c r="J16" s="6">
        <f t="shared" si="2"/>
        <v>90</v>
      </c>
      <c r="K16" s="7">
        <f t="shared" si="3"/>
        <v>4</v>
      </c>
      <c r="L16" s="6" t="s">
        <v>30</v>
      </c>
      <c r="M16" s="7">
        <f t="shared" si="4"/>
        <v>40</v>
      </c>
      <c r="N16" s="3" t="s">
        <v>230</v>
      </c>
      <c r="AD16" s="241" t="s">
        <v>318</v>
      </c>
      <c r="AF16" s="470">
        <v>11.6</v>
      </c>
      <c r="AG16" s="687" t="s">
        <v>368</v>
      </c>
      <c r="AH16" s="7">
        <v>6</v>
      </c>
      <c r="AI16" s="6">
        <f>AH16*30</f>
        <v>180</v>
      </c>
      <c r="AJ16" s="6">
        <f>AK16+AL16+AM16</f>
        <v>60</v>
      </c>
      <c r="AK16" s="6">
        <v>15</v>
      </c>
      <c r="AL16" s="6">
        <v>45</v>
      </c>
      <c r="AM16" s="6"/>
      <c r="AN16" s="6">
        <f>AI16-AJ16</f>
        <v>120</v>
      </c>
      <c r="AO16" s="7">
        <f>AJ16/15</f>
        <v>4</v>
      </c>
      <c r="AP16" s="6" t="s">
        <v>30</v>
      </c>
      <c r="AQ16" s="7">
        <f>AJ16/AI16*100</f>
        <v>33.333333333333329</v>
      </c>
      <c r="AR16" s="3" t="s">
        <v>230</v>
      </c>
      <c r="AS16" s="3" t="s">
        <v>352</v>
      </c>
    </row>
    <row r="17" spans="1:45" x14ac:dyDescent="0.3">
      <c r="A17" s="1" t="s">
        <v>17</v>
      </c>
      <c r="B17" s="1" t="s">
        <v>15</v>
      </c>
      <c r="C17" s="4" t="s">
        <v>245</v>
      </c>
      <c r="D17" s="7">
        <v>1</v>
      </c>
      <c r="E17" s="6">
        <f t="shared" si="1"/>
        <v>30</v>
      </c>
      <c r="F17" s="6">
        <f t="shared" si="0"/>
        <v>15</v>
      </c>
      <c r="G17" s="6">
        <v>8</v>
      </c>
      <c r="H17" s="6"/>
      <c r="I17" s="6">
        <v>7</v>
      </c>
      <c r="J17" s="6">
        <f t="shared" si="2"/>
        <v>15</v>
      </c>
      <c r="K17" s="7">
        <f t="shared" si="3"/>
        <v>1</v>
      </c>
      <c r="L17" s="6" t="s">
        <v>17</v>
      </c>
      <c r="M17" s="7">
        <f t="shared" si="4"/>
        <v>50</v>
      </c>
      <c r="N17" s="3" t="s">
        <v>227</v>
      </c>
      <c r="AD17" s="241" t="s">
        <v>317</v>
      </c>
      <c r="AF17" s="470">
        <v>1</v>
      </c>
      <c r="AG17" s="687" t="s">
        <v>353</v>
      </c>
      <c r="AH17" s="7">
        <v>1</v>
      </c>
      <c r="AI17" s="6">
        <f>AH17*30</f>
        <v>30</v>
      </c>
      <c r="AJ17" s="6">
        <f>AK17+AL17+AM17</f>
        <v>15</v>
      </c>
      <c r="AK17" s="6">
        <v>8</v>
      </c>
      <c r="AL17" s="6"/>
      <c r="AM17" s="6">
        <v>7</v>
      </c>
      <c r="AN17" s="6">
        <f>AI17-AJ17</f>
        <v>15</v>
      </c>
      <c r="AO17" s="7">
        <f>AJ17/15</f>
        <v>1</v>
      </c>
      <c r="AP17" s="6" t="s">
        <v>17</v>
      </c>
      <c r="AQ17" s="7">
        <f>AJ17/AI17*100</f>
        <v>50</v>
      </c>
      <c r="AR17" s="3" t="s">
        <v>227</v>
      </c>
    </row>
    <row r="18" spans="1:45" x14ac:dyDescent="0.3">
      <c r="C18" s="8" t="s">
        <v>23</v>
      </c>
      <c r="D18" s="365">
        <f t="shared" ref="D18:K18" si="5">SUM(D11:D17)</f>
        <v>30</v>
      </c>
      <c r="E18" s="500">
        <f t="shared" si="5"/>
        <v>900</v>
      </c>
      <c r="F18" s="500">
        <f t="shared" si="5"/>
        <v>390</v>
      </c>
      <c r="G18" s="500">
        <f t="shared" si="5"/>
        <v>128</v>
      </c>
      <c r="H18" s="500">
        <f t="shared" si="5"/>
        <v>45</v>
      </c>
      <c r="I18" s="500">
        <f t="shared" si="5"/>
        <v>217</v>
      </c>
      <c r="J18" s="500">
        <f t="shared" si="5"/>
        <v>510</v>
      </c>
      <c r="K18" s="500">
        <f t="shared" si="5"/>
        <v>26</v>
      </c>
      <c r="L18" s="500"/>
      <c r="M18" s="500"/>
      <c r="AF18" s="470"/>
      <c r="AG18" s="8" t="s">
        <v>23</v>
      </c>
      <c r="AH18" s="365">
        <f t="shared" ref="AH18:AO18" si="6">SUM(AH11:AH17)</f>
        <v>30</v>
      </c>
      <c r="AI18" s="500">
        <f t="shared" si="6"/>
        <v>900</v>
      </c>
      <c r="AJ18" s="500">
        <f t="shared" si="6"/>
        <v>330</v>
      </c>
      <c r="AK18" s="500">
        <f t="shared" si="6"/>
        <v>128</v>
      </c>
      <c r="AL18" s="500">
        <f t="shared" si="6"/>
        <v>45</v>
      </c>
      <c r="AM18" s="500">
        <f t="shared" si="6"/>
        <v>157</v>
      </c>
      <c r="AN18" s="500">
        <f t="shared" si="6"/>
        <v>570</v>
      </c>
      <c r="AO18" s="500">
        <f t="shared" si="6"/>
        <v>22</v>
      </c>
      <c r="AP18" s="500"/>
      <c r="AQ18" s="500"/>
    </row>
    <row r="19" spans="1:45" x14ac:dyDescent="0.3">
      <c r="C19" s="9" t="s">
        <v>24</v>
      </c>
      <c r="D19" s="10">
        <f>30-D18</f>
        <v>0</v>
      </c>
      <c r="E19" s="10"/>
      <c r="F19" s="10"/>
      <c r="G19" s="10"/>
      <c r="H19" s="10"/>
      <c r="I19" s="10"/>
      <c r="J19" s="10"/>
      <c r="K19" s="10"/>
      <c r="L19" s="10"/>
      <c r="AG19" s="9"/>
      <c r="AH19" s="10">
        <f>30-AH18</f>
        <v>0</v>
      </c>
      <c r="AI19" s="10"/>
      <c r="AJ19" s="10"/>
      <c r="AK19" s="10"/>
      <c r="AL19" s="10"/>
      <c r="AM19" s="10"/>
      <c r="AN19" s="10"/>
      <c r="AO19" s="10"/>
      <c r="AP19" s="10"/>
    </row>
    <row r="20" spans="1:45" x14ac:dyDescent="0.3">
      <c r="C20" s="2" t="s">
        <v>25</v>
      </c>
      <c r="AG20" s="2" t="s">
        <v>25</v>
      </c>
      <c r="AH20" s="3"/>
      <c r="AI20" s="3"/>
      <c r="AJ20" s="3"/>
      <c r="AK20" s="3"/>
      <c r="AL20" s="3"/>
      <c r="AM20" s="3"/>
      <c r="AN20" s="3"/>
      <c r="AO20" s="3"/>
    </row>
    <row r="21" spans="1:45" ht="15" customHeight="1" x14ac:dyDescent="0.3">
      <c r="C21" s="1414" t="s">
        <v>0</v>
      </c>
      <c r="D21" s="1415" t="s">
        <v>1</v>
      </c>
      <c r="E21" s="1416" t="s">
        <v>2</v>
      </c>
      <c r="F21" s="1416"/>
      <c r="G21" s="1416"/>
      <c r="H21" s="1416"/>
      <c r="I21" s="1416"/>
      <c r="J21" s="1417"/>
      <c r="K21" s="1415" t="s">
        <v>3</v>
      </c>
      <c r="L21" s="1415" t="s">
        <v>4</v>
      </c>
      <c r="M21" s="1415" t="s">
        <v>5</v>
      </c>
      <c r="AG21" s="1414" t="s">
        <v>0</v>
      </c>
      <c r="AH21" s="1415" t="s">
        <v>1</v>
      </c>
      <c r="AI21" s="1416" t="s">
        <v>2</v>
      </c>
      <c r="AJ21" s="1416"/>
      <c r="AK21" s="1416"/>
      <c r="AL21" s="1416"/>
      <c r="AM21" s="1416"/>
      <c r="AN21" s="1417"/>
      <c r="AO21" s="1415" t="s">
        <v>3</v>
      </c>
      <c r="AP21" s="1415" t="s">
        <v>4</v>
      </c>
      <c r="AQ21" s="1415" t="s">
        <v>5</v>
      </c>
    </row>
    <row r="22" spans="1:45" ht="15" customHeight="1" x14ac:dyDescent="0.3">
      <c r="C22" s="1414"/>
      <c r="D22" s="1415"/>
      <c r="E22" s="1415" t="s">
        <v>6</v>
      </c>
      <c r="F22" s="1418" t="s">
        <v>7</v>
      </c>
      <c r="G22" s="1418"/>
      <c r="H22" s="1418"/>
      <c r="I22" s="1418"/>
      <c r="J22" s="1415" t="s">
        <v>26</v>
      </c>
      <c r="K22" s="1415"/>
      <c r="L22" s="1415"/>
      <c r="M22" s="1415"/>
      <c r="AG22" s="1414"/>
      <c r="AH22" s="1415"/>
      <c r="AI22" s="1415" t="s">
        <v>6</v>
      </c>
      <c r="AJ22" s="1418" t="s">
        <v>7</v>
      </c>
      <c r="AK22" s="1418"/>
      <c r="AL22" s="1418"/>
      <c r="AM22" s="1418"/>
      <c r="AN22" s="1415" t="s">
        <v>26</v>
      </c>
      <c r="AO22" s="1415"/>
      <c r="AP22" s="1415"/>
      <c r="AQ22" s="1415"/>
    </row>
    <row r="23" spans="1:45" ht="15" customHeight="1" x14ac:dyDescent="0.3">
      <c r="C23" s="1414"/>
      <c r="D23" s="1415"/>
      <c r="E23" s="1417"/>
      <c r="F23" s="1415" t="s">
        <v>9</v>
      </c>
      <c r="G23" s="1416" t="s">
        <v>10</v>
      </c>
      <c r="H23" s="1417"/>
      <c r="I23" s="1417"/>
      <c r="J23" s="1417"/>
      <c r="K23" s="1415"/>
      <c r="L23" s="1415"/>
      <c r="M23" s="1415"/>
      <c r="AG23" s="1414"/>
      <c r="AH23" s="1415"/>
      <c r="AI23" s="1417"/>
      <c r="AJ23" s="1415" t="s">
        <v>9</v>
      </c>
      <c r="AK23" s="1416" t="s">
        <v>10</v>
      </c>
      <c r="AL23" s="1417"/>
      <c r="AM23" s="1417"/>
      <c r="AN23" s="1417"/>
      <c r="AO23" s="1415"/>
      <c r="AP23" s="1415"/>
      <c r="AQ23" s="1415"/>
    </row>
    <row r="24" spans="1:45" ht="15" customHeight="1" x14ac:dyDescent="0.3">
      <c r="C24" s="1414"/>
      <c r="D24" s="1415"/>
      <c r="E24" s="1417"/>
      <c r="F24" s="1419"/>
      <c r="G24" s="1420" t="s">
        <v>27</v>
      </c>
      <c r="H24" s="1420" t="s">
        <v>28</v>
      </c>
      <c r="I24" s="1420" t="s">
        <v>29</v>
      </c>
      <c r="J24" s="1417"/>
      <c r="K24" s="1415"/>
      <c r="L24" s="1415"/>
      <c r="M24" s="1415"/>
      <c r="AG24" s="1414"/>
      <c r="AH24" s="1415"/>
      <c r="AI24" s="1417"/>
      <c r="AJ24" s="1419"/>
      <c r="AK24" s="1420" t="s">
        <v>27</v>
      </c>
      <c r="AL24" s="1420" t="s">
        <v>28</v>
      </c>
      <c r="AM24" s="1420" t="s">
        <v>29</v>
      </c>
      <c r="AN24" s="1417"/>
      <c r="AO24" s="1415"/>
      <c r="AP24" s="1415"/>
      <c r="AQ24" s="1415"/>
    </row>
    <row r="25" spans="1:45" x14ac:dyDescent="0.3">
      <c r="C25" s="1414"/>
      <c r="D25" s="1415"/>
      <c r="E25" s="1417"/>
      <c r="F25" s="1419"/>
      <c r="G25" s="1420"/>
      <c r="H25" s="1420"/>
      <c r="I25" s="1420"/>
      <c r="J25" s="1417"/>
      <c r="K25" s="1415"/>
      <c r="L25" s="1415"/>
      <c r="M25" s="1415"/>
      <c r="AG25" s="1414"/>
      <c r="AH25" s="1415"/>
      <c r="AI25" s="1417"/>
      <c r="AJ25" s="1419"/>
      <c r="AK25" s="1420"/>
      <c r="AL25" s="1420"/>
      <c r="AM25" s="1420"/>
      <c r="AN25" s="1417"/>
      <c r="AO25" s="1415"/>
      <c r="AP25" s="1415"/>
      <c r="AQ25" s="1415"/>
    </row>
    <row r="26" spans="1:45" x14ac:dyDescent="0.3">
      <c r="C26" s="1414"/>
      <c r="D26" s="1415"/>
      <c r="E26" s="1417"/>
      <c r="F26" s="1419"/>
      <c r="G26" s="1420"/>
      <c r="H26" s="1420"/>
      <c r="I26" s="1420"/>
      <c r="J26" s="1417"/>
      <c r="K26" s="1415"/>
      <c r="L26" s="1415"/>
      <c r="M26" s="1415"/>
      <c r="AG26" s="1414"/>
      <c r="AH26" s="1415"/>
      <c r="AI26" s="1417"/>
      <c r="AJ26" s="1419"/>
      <c r="AK26" s="1420"/>
      <c r="AL26" s="1420"/>
      <c r="AM26" s="1420"/>
      <c r="AN26" s="1417"/>
      <c r="AO26" s="1415"/>
      <c r="AP26" s="1415"/>
      <c r="AQ26" s="1415"/>
    </row>
    <row r="27" spans="1:45" x14ac:dyDescent="0.3">
      <c r="C27" s="1414"/>
      <c r="D27" s="1415"/>
      <c r="E27" s="1417"/>
      <c r="F27" s="1419"/>
      <c r="G27" s="1420"/>
      <c r="H27" s="1420"/>
      <c r="I27" s="1420"/>
      <c r="J27" s="1417"/>
      <c r="K27" s="1415"/>
      <c r="L27" s="1415"/>
      <c r="M27" s="1415"/>
      <c r="AG27" s="1414"/>
      <c r="AH27" s="1415"/>
      <c r="AI27" s="1417"/>
      <c r="AJ27" s="1419"/>
      <c r="AK27" s="1420"/>
      <c r="AL27" s="1420"/>
      <c r="AM27" s="1420"/>
      <c r="AN27" s="1417"/>
      <c r="AO27" s="1415"/>
      <c r="AP27" s="1415"/>
      <c r="AQ27" s="1415"/>
    </row>
    <row r="28" spans="1:45" x14ac:dyDescent="0.3">
      <c r="A28" s="1" t="s">
        <v>17</v>
      </c>
      <c r="B28" s="1" t="s">
        <v>15</v>
      </c>
      <c r="C28" s="4" t="s">
        <v>16</v>
      </c>
      <c r="D28" s="5">
        <v>3</v>
      </c>
      <c r="E28" s="6">
        <f>D28*30</f>
        <v>90</v>
      </c>
      <c r="F28" s="6">
        <f>G28+H28+I28</f>
        <v>36</v>
      </c>
      <c r="G28" s="6"/>
      <c r="H28" s="6"/>
      <c r="I28" s="6">
        <v>36</v>
      </c>
      <c r="J28" s="6">
        <f>E28-F28</f>
        <v>54</v>
      </c>
      <c r="K28" s="7">
        <f>F28/18</f>
        <v>2</v>
      </c>
      <c r="L28" s="6" t="s">
        <v>17</v>
      </c>
      <c r="M28" s="7">
        <f>F28/E28*100</f>
        <v>40</v>
      </c>
      <c r="N28" s="3" t="s">
        <v>230</v>
      </c>
      <c r="AD28" s="241" t="s">
        <v>314</v>
      </c>
      <c r="AF28" s="470">
        <v>11.13</v>
      </c>
      <c r="AG28" s="687" t="s">
        <v>16</v>
      </c>
      <c r="AH28" s="5">
        <v>3</v>
      </c>
      <c r="AI28" s="6">
        <f>AH28*30</f>
        <v>90</v>
      </c>
      <c r="AJ28" s="6">
        <f>AK28+AL28+AM28</f>
        <v>36</v>
      </c>
      <c r="AK28" s="6"/>
      <c r="AL28" s="6"/>
      <c r="AM28" s="6">
        <v>36</v>
      </c>
      <c r="AN28" s="6">
        <f>AI28-AJ28</f>
        <v>54</v>
      </c>
      <c r="AO28" s="7">
        <f>AJ28/18</f>
        <v>2</v>
      </c>
      <c r="AP28" s="6" t="s">
        <v>17</v>
      </c>
      <c r="AQ28" s="7">
        <f>AJ28/AI28*100</f>
        <v>40</v>
      </c>
    </row>
    <row r="29" spans="1:45" x14ac:dyDescent="0.3">
      <c r="A29" s="1" t="s">
        <v>17</v>
      </c>
      <c r="B29" s="1" t="s">
        <v>15</v>
      </c>
      <c r="C29" s="4" t="s">
        <v>18</v>
      </c>
      <c r="D29" s="7">
        <v>3.5</v>
      </c>
      <c r="E29" s="6">
        <f t="shared" ref="E29:E35" si="7">D29*30</f>
        <v>105</v>
      </c>
      <c r="F29" s="6">
        <f t="shared" ref="F29:F35" si="8">G29+H29+I29</f>
        <v>72</v>
      </c>
      <c r="G29" s="6"/>
      <c r="H29" s="6"/>
      <c r="I29" s="6">
        <v>72</v>
      </c>
      <c r="J29" s="6">
        <f t="shared" ref="J29:J35" si="9">E29-F29</f>
        <v>33</v>
      </c>
      <c r="K29" s="7">
        <f t="shared" ref="K29:K35" si="10">F29/18</f>
        <v>4</v>
      </c>
      <c r="L29" s="6" t="s">
        <v>17</v>
      </c>
      <c r="M29" s="7">
        <f t="shared" ref="M29:M35" si="11">F29/E29*100</f>
        <v>68.571428571428569</v>
      </c>
      <c r="N29" s="3" t="s">
        <v>230</v>
      </c>
      <c r="AD29" s="241" t="s">
        <v>323</v>
      </c>
      <c r="AF29" s="470">
        <v>5.7</v>
      </c>
      <c r="AG29" s="687" t="s">
        <v>309</v>
      </c>
      <c r="AH29" s="454">
        <v>3</v>
      </c>
      <c r="AI29" s="6">
        <f t="shared" ref="AI29:AI35" si="12">AH29*30</f>
        <v>90</v>
      </c>
      <c r="AJ29" s="6">
        <f t="shared" ref="AJ29:AJ35" si="13">AK29+AL29+AM29</f>
        <v>36</v>
      </c>
      <c r="AK29" s="6">
        <v>18</v>
      </c>
      <c r="AL29" s="6"/>
      <c r="AM29" s="6">
        <v>18</v>
      </c>
      <c r="AN29" s="6">
        <f t="shared" ref="AN29:AN35" si="14">AI29-AJ29</f>
        <v>54</v>
      </c>
      <c r="AO29" s="7">
        <v>2</v>
      </c>
      <c r="AP29" s="6" t="s">
        <v>17</v>
      </c>
      <c r="AQ29" s="7">
        <f t="shared" ref="AQ29:AQ35" si="15">AJ29/AI29*100</f>
        <v>40</v>
      </c>
      <c r="AR29" s="3" t="s">
        <v>227</v>
      </c>
      <c r="AS29" s="3" t="s">
        <v>354</v>
      </c>
    </row>
    <row r="30" spans="1:45" x14ac:dyDescent="0.3">
      <c r="A30" s="1" t="s">
        <v>17</v>
      </c>
      <c r="B30" s="1" t="s">
        <v>15</v>
      </c>
      <c r="C30" s="4" t="s">
        <v>35</v>
      </c>
      <c r="D30" s="7">
        <v>6</v>
      </c>
      <c r="E30" s="6">
        <f t="shared" si="7"/>
        <v>180</v>
      </c>
      <c r="F30" s="6">
        <f t="shared" si="8"/>
        <v>72</v>
      </c>
      <c r="G30" s="6">
        <v>36</v>
      </c>
      <c r="H30" s="6">
        <v>18</v>
      </c>
      <c r="I30" s="6">
        <v>18</v>
      </c>
      <c r="J30" s="6">
        <f t="shared" si="9"/>
        <v>108</v>
      </c>
      <c r="K30" s="7">
        <f t="shared" si="10"/>
        <v>4</v>
      </c>
      <c r="L30" s="6" t="s">
        <v>19</v>
      </c>
      <c r="M30" s="7">
        <f t="shared" si="11"/>
        <v>40</v>
      </c>
      <c r="N30" s="3" t="s">
        <v>230</v>
      </c>
      <c r="AD30" s="241" t="s">
        <v>316</v>
      </c>
      <c r="AF30" s="470">
        <v>6</v>
      </c>
      <c r="AG30" s="687" t="s">
        <v>35</v>
      </c>
      <c r="AH30" s="7">
        <v>6</v>
      </c>
      <c r="AI30" s="6">
        <f t="shared" si="12"/>
        <v>180</v>
      </c>
      <c r="AJ30" s="6">
        <f t="shared" si="13"/>
        <v>72</v>
      </c>
      <c r="AK30" s="6">
        <v>36</v>
      </c>
      <c r="AL30" s="6">
        <v>18</v>
      </c>
      <c r="AM30" s="6">
        <v>18</v>
      </c>
      <c r="AN30" s="6">
        <f t="shared" si="14"/>
        <v>108</v>
      </c>
      <c r="AO30" s="7">
        <f t="shared" ref="AO30:AO35" si="16">AJ30/18</f>
        <v>4</v>
      </c>
      <c r="AP30" s="6" t="s">
        <v>19</v>
      </c>
      <c r="AQ30" s="7">
        <f t="shared" si="15"/>
        <v>40</v>
      </c>
      <c r="AS30" s="3" t="s">
        <v>356</v>
      </c>
    </row>
    <row r="31" spans="1:45" x14ac:dyDescent="0.3">
      <c r="A31" s="1" t="s">
        <v>17</v>
      </c>
      <c r="B31" s="1" t="s">
        <v>15</v>
      </c>
      <c r="C31" s="4" t="s">
        <v>246</v>
      </c>
      <c r="D31" s="7">
        <v>6</v>
      </c>
      <c r="E31" s="6">
        <f t="shared" si="7"/>
        <v>180</v>
      </c>
      <c r="F31" s="6">
        <f t="shared" si="8"/>
        <v>72</v>
      </c>
      <c r="G31" s="6">
        <v>36</v>
      </c>
      <c r="H31" s="6"/>
      <c r="I31" s="6">
        <v>36</v>
      </c>
      <c r="J31" s="6">
        <f t="shared" si="9"/>
        <v>108</v>
      </c>
      <c r="K31" s="7">
        <f t="shared" si="10"/>
        <v>4</v>
      </c>
      <c r="L31" s="6" t="s">
        <v>19</v>
      </c>
      <c r="M31" s="7">
        <f t="shared" si="11"/>
        <v>40</v>
      </c>
      <c r="N31" s="3" t="s">
        <v>227</v>
      </c>
      <c r="AD31" s="241" t="s">
        <v>317</v>
      </c>
      <c r="AF31" s="470">
        <v>6</v>
      </c>
      <c r="AG31" s="687" t="s">
        <v>246</v>
      </c>
      <c r="AH31" s="7">
        <v>6</v>
      </c>
      <c r="AI31" s="6">
        <f t="shared" si="12"/>
        <v>180</v>
      </c>
      <c r="AJ31" s="6">
        <f t="shared" si="13"/>
        <v>72</v>
      </c>
      <c r="AK31" s="6">
        <v>36</v>
      </c>
      <c r="AL31" s="6"/>
      <c r="AM31" s="6">
        <v>36</v>
      </c>
      <c r="AN31" s="6">
        <f t="shared" si="14"/>
        <v>108</v>
      </c>
      <c r="AO31" s="7">
        <f t="shared" si="16"/>
        <v>4</v>
      </c>
      <c r="AP31" s="6" t="s">
        <v>19</v>
      </c>
      <c r="AQ31" s="7">
        <f t="shared" si="15"/>
        <v>40</v>
      </c>
    </row>
    <row r="32" spans="1:45" x14ac:dyDescent="0.3">
      <c r="A32" s="1" t="s">
        <v>17</v>
      </c>
      <c r="B32" s="1" t="s">
        <v>15</v>
      </c>
      <c r="C32" s="4" t="s">
        <v>31</v>
      </c>
      <c r="D32" s="7">
        <v>4</v>
      </c>
      <c r="E32" s="6">
        <f t="shared" si="7"/>
        <v>120</v>
      </c>
      <c r="F32" s="6">
        <f t="shared" si="8"/>
        <v>54</v>
      </c>
      <c r="G32" s="6">
        <v>18</v>
      </c>
      <c r="H32" s="6"/>
      <c r="I32" s="6">
        <v>36</v>
      </c>
      <c r="J32" s="6">
        <f t="shared" si="9"/>
        <v>66</v>
      </c>
      <c r="K32" s="7">
        <f t="shared" si="10"/>
        <v>3</v>
      </c>
      <c r="L32" s="6" t="s">
        <v>19</v>
      </c>
      <c r="M32" s="7">
        <f t="shared" si="11"/>
        <v>45</v>
      </c>
      <c r="N32" s="3" t="s">
        <v>230</v>
      </c>
      <c r="AD32" s="241" t="s">
        <v>315</v>
      </c>
      <c r="AF32" s="470">
        <v>1.2</v>
      </c>
      <c r="AG32" s="687" t="s">
        <v>31</v>
      </c>
      <c r="AH32" s="7">
        <v>4</v>
      </c>
      <c r="AI32" s="6">
        <f t="shared" si="12"/>
        <v>120</v>
      </c>
      <c r="AJ32" s="6">
        <f t="shared" si="13"/>
        <v>54</v>
      </c>
      <c r="AK32" s="6">
        <v>18</v>
      </c>
      <c r="AL32" s="6"/>
      <c r="AM32" s="6">
        <v>36</v>
      </c>
      <c r="AN32" s="6">
        <f t="shared" si="14"/>
        <v>66</v>
      </c>
      <c r="AO32" s="7">
        <f t="shared" si="16"/>
        <v>3</v>
      </c>
      <c r="AP32" s="6" t="s">
        <v>19</v>
      </c>
      <c r="AQ32" s="7">
        <f t="shared" si="15"/>
        <v>45</v>
      </c>
    </row>
    <row r="33" spans="1:45" x14ac:dyDescent="0.3">
      <c r="A33" s="1" t="s">
        <v>17</v>
      </c>
      <c r="B33" s="1" t="s">
        <v>15</v>
      </c>
      <c r="C33" s="4" t="s">
        <v>223</v>
      </c>
      <c r="D33" s="7">
        <v>4.5</v>
      </c>
      <c r="E33" s="6">
        <f t="shared" si="7"/>
        <v>135</v>
      </c>
      <c r="F33" s="6">
        <f t="shared" si="8"/>
        <v>18</v>
      </c>
      <c r="G33" s="6"/>
      <c r="H33" s="6"/>
      <c r="I33" s="6">
        <v>18</v>
      </c>
      <c r="J33" s="6">
        <f t="shared" si="9"/>
        <v>117</v>
      </c>
      <c r="K33" s="7">
        <f t="shared" si="10"/>
        <v>1</v>
      </c>
      <c r="L33" s="6" t="s">
        <v>17</v>
      </c>
      <c r="M33" s="7">
        <f t="shared" si="11"/>
        <v>13.333333333333334</v>
      </c>
      <c r="N33" s="3" t="s">
        <v>227</v>
      </c>
      <c r="AD33" s="241" t="s">
        <v>317</v>
      </c>
      <c r="AF33" s="470">
        <v>1</v>
      </c>
      <c r="AG33" s="687" t="s">
        <v>223</v>
      </c>
      <c r="AH33" s="7">
        <v>4.5</v>
      </c>
      <c r="AI33" s="6">
        <f t="shared" si="12"/>
        <v>135</v>
      </c>
      <c r="AJ33" s="6">
        <f t="shared" si="13"/>
        <v>18</v>
      </c>
      <c r="AK33" s="6"/>
      <c r="AL33" s="6"/>
      <c r="AM33" s="6">
        <v>18</v>
      </c>
      <c r="AN33" s="6">
        <f t="shared" si="14"/>
        <v>117</v>
      </c>
      <c r="AO33" s="7">
        <f t="shared" si="16"/>
        <v>1</v>
      </c>
      <c r="AP33" s="6" t="s">
        <v>17</v>
      </c>
      <c r="AQ33" s="7">
        <f t="shared" si="15"/>
        <v>13.333333333333334</v>
      </c>
    </row>
    <row r="34" spans="1:45" x14ac:dyDescent="0.3">
      <c r="A34" s="1" t="s">
        <v>17</v>
      </c>
      <c r="B34" s="1" t="s">
        <v>15</v>
      </c>
      <c r="C34" s="4" t="s">
        <v>33</v>
      </c>
      <c r="D34" s="7">
        <v>3</v>
      </c>
      <c r="E34" s="6">
        <f t="shared" si="7"/>
        <v>90</v>
      </c>
      <c r="F34" s="6">
        <f t="shared" si="8"/>
        <v>36</v>
      </c>
      <c r="G34" s="6">
        <v>18</v>
      </c>
      <c r="H34" s="6"/>
      <c r="I34" s="6">
        <v>18</v>
      </c>
      <c r="J34" s="6">
        <f t="shared" si="9"/>
        <v>54</v>
      </c>
      <c r="K34" s="7">
        <f t="shared" si="10"/>
        <v>2</v>
      </c>
      <c r="L34" s="6" t="s">
        <v>30</v>
      </c>
      <c r="M34" s="7">
        <f t="shared" si="11"/>
        <v>40</v>
      </c>
      <c r="N34" s="3" t="s">
        <v>230</v>
      </c>
      <c r="AD34" s="241" t="s">
        <v>314</v>
      </c>
      <c r="AF34" s="470">
        <v>11.12</v>
      </c>
      <c r="AG34" s="687" t="s">
        <v>33</v>
      </c>
      <c r="AH34" s="7">
        <v>3.5</v>
      </c>
      <c r="AI34" s="6">
        <f t="shared" si="12"/>
        <v>105</v>
      </c>
      <c r="AJ34" s="6">
        <f t="shared" si="13"/>
        <v>36</v>
      </c>
      <c r="AK34" s="6">
        <v>18</v>
      </c>
      <c r="AL34" s="6"/>
      <c r="AM34" s="6">
        <v>18</v>
      </c>
      <c r="AN34" s="6">
        <f t="shared" si="14"/>
        <v>69</v>
      </c>
      <c r="AO34" s="7">
        <f t="shared" si="16"/>
        <v>2</v>
      </c>
      <c r="AP34" s="6" t="s">
        <v>30</v>
      </c>
      <c r="AQ34" s="7">
        <f t="shared" si="15"/>
        <v>34.285714285714285</v>
      </c>
    </row>
    <row r="35" spans="1:45" x14ac:dyDescent="0.3">
      <c r="C35" s="4"/>
      <c r="D35" s="7"/>
      <c r="E35" s="6">
        <f t="shared" si="7"/>
        <v>0</v>
      </c>
      <c r="F35" s="6">
        <f t="shared" si="8"/>
        <v>0</v>
      </c>
      <c r="G35" s="6"/>
      <c r="H35" s="6"/>
      <c r="I35" s="6"/>
      <c r="J35" s="6">
        <f t="shared" si="9"/>
        <v>0</v>
      </c>
      <c r="K35" s="7">
        <f t="shared" si="10"/>
        <v>0</v>
      </c>
      <c r="L35" s="6"/>
      <c r="M35" s="7" t="e">
        <f t="shared" si="11"/>
        <v>#DIV/0!</v>
      </c>
      <c r="AG35" s="4"/>
      <c r="AH35" s="7"/>
      <c r="AI35" s="6">
        <f t="shared" si="12"/>
        <v>0</v>
      </c>
      <c r="AJ35" s="6">
        <f t="shared" si="13"/>
        <v>0</v>
      </c>
      <c r="AK35" s="6"/>
      <c r="AL35" s="6"/>
      <c r="AM35" s="6"/>
      <c r="AN35" s="6">
        <f t="shared" si="14"/>
        <v>0</v>
      </c>
      <c r="AO35" s="7">
        <f t="shared" si="16"/>
        <v>0</v>
      </c>
      <c r="AP35" s="6"/>
      <c r="AQ35" s="7" t="e">
        <f t="shared" si="15"/>
        <v>#DIV/0!</v>
      </c>
    </row>
    <row r="36" spans="1:45" x14ac:dyDescent="0.3">
      <c r="C36" s="8" t="s">
        <v>23</v>
      </c>
      <c r="D36" s="365">
        <f>SUM(D28:D35)</f>
        <v>30</v>
      </c>
      <c r="E36" s="500">
        <f t="shared" ref="E36:J36" si="17">SUM(E28:E35)</f>
        <v>900</v>
      </c>
      <c r="F36" s="500">
        <f t="shared" si="17"/>
        <v>360</v>
      </c>
      <c r="G36" s="500">
        <f t="shared" si="17"/>
        <v>108</v>
      </c>
      <c r="H36" s="500">
        <f t="shared" si="17"/>
        <v>18</v>
      </c>
      <c r="I36" s="500">
        <f t="shared" si="17"/>
        <v>234</v>
      </c>
      <c r="J36" s="500">
        <f t="shared" si="17"/>
        <v>540</v>
      </c>
      <c r="K36" s="500">
        <f>SUM(K28:K35)</f>
        <v>20</v>
      </c>
      <c r="L36" s="500"/>
      <c r="M36" s="500"/>
      <c r="AG36" s="8" t="s">
        <v>23</v>
      </c>
      <c r="AH36" s="365">
        <f>SUM(AH28:AH35)</f>
        <v>30</v>
      </c>
      <c r="AI36" s="500">
        <f t="shared" ref="AI36:AN36" si="18">SUM(AI28:AI35)</f>
        <v>900</v>
      </c>
      <c r="AJ36" s="500">
        <f t="shared" si="18"/>
        <v>324</v>
      </c>
      <c r="AK36" s="500">
        <f t="shared" si="18"/>
        <v>126</v>
      </c>
      <c r="AL36" s="500">
        <f t="shared" si="18"/>
        <v>18</v>
      </c>
      <c r="AM36" s="500">
        <f t="shared" si="18"/>
        <v>180</v>
      </c>
      <c r="AN36" s="500">
        <f t="shared" si="18"/>
        <v>576</v>
      </c>
      <c r="AO36" s="500">
        <f>SUM(AO28:AO35)</f>
        <v>18</v>
      </c>
      <c r="AP36" s="500"/>
      <c r="AQ36" s="500"/>
    </row>
    <row r="37" spans="1:45" x14ac:dyDescent="0.3">
      <c r="C37" s="9" t="s">
        <v>24</v>
      </c>
      <c r="D37" s="12">
        <f>30-D36</f>
        <v>0</v>
      </c>
      <c r="AN37" s="3"/>
      <c r="AO37" s="3"/>
    </row>
    <row r="38" spans="1:45" x14ac:dyDescent="0.3">
      <c r="C38" s="9"/>
      <c r="D38" s="12"/>
      <c r="AN38" s="3"/>
      <c r="AO38" s="3"/>
    </row>
    <row r="39" spans="1:45" x14ac:dyDescent="0.3">
      <c r="C39" s="9"/>
      <c r="D39" s="12"/>
      <c r="AN39" s="3"/>
      <c r="AO39" s="3"/>
    </row>
    <row r="40" spans="1:45" x14ac:dyDescent="0.3">
      <c r="C40" s="9"/>
      <c r="D40" s="12"/>
      <c r="AN40" s="3"/>
      <c r="AO40" s="3"/>
    </row>
    <row r="41" spans="1:45" x14ac:dyDescent="0.3">
      <c r="C41" s="2" t="s">
        <v>210</v>
      </c>
      <c r="AG41" s="2" t="s">
        <v>210</v>
      </c>
      <c r="AH41" s="3"/>
      <c r="AI41" s="3"/>
      <c r="AJ41" s="3"/>
      <c r="AK41" s="3"/>
      <c r="AL41" s="3"/>
      <c r="AM41" s="3"/>
      <c r="AN41" s="3"/>
      <c r="AO41" s="3"/>
    </row>
    <row r="42" spans="1:45" ht="15" customHeight="1" x14ac:dyDescent="0.3">
      <c r="C42" s="1414" t="s">
        <v>0</v>
      </c>
      <c r="D42" s="1415" t="s">
        <v>1</v>
      </c>
      <c r="E42" s="1416" t="s">
        <v>2</v>
      </c>
      <c r="F42" s="1416"/>
      <c r="G42" s="1416"/>
      <c r="H42" s="1416"/>
      <c r="I42" s="1416"/>
      <c r="J42" s="1417"/>
      <c r="K42" s="1415" t="s">
        <v>3</v>
      </c>
      <c r="L42" s="1415" t="s">
        <v>4</v>
      </c>
      <c r="M42" s="1415" t="s">
        <v>5</v>
      </c>
      <c r="AG42" s="1414" t="s">
        <v>0</v>
      </c>
      <c r="AH42" s="1415" t="s">
        <v>1</v>
      </c>
      <c r="AI42" s="1416" t="s">
        <v>2</v>
      </c>
      <c r="AJ42" s="1416"/>
      <c r="AK42" s="1416"/>
      <c r="AL42" s="1416"/>
      <c r="AM42" s="1416"/>
      <c r="AN42" s="1417"/>
      <c r="AO42" s="1415" t="s">
        <v>3</v>
      </c>
      <c r="AP42" s="1415" t="s">
        <v>4</v>
      </c>
      <c r="AQ42" s="1415" t="s">
        <v>5</v>
      </c>
      <c r="AS42" s="4"/>
    </row>
    <row r="43" spans="1:45" ht="15" customHeight="1" x14ac:dyDescent="0.3">
      <c r="C43" s="1414"/>
      <c r="D43" s="1415"/>
      <c r="E43" s="1415" t="s">
        <v>6</v>
      </c>
      <c r="F43" s="1418" t="s">
        <v>7</v>
      </c>
      <c r="G43" s="1418"/>
      <c r="H43" s="1418"/>
      <c r="I43" s="1418"/>
      <c r="J43" s="1415" t="s">
        <v>26</v>
      </c>
      <c r="K43" s="1415"/>
      <c r="L43" s="1415"/>
      <c r="M43" s="1415"/>
      <c r="AG43" s="1414"/>
      <c r="AH43" s="1415"/>
      <c r="AI43" s="1415" t="s">
        <v>6</v>
      </c>
      <c r="AJ43" s="1418" t="s">
        <v>7</v>
      </c>
      <c r="AK43" s="1418"/>
      <c r="AL43" s="1418"/>
      <c r="AM43" s="1418"/>
      <c r="AN43" s="1415" t="s">
        <v>26</v>
      </c>
      <c r="AO43" s="1415"/>
      <c r="AP43" s="1415"/>
      <c r="AQ43" s="1415"/>
      <c r="AS43" s="4"/>
    </row>
    <row r="44" spans="1:45" ht="15" customHeight="1" x14ac:dyDescent="0.3">
      <c r="C44" s="1414"/>
      <c r="D44" s="1415"/>
      <c r="E44" s="1417"/>
      <c r="F44" s="1415" t="s">
        <v>9</v>
      </c>
      <c r="G44" s="1416" t="s">
        <v>10</v>
      </c>
      <c r="H44" s="1417"/>
      <c r="I44" s="1417"/>
      <c r="J44" s="1417"/>
      <c r="K44" s="1415"/>
      <c r="L44" s="1415"/>
      <c r="M44" s="1415"/>
      <c r="AG44" s="1414"/>
      <c r="AH44" s="1415"/>
      <c r="AI44" s="1417"/>
      <c r="AJ44" s="1415" t="s">
        <v>9</v>
      </c>
      <c r="AK44" s="1416" t="s">
        <v>10</v>
      </c>
      <c r="AL44" s="1417"/>
      <c r="AM44" s="1417"/>
      <c r="AN44" s="1417"/>
      <c r="AO44" s="1415"/>
      <c r="AP44" s="1415"/>
      <c r="AQ44" s="1415"/>
      <c r="AS44" s="502"/>
    </row>
    <row r="45" spans="1:45" ht="15" customHeight="1" x14ac:dyDescent="0.3">
      <c r="C45" s="1414"/>
      <c r="D45" s="1415"/>
      <c r="E45" s="1417"/>
      <c r="F45" s="1419"/>
      <c r="G45" s="1415" t="s">
        <v>27</v>
      </c>
      <c r="H45" s="1415" t="s">
        <v>28</v>
      </c>
      <c r="I45" s="1415" t="s">
        <v>29</v>
      </c>
      <c r="J45" s="1417"/>
      <c r="K45" s="1415"/>
      <c r="L45" s="1415"/>
      <c r="M45" s="1415"/>
      <c r="AG45" s="1414"/>
      <c r="AH45" s="1415"/>
      <c r="AI45" s="1417"/>
      <c r="AJ45" s="1419"/>
      <c r="AK45" s="1415" t="s">
        <v>27</v>
      </c>
      <c r="AL45" s="1415" t="s">
        <v>28</v>
      </c>
      <c r="AM45" s="1415" t="s">
        <v>29</v>
      </c>
      <c r="AN45" s="1417"/>
      <c r="AO45" s="1415"/>
      <c r="AP45" s="1415"/>
      <c r="AQ45" s="1415"/>
      <c r="AS45" s="4"/>
    </row>
    <row r="46" spans="1:45" x14ac:dyDescent="0.3">
      <c r="C46" s="1414"/>
      <c r="D46" s="1415"/>
      <c r="E46" s="1417"/>
      <c r="F46" s="1419"/>
      <c r="G46" s="1415"/>
      <c r="H46" s="1415"/>
      <c r="I46" s="1415"/>
      <c r="J46" s="1417"/>
      <c r="K46" s="1415"/>
      <c r="L46" s="1415"/>
      <c r="M46" s="1415"/>
      <c r="AG46" s="1414"/>
      <c r="AH46" s="1415"/>
      <c r="AI46" s="1417"/>
      <c r="AJ46" s="1419"/>
      <c r="AK46" s="1415"/>
      <c r="AL46" s="1415"/>
      <c r="AM46" s="1415"/>
      <c r="AN46" s="1417"/>
      <c r="AO46" s="1415"/>
      <c r="AP46" s="1415"/>
      <c r="AQ46" s="1415"/>
      <c r="AS46" s="4"/>
    </row>
    <row r="47" spans="1:45" ht="10.5" customHeight="1" x14ac:dyDescent="0.3">
      <c r="C47" s="1414"/>
      <c r="D47" s="1415"/>
      <c r="E47" s="1417"/>
      <c r="F47" s="1419"/>
      <c r="G47" s="1415"/>
      <c r="H47" s="1415"/>
      <c r="I47" s="1415"/>
      <c r="J47" s="1417"/>
      <c r="K47" s="1415"/>
      <c r="L47" s="1415"/>
      <c r="M47" s="1415"/>
      <c r="AG47" s="1414"/>
      <c r="AH47" s="1415"/>
      <c r="AI47" s="1417"/>
      <c r="AJ47" s="1419"/>
      <c r="AK47" s="1415"/>
      <c r="AL47" s="1415"/>
      <c r="AM47" s="1415"/>
      <c r="AN47" s="1417"/>
      <c r="AO47" s="1415"/>
      <c r="AP47" s="1415"/>
      <c r="AQ47" s="1415"/>
      <c r="AS47" s="4"/>
    </row>
    <row r="48" spans="1:45" hidden="1" x14ac:dyDescent="0.3">
      <c r="C48" s="1414"/>
      <c r="D48" s="1415"/>
      <c r="E48" s="1417"/>
      <c r="F48" s="1419"/>
      <c r="G48" s="1415"/>
      <c r="H48" s="1415"/>
      <c r="I48" s="1415"/>
      <c r="J48" s="1417"/>
      <c r="K48" s="1415"/>
      <c r="L48" s="1415"/>
      <c r="M48" s="1415"/>
      <c r="AG48" s="1414"/>
      <c r="AH48" s="1415"/>
      <c r="AI48" s="1417"/>
      <c r="AJ48" s="1419"/>
      <c r="AK48" s="1415"/>
      <c r="AL48" s="1415"/>
      <c r="AM48" s="1415"/>
      <c r="AN48" s="1417"/>
      <c r="AO48" s="1415"/>
      <c r="AP48" s="1415"/>
      <c r="AQ48" s="1415"/>
      <c r="AS48" s="4"/>
    </row>
    <row r="49" spans="1:45" x14ac:dyDescent="0.3">
      <c r="A49" s="1" t="s">
        <v>17</v>
      </c>
      <c r="B49" s="1" t="s">
        <v>15</v>
      </c>
      <c r="C49" s="4" t="s">
        <v>34</v>
      </c>
      <c r="D49" s="5">
        <v>3</v>
      </c>
      <c r="E49" s="6">
        <f>D49*30</f>
        <v>90</v>
      </c>
      <c r="F49" s="6">
        <f>G49+H49+I49</f>
        <v>45</v>
      </c>
      <c r="G49" s="6"/>
      <c r="H49" s="6"/>
      <c r="I49" s="6">
        <v>45</v>
      </c>
      <c r="J49" s="6">
        <f>E49-F49</f>
        <v>45</v>
      </c>
      <c r="K49" s="7">
        <f t="shared" ref="K49:K55" si="19">F49/15</f>
        <v>3</v>
      </c>
      <c r="L49" s="6" t="s">
        <v>17</v>
      </c>
      <c r="M49" s="7">
        <f>F49/E49*100</f>
        <v>50</v>
      </c>
      <c r="N49" s="3" t="s">
        <v>230</v>
      </c>
      <c r="AD49" s="241" t="s">
        <v>314</v>
      </c>
      <c r="AF49" s="470">
        <v>11.13</v>
      </c>
      <c r="AG49" s="687" t="s">
        <v>34</v>
      </c>
      <c r="AH49" s="5">
        <v>4</v>
      </c>
      <c r="AI49" s="6">
        <f>AH49*30</f>
        <v>120</v>
      </c>
      <c r="AJ49" s="6">
        <f>AK49+AL49+AM49</f>
        <v>45</v>
      </c>
      <c r="AK49" s="6"/>
      <c r="AL49" s="6"/>
      <c r="AM49" s="6">
        <v>45</v>
      </c>
      <c r="AN49" s="6">
        <f>AI49-AJ49</f>
        <v>75</v>
      </c>
      <c r="AO49" s="7">
        <f>AJ49/15</f>
        <v>3</v>
      </c>
      <c r="AP49" s="6" t="s">
        <v>17</v>
      </c>
      <c r="AQ49" s="7">
        <f>AJ49/AI49*100</f>
        <v>37.5</v>
      </c>
      <c r="AR49" s="3" t="s">
        <v>230</v>
      </c>
    </row>
    <row r="50" spans="1:45" x14ac:dyDescent="0.3">
      <c r="A50" s="1" t="s">
        <v>17</v>
      </c>
      <c r="B50" s="1" t="s">
        <v>15</v>
      </c>
      <c r="C50" s="4" t="s">
        <v>18</v>
      </c>
      <c r="D50" s="7">
        <v>3</v>
      </c>
      <c r="E50" s="6">
        <f t="shared" ref="E50:E56" si="20">D50*30</f>
        <v>90</v>
      </c>
      <c r="F50" s="6">
        <f t="shared" ref="F50:F56" si="21">G50+H50+I50</f>
        <v>60</v>
      </c>
      <c r="G50" s="6"/>
      <c r="H50" s="6"/>
      <c r="I50" s="6">
        <v>60</v>
      </c>
      <c r="J50" s="6">
        <f t="shared" ref="J50:J56" si="22">E50-F50</f>
        <v>30</v>
      </c>
      <c r="K50" s="7">
        <f t="shared" si="19"/>
        <v>4</v>
      </c>
      <c r="L50" s="6" t="s">
        <v>17</v>
      </c>
      <c r="M50" s="7">
        <f t="shared" ref="M50:M56" si="23">F50/E50*100</f>
        <v>66.666666666666657</v>
      </c>
      <c r="N50" s="3" t="s">
        <v>230</v>
      </c>
      <c r="AD50" s="241" t="s">
        <v>323</v>
      </c>
      <c r="AF50" s="470"/>
      <c r="AG50" s="4"/>
      <c r="AH50" s="7"/>
      <c r="AI50" s="6"/>
      <c r="AJ50" s="6"/>
      <c r="AK50" s="6"/>
      <c r="AL50" s="6"/>
      <c r="AM50" s="6"/>
      <c r="AN50" s="6"/>
      <c r="AO50" s="7"/>
      <c r="AP50" s="6"/>
      <c r="AQ50" s="7"/>
    </row>
    <row r="51" spans="1:45" x14ac:dyDescent="0.3">
      <c r="A51" s="1" t="s">
        <v>13</v>
      </c>
      <c r="B51" s="1" t="s">
        <v>15</v>
      </c>
      <c r="C51" s="4" t="s">
        <v>309</v>
      </c>
      <c r="D51" s="7">
        <v>5</v>
      </c>
      <c r="E51" s="6">
        <f t="shared" si="20"/>
        <v>150</v>
      </c>
      <c r="F51" s="6">
        <f t="shared" si="21"/>
        <v>60</v>
      </c>
      <c r="G51" s="6">
        <v>30</v>
      </c>
      <c r="H51" s="6"/>
      <c r="I51" s="6">
        <v>30</v>
      </c>
      <c r="J51" s="6">
        <f t="shared" si="22"/>
        <v>90</v>
      </c>
      <c r="K51" s="7">
        <f t="shared" si="19"/>
        <v>4</v>
      </c>
      <c r="L51" s="6" t="s">
        <v>30</v>
      </c>
      <c r="M51" s="7">
        <f t="shared" si="23"/>
        <v>40</v>
      </c>
      <c r="N51" s="3" t="s">
        <v>230</v>
      </c>
      <c r="AD51" s="241" t="s">
        <v>317</v>
      </c>
      <c r="AF51" s="470">
        <v>2.14</v>
      </c>
      <c r="AG51" s="687" t="s">
        <v>369</v>
      </c>
      <c r="AH51" s="455">
        <v>6</v>
      </c>
      <c r="AI51" s="6">
        <f t="shared" ref="AI51:AI55" si="24">AH51*30</f>
        <v>180</v>
      </c>
      <c r="AJ51" s="6">
        <f t="shared" ref="AJ51:AJ55" si="25">AK51+AL51+AM51</f>
        <v>60</v>
      </c>
      <c r="AK51" s="6">
        <v>30</v>
      </c>
      <c r="AL51" s="6"/>
      <c r="AM51" s="6">
        <v>30</v>
      </c>
      <c r="AN51" s="6">
        <f t="shared" ref="AN51:AN55" si="26">AI51-AJ51</f>
        <v>120</v>
      </c>
      <c r="AO51" s="7">
        <f>AJ51/15</f>
        <v>4</v>
      </c>
      <c r="AP51" s="6" t="s">
        <v>30</v>
      </c>
      <c r="AQ51" s="7">
        <f t="shared" ref="AQ51:AQ55" si="27">AJ51/AI51*100</f>
        <v>33.333333333333329</v>
      </c>
      <c r="AR51" s="3" t="s">
        <v>227</v>
      </c>
      <c r="AS51" s="3" t="s">
        <v>355</v>
      </c>
    </row>
    <row r="52" spans="1:45" x14ac:dyDescent="0.3">
      <c r="A52" s="1" t="s">
        <v>13</v>
      </c>
      <c r="B52" s="1" t="s">
        <v>15</v>
      </c>
      <c r="C52" s="4" t="s">
        <v>42</v>
      </c>
      <c r="D52" s="7">
        <v>5</v>
      </c>
      <c r="E52" s="6">
        <f t="shared" si="20"/>
        <v>150</v>
      </c>
      <c r="F52" s="6">
        <f t="shared" si="21"/>
        <v>60</v>
      </c>
      <c r="G52" s="6">
        <v>30</v>
      </c>
      <c r="H52" s="6"/>
      <c r="I52" s="6">
        <v>30</v>
      </c>
      <c r="J52" s="6">
        <f t="shared" si="22"/>
        <v>90</v>
      </c>
      <c r="K52" s="7">
        <f t="shared" si="19"/>
        <v>4</v>
      </c>
      <c r="L52" s="6" t="s">
        <v>19</v>
      </c>
      <c r="M52" s="7">
        <f t="shared" si="23"/>
        <v>40</v>
      </c>
      <c r="N52" s="3" t="s">
        <v>227</v>
      </c>
      <c r="AD52" s="241" t="s">
        <v>317</v>
      </c>
      <c r="AF52" s="470" t="s">
        <v>363</v>
      </c>
      <c r="AG52" s="687" t="s">
        <v>42</v>
      </c>
      <c r="AH52" s="7">
        <v>5</v>
      </c>
      <c r="AI52" s="6">
        <f t="shared" si="24"/>
        <v>150</v>
      </c>
      <c r="AJ52" s="6">
        <f t="shared" si="25"/>
        <v>60</v>
      </c>
      <c r="AK52" s="6">
        <v>30</v>
      </c>
      <c r="AL52" s="6"/>
      <c r="AM52" s="6">
        <v>30</v>
      </c>
      <c r="AN52" s="6">
        <f t="shared" si="26"/>
        <v>90</v>
      </c>
      <c r="AO52" s="7">
        <f>AJ52/15</f>
        <v>4</v>
      </c>
      <c r="AP52" s="6" t="s">
        <v>19</v>
      </c>
      <c r="AQ52" s="7">
        <f t="shared" si="27"/>
        <v>40</v>
      </c>
      <c r="AR52" s="3" t="s">
        <v>227</v>
      </c>
    </row>
    <row r="53" spans="1:45" x14ac:dyDescent="0.3">
      <c r="A53" s="1" t="s">
        <v>13</v>
      </c>
      <c r="B53" s="1" t="s">
        <v>15</v>
      </c>
      <c r="C53" s="4" t="s">
        <v>133</v>
      </c>
      <c r="D53" s="7">
        <v>6</v>
      </c>
      <c r="E53" s="6">
        <f t="shared" si="20"/>
        <v>180</v>
      </c>
      <c r="F53" s="6">
        <f t="shared" si="21"/>
        <v>60</v>
      </c>
      <c r="G53" s="6">
        <v>30</v>
      </c>
      <c r="H53" s="6"/>
      <c r="I53" s="6">
        <v>30</v>
      </c>
      <c r="J53" s="6">
        <f t="shared" si="22"/>
        <v>120</v>
      </c>
      <c r="K53" s="7">
        <f t="shared" si="19"/>
        <v>4</v>
      </c>
      <c r="L53" s="6" t="s">
        <v>19</v>
      </c>
      <c r="M53" s="7">
        <f t="shared" si="23"/>
        <v>33.333333333333329</v>
      </c>
      <c r="N53" s="3" t="s">
        <v>228</v>
      </c>
      <c r="AD53" s="241" t="s">
        <v>319</v>
      </c>
      <c r="AF53" s="470">
        <v>5</v>
      </c>
      <c r="AG53" s="687" t="s">
        <v>133</v>
      </c>
      <c r="AH53" s="7">
        <v>6</v>
      </c>
      <c r="AI53" s="6">
        <f t="shared" si="24"/>
        <v>180</v>
      </c>
      <c r="AJ53" s="6">
        <f t="shared" si="25"/>
        <v>60</v>
      </c>
      <c r="AK53" s="6">
        <v>30</v>
      </c>
      <c r="AL53" s="6"/>
      <c r="AM53" s="6">
        <v>30</v>
      </c>
      <c r="AN53" s="6">
        <f t="shared" si="26"/>
        <v>120</v>
      </c>
      <c r="AO53" s="7">
        <f>AJ53/15</f>
        <v>4</v>
      </c>
      <c r="AP53" s="6" t="s">
        <v>19</v>
      </c>
      <c r="AQ53" s="7">
        <f t="shared" si="27"/>
        <v>33.333333333333329</v>
      </c>
      <c r="AR53" s="3" t="s">
        <v>228</v>
      </c>
    </row>
    <row r="54" spans="1:45" x14ac:dyDescent="0.3">
      <c r="A54" s="1" t="s">
        <v>17</v>
      </c>
      <c r="B54" s="1" t="s">
        <v>15</v>
      </c>
      <c r="C54" s="4" t="s">
        <v>37</v>
      </c>
      <c r="D54" s="7">
        <v>5</v>
      </c>
      <c r="E54" s="6">
        <f t="shared" si="20"/>
        <v>150</v>
      </c>
      <c r="F54" s="6">
        <f t="shared" si="21"/>
        <v>60</v>
      </c>
      <c r="G54" s="6">
        <v>30</v>
      </c>
      <c r="H54" s="6"/>
      <c r="I54" s="6">
        <v>30</v>
      </c>
      <c r="J54" s="6">
        <f t="shared" si="22"/>
        <v>90</v>
      </c>
      <c r="K54" s="7">
        <f t="shared" si="19"/>
        <v>4</v>
      </c>
      <c r="L54" s="6" t="s">
        <v>19</v>
      </c>
      <c r="M54" s="7">
        <f t="shared" si="23"/>
        <v>40</v>
      </c>
      <c r="N54" s="3" t="s">
        <v>229</v>
      </c>
      <c r="AD54" s="241" t="s">
        <v>320</v>
      </c>
      <c r="AF54" s="470"/>
      <c r="AG54" s="693" t="s">
        <v>367</v>
      </c>
      <c r="AH54" s="7">
        <v>5</v>
      </c>
      <c r="AI54" s="6">
        <f t="shared" si="24"/>
        <v>150</v>
      </c>
      <c r="AJ54" s="6">
        <f t="shared" si="25"/>
        <v>60</v>
      </c>
      <c r="AK54" s="6">
        <v>30</v>
      </c>
      <c r="AL54" s="6"/>
      <c r="AM54" s="6">
        <v>30</v>
      </c>
      <c r="AN54" s="6">
        <f t="shared" si="26"/>
        <v>90</v>
      </c>
      <c r="AO54" s="7">
        <f>AJ54/15</f>
        <v>4</v>
      </c>
      <c r="AP54" s="6" t="s">
        <v>403</v>
      </c>
      <c r="AQ54" s="7">
        <f t="shared" si="27"/>
        <v>40</v>
      </c>
      <c r="AR54" s="3" t="s">
        <v>404</v>
      </c>
    </row>
    <row r="55" spans="1:45" x14ac:dyDescent="0.3">
      <c r="A55" s="1" t="s">
        <v>17</v>
      </c>
      <c r="B55" s="1" t="s">
        <v>32</v>
      </c>
      <c r="C55" s="4" t="s">
        <v>202</v>
      </c>
      <c r="D55" s="7">
        <v>3</v>
      </c>
      <c r="E55" s="6">
        <f t="shared" si="20"/>
        <v>90</v>
      </c>
      <c r="F55" s="6">
        <f t="shared" si="21"/>
        <v>30</v>
      </c>
      <c r="G55" s="6">
        <v>15</v>
      </c>
      <c r="H55" s="6"/>
      <c r="I55" s="6">
        <v>15</v>
      </c>
      <c r="J55" s="6">
        <f t="shared" si="22"/>
        <v>60</v>
      </c>
      <c r="K55" s="7">
        <f t="shared" si="19"/>
        <v>2</v>
      </c>
      <c r="L55" s="6" t="s">
        <v>17</v>
      </c>
      <c r="M55" s="7">
        <f t="shared" si="23"/>
        <v>33.333333333333329</v>
      </c>
      <c r="N55" s="3" t="s">
        <v>229</v>
      </c>
      <c r="AD55" s="241" t="s">
        <v>320</v>
      </c>
      <c r="AF55" s="472">
        <v>1</v>
      </c>
      <c r="AG55" s="687" t="s">
        <v>204</v>
      </c>
      <c r="AH55" s="7">
        <v>4</v>
      </c>
      <c r="AI55" s="6">
        <f t="shared" si="24"/>
        <v>120</v>
      </c>
      <c r="AJ55" s="6">
        <f t="shared" si="25"/>
        <v>45</v>
      </c>
      <c r="AK55" s="375">
        <v>30</v>
      </c>
      <c r="AL55" s="6"/>
      <c r="AM55" s="6">
        <v>15</v>
      </c>
      <c r="AN55" s="6">
        <f t="shared" si="26"/>
        <v>75</v>
      </c>
      <c r="AO55" s="374">
        <v>3</v>
      </c>
      <c r="AP55" s="6" t="s">
        <v>17</v>
      </c>
      <c r="AQ55" s="7">
        <f t="shared" si="27"/>
        <v>37.5</v>
      </c>
      <c r="AR55" s="3" t="s">
        <v>227</v>
      </c>
      <c r="AS55" s="3" t="s">
        <v>422</v>
      </c>
    </row>
    <row r="56" spans="1:45" x14ac:dyDescent="0.3">
      <c r="C56" s="4"/>
      <c r="D56" s="7"/>
      <c r="E56" s="6">
        <f t="shared" si="20"/>
        <v>0</v>
      </c>
      <c r="F56" s="6">
        <f t="shared" si="21"/>
        <v>0</v>
      </c>
      <c r="G56" s="6"/>
      <c r="H56" s="6"/>
      <c r="I56" s="6"/>
      <c r="J56" s="6">
        <f t="shared" si="22"/>
        <v>0</v>
      </c>
      <c r="K56" s="7">
        <f>F56/18</f>
        <v>0</v>
      </c>
      <c r="L56" s="6"/>
      <c r="M56" s="7" t="e">
        <f t="shared" si="23"/>
        <v>#DIV/0!</v>
      </c>
      <c r="AF56" s="470"/>
      <c r="AH56" s="7"/>
      <c r="AI56" s="6"/>
      <c r="AJ56" s="6"/>
      <c r="AK56" s="6"/>
      <c r="AL56" s="6"/>
      <c r="AM56" s="6"/>
      <c r="AN56" s="6"/>
      <c r="AO56" s="7"/>
      <c r="AP56" s="6"/>
      <c r="AQ56" s="7"/>
    </row>
    <row r="57" spans="1:45" x14ac:dyDescent="0.3">
      <c r="C57" s="8" t="s">
        <v>23</v>
      </c>
      <c r="D57" s="365">
        <f>SUM(D49:D56)</f>
        <v>30</v>
      </c>
      <c r="E57" s="500">
        <f>SUM(E49:E56)</f>
        <v>900</v>
      </c>
      <c r="F57" s="500">
        <f t="shared" ref="F57:L57" si="28">SUM(F49:F56)</f>
        <v>375</v>
      </c>
      <c r="G57" s="500">
        <f t="shared" si="28"/>
        <v>135</v>
      </c>
      <c r="H57" s="500">
        <f t="shared" si="28"/>
        <v>0</v>
      </c>
      <c r="I57" s="500">
        <f t="shared" si="28"/>
        <v>240</v>
      </c>
      <c r="J57" s="500">
        <f t="shared" si="28"/>
        <v>525</v>
      </c>
      <c r="K57" s="500">
        <f t="shared" si="28"/>
        <v>25</v>
      </c>
      <c r="L57" s="500">
        <f t="shared" si="28"/>
        <v>0</v>
      </c>
      <c r="M57" s="500"/>
      <c r="AF57" s="470"/>
      <c r="AG57" s="8" t="s">
        <v>23</v>
      </c>
      <c r="AH57" s="365">
        <f>SUM(AH49:AH56)</f>
        <v>30</v>
      </c>
      <c r="AI57" s="500">
        <f>SUM(AI49:AI56)</f>
        <v>900</v>
      </c>
      <c r="AJ57" s="500">
        <f t="shared" ref="AJ57:AP57" si="29">SUM(AJ49:AJ56)</f>
        <v>330</v>
      </c>
      <c r="AK57" s="500">
        <f t="shared" si="29"/>
        <v>150</v>
      </c>
      <c r="AL57" s="500">
        <f t="shared" si="29"/>
        <v>0</v>
      </c>
      <c r="AM57" s="500">
        <f t="shared" si="29"/>
        <v>180</v>
      </c>
      <c r="AN57" s="500">
        <f t="shared" si="29"/>
        <v>570</v>
      </c>
      <c r="AO57" s="500">
        <f t="shared" si="29"/>
        <v>22</v>
      </c>
      <c r="AP57" s="500">
        <f t="shared" si="29"/>
        <v>0</v>
      </c>
      <c r="AQ57" s="500"/>
    </row>
    <row r="58" spans="1:45" x14ac:dyDescent="0.3">
      <c r="C58" s="9" t="s">
        <v>24</v>
      </c>
      <c r="D58" s="10">
        <f>30-D57</f>
        <v>0</v>
      </c>
      <c r="E58" s="10"/>
      <c r="F58" s="10"/>
      <c r="G58" s="10"/>
      <c r="H58" s="10"/>
      <c r="I58" s="10"/>
      <c r="J58" s="10"/>
      <c r="K58" s="10"/>
      <c r="L58" s="10"/>
      <c r="M58" s="10"/>
      <c r="AN58" s="3"/>
      <c r="AO58" s="3"/>
    </row>
    <row r="59" spans="1:45" ht="15" customHeight="1" x14ac:dyDescent="0.3">
      <c r="C59" s="2" t="s">
        <v>211</v>
      </c>
      <c r="AG59" s="2" t="s">
        <v>211</v>
      </c>
      <c r="AN59" s="3"/>
      <c r="AO59" s="3"/>
    </row>
    <row r="60" spans="1:45" ht="15" customHeight="1" x14ac:dyDescent="0.3">
      <c r="C60" s="1414" t="s">
        <v>0</v>
      </c>
      <c r="D60" s="1415" t="s">
        <v>1</v>
      </c>
      <c r="E60" s="1416" t="s">
        <v>2</v>
      </c>
      <c r="F60" s="1416"/>
      <c r="G60" s="1416"/>
      <c r="H60" s="1416"/>
      <c r="I60" s="1416"/>
      <c r="J60" s="1417"/>
      <c r="K60" s="1415" t="s">
        <v>3</v>
      </c>
      <c r="L60" s="1415" t="s">
        <v>4</v>
      </c>
      <c r="M60" s="1415" t="s">
        <v>5</v>
      </c>
      <c r="AG60" s="1414" t="s">
        <v>0</v>
      </c>
      <c r="AH60" s="1415" t="s">
        <v>1</v>
      </c>
      <c r="AI60" s="1416" t="s">
        <v>2</v>
      </c>
      <c r="AJ60" s="1416"/>
      <c r="AK60" s="1416"/>
      <c r="AL60" s="1416"/>
      <c r="AM60" s="1416"/>
      <c r="AN60" s="1417"/>
      <c r="AO60" s="1415" t="s">
        <v>3</v>
      </c>
      <c r="AP60" s="1415" t="s">
        <v>4</v>
      </c>
      <c r="AQ60" s="1415" t="s">
        <v>5</v>
      </c>
    </row>
    <row r="61" spans="1:45" ht="15" customHeight="1" x14ac:dyDescent="0.3">
      <c r="C61" s="1414"/>
      <c r="D61" s="1415"/>
      <c r="E61" s="1415" t="s">
        <v>6</v>
      </c>
      <c r="F61" s="1418" t="s">
        <v>7</v>
      </c>
      <c r="G61" s="1418"/>
      <c r="H61" s="1418"/>
      <c r="I61" s="1418"/>
      <c r="J61" s="1415" t="s">
        <v>26</v>
      </c>
      <c r="K61" s="1415"/>
      <c r="L61" s="1415"/>
      <c r="M61" s="1415"/>
      <c r="AG61" s="1414"/>
      <c r="AH61" s="1415"/>
      <c r="AI61" s="1415" t="s">
        <v>6</v>
      </c>
      <c r="AJ61" s="1418" t="s">
        <v>7</v>
      </c>
      <c r="AK61" s="1418"/>
      <c r="AL61" s="1418"/>
      <c r="AM61" s="1418"/>
      <c r="AN61" s="1415" t="s">
        <v>26</v>
      </c>
      <c r="AO61" s="1415"/>
      <c r="AP61" s="1415"/>
      <c r="AQ61" s="1415"/>
    </row>
    <row r="62" spans="1:45" ht="15" customHeight="1" x14ac:dyDescent="0.3">
      <c r="C62" s="1414"/>
      <c r="D62" s="1415"/>
      <c r="E62" s="1417"/>
      <c r="F62" s="1415" t="s">
        <v>9</v>
      </c>
      <c r="G62" s="1416" t="s">
        <v>10</v>
      </c>
      <c r="H62" s="1417"/>
      <c r="I62" s="1417"/>
      <c r="J62" s="1417"/>
      <c r="K62" s="1415"/>
      <c r="L62" s="1415"/>
      <c r="M62" s="1415"/>
      <c r="AG62" s="1414"/>
      <c r="AH62" s="1415"/>
      <c r="AI62" s="1417"/>
      <c r="AJ62" s="1415" t="s">
        <v>9</v>
      </c>
      <c r="AK62" s="1416" t="s">
        <v>10</v>
      </c>
      <c r="AL62" s="1417"/>
      <c r="AM62" s="1417"/>
      <c r="AN62" s="1417"/>
      <c r="AO62" s="1415"/>
      <c r="AP62" s="1415"/>
      <c r="AQ62" s="1415"/>
    </row>
    <row r="63" spans="1:45" x14ac:dyDescent="0.3">
      <c r="C63" s="1414"/>
      <c r="D63" s="1415"/>
      <c r="E63" s="1417"/>
      <c r="F63" s="1419"/>
      <c r="G63" s="1415" t="s">
        <v>27</v>
      </c>
      <c r="H63" s="1415" t="s">
        <v>28</v>
      </c>
      <c r="I63" s="1415" t="s">
        <v>29</v>
      </c>
      <c r="J63" s="1417"/>
      <c r="K63" s="1415"/>
      <c r="L63" s="1415"/>
      <c r="M63" s="1415"/>
      <c r="AG63" s="1414"/>
      <c r="AH63" s="1415"/>
      <c r="AI63" s="1417"/>
      <c r="AJ63" s="1419"/>
      <c r="AK63" s="1415" t="s">
        <v>27</v>
      </c>
      <c r="AL63" s="1415" t="s">
        <v>28</v>
      </c>
      <c r="AM63" s="1415" t="s">
        <v>29</v>
      </c>
      <c r="AN63" s="1417"/>
      <c r="AO63" s="1415"/>
      <c r="AP63" s="1415"/>
      <c r="AQ63" s="1415"/>
    </row>
    <row r="64" spans="1:45" x14ac:dyDescent="0.3">
      <c r="C64" s="1414"/>
      <c r="D64" s="1415"/>
      <c r="E64" s="1417"/>
      <c r="F64" s="1419"/>
      <c r="G64" s="1415"/>
      <c r="H64" s="1415"/>
      <c r="I64" s="1415"/>
      <c r="J64" s="1417"/>
      <c r="K64" s="1415"/>
      <c r="L64" s="1415"/>
      <c r="M64" s="1415"/>
      <c r="AG64" s="1414"/>
      <c r="AH64" s="1415"/>
      <c r="AI64" s="1417"/>
      <c r="AJ64" s="1419"/>
      <c r="AK64" s="1415"/>
      <c r="AL64" s="1415"/>
      <c r="AM64" s="1415"/>
      <c r="AN64" s="1417"/>
      <c r="AO64" s="1415"/>
      <c r="AP64" s="1415"/>
      <c r="AQ64" s="1415"/>
    </row>
    <row r="65" spans="1:44" ht="13.5" customHeight="1" x14ac:dyDescent="0.3">
      <c r="C65" s="1414"/>
      <c r="D65" s="1415"/>
      <c r="E65" s="1417"/>
      <c r="F65" s="1419"/>
      <c r="G65" s="1415"/>
      <c r="H65" s="1415"/>
      <c r="I65" s="1415"/>
      <c r="J65" s="1417"/>
      <c r="K65" s="1415"/>
      <c r="L65" s="1415"/>
      <c r="M65" s="1415"/>
      <c r="AG65" s="1414"/>
      <c r="AH65" s="1415"/>
      <c r="AI65" s="1417"/>
      <c r="AJ65" s="1419"/>
      <c r="AK65" s="1415"/>
      <c r="AL65" s="1415"/>
      <c r="AM65" s="1415"/>
      <c r="AN65" s="1417"/>
      <c r="AO65" s="1415"/>
      <c r="AP65" s="1415"/>
      <c r="AQ65" s="1415"/>
    </row>
    <row r="66" spans="1:44" hidden="1" x14ac:dyDescent="0.3">
      <c r="C66" s="1414"/>
      <c r="D66" s="1415"/>
      <c r="E66" s="1417"/>
      <c r="F66" s="1419"/>
      <c r="G66" s="1415"/>
      <c r="H66" s="1415"/>
      <c r="I66" s="1415"/>
      <c r="J66" s="1417"/>
      <c r="K66" s="1415"/>
      <c r="L66" s="1415"/>
      <c r="M66" s="1415"/>
      <c r="AG66" s="1414"/>
      <c r="AH66" s="1415"/>
      <c r="AI66" s="1417"/>
      <c r="AJ66" s="1419"/>
      <c r="AK66" s="1415"/>
      <c r="AL66" s="1415"/>
      <c r="AM66" s="1415"/>
      <c r="AN66" s="1417"/>
      <c r="AO66" s="1415"/>
      <c r="AP66" s="1415"/>
      <c r="AQ66" s="1415"/>
    </row>
    <row r="67" spans="1:44" x14ac:dyDescent="0.3">
      <c r="A67" s="1" t="s">
        <v>13</v>
      </c>
      <c r="B67" s="1" t="s">
        <v>15</v>
      </c>
      <c r="C67" s="8" t="s">
        <v>251</v>
      </c>
      <c r="D67" s="5">
        <v>4.5</v>
      </c>
      <c r="E67" s="6">
        <f>D67*30</f>
        <v>135</v>
      </c>
      <c r="F67" s="6">
        <f>G67+H67+I67</f>
        <v>0</v>
      </c>
      <c r="G67" s="6"/>
      <c r="H67" s="6"/>
      <c r="I67" s="6"/>
      <c r="J67" s="6">
        <f>E67-F67</f>
        <v>135</v>
      </c>
      <c r="K67" s="7">
        <f>F67/18</f>
        <v>0</v>
      </c>
      <c r="L67" s="6" t="s">
        <v>30</v>
      </c>
      <c r="M67" s="7">
        <f>F67/E67*100</f>
        <v>0</v>
      </c>
      <c r="N67" s="3" t="s">
        <v>227</v>
      </c>
      <c r="AD67" s="241" t="s">
        <v>317</v>
      </c>
      <c r="AF67" s="470"/>
      <c r="AG67" s="694" t="s">
        <v>251</v>
      </c>
      <c r="AH67" s="5">
        <v>4.5</v>
      </c>
      <c r="AI67" s="6">
        <f>AH67*30</f>
        <v>135</v>
      </c>
      <c r="AJ67" s="6">
        <f>AK67+AL67+AM67</f>
        <v>0</v>
      </c>
      <c r="AK67" s="6"/>
      <c r="AL67" s="6"/>
      <c r="AM67" s="6"/>
      <c r="AN67" s="6">
        <f>AI67-AJ67</f>
        <v>135</v>
      </c>
      <c r="AO67" s="7">
        <f>AJ67/18</f>
        <v>0</v>
      </c>
      <c r="AP67" s="6" t="s">
        <v>30</v>
      </c>
      <c r="AQ67" s="7">
        <f>AJ67/AI67*100</f>
        <v>0</v>
      </c>
    </row>
    <row r="68" spans="1:44" x14ac:dyDescent="0.3">
      <c r="A68" s="1" t="s">
        <v>17</v>
      </c>
      <c r="B68" s="1" t="s">
        <v>15</v>
      </c>
      <c r="C68" s="4" t="s">
        <v>16</v>
      </c>
      <c r="D68" s="7">
        <v>4</v>
      </c>
      <c r="E68" s="6">
        <f t="shared" ref="E68:E74" si="30">D68*30</f>
        <v>120</v>
      </c>
      <c r="F68" s="6">
        <f t="shared" ref="F68:F74" si="31">G68+H68+I68</f>
        <v>54</v>
      </c>
      <c r="G68" s="6"/>
      <c r="H68" s="6"/>
      <c r="I68" s="6">
        <v>54</v>
      </c>
      <c r="J68" s="6">
        <f t="shared" ref="J68:J74" si="32">E68-F68</f>
        <v>66</v>
      </c>
      <c r="K68" s="7">
        <f t="shared" ref="K68:K73" si="33">F68/18</f>
        <v>3</v>
      </c>
      <c r="L68" s="6" t="s">
        <v>30</v>
      </c>
      <c r="M68" s="7">
        <f t="shared" ref="M68:M74" si="34">F68/E68*100</f>
        <v>45</v>
      </c>
      <c r="N68" s="3" t="s">
        <v>230</v>
      </c>
      <c r="AD68" s="241" t="s">
        <v>314</v>
      </c>
      <c r="AF68" s="470">
        <v>11.13</v>
      </c>
      <c r="AG68" s="687" t="s">
        <v>16</v>
      </c>
      <c r="AH68" s="7">
        <v>4</v>
      </c>
      <c r="AI68" s="6">
        <f t="shared" ref="AI68:AI74" si="35">AH68*30</f>
        <v>120</v>
      </c>
      <c r="AJ68" s="6">
        <f t="shared" ref="AJ68:AJ74" si="36">AK68+AL68+AM68</f>
        <v>54</v>
      </c>
      <c r="AK68" s="6"/>
      <c r="AL68" s="6"/>
      <c r="AM68" s="6">
        <v>54</v>
      </c>
      <c r="AN68" s="6">
        <f t="shared" ref="AN68:AN74" si="37">AI68-AJ68</f>
        <v>66</v>
      </c>
      <c r="AO68" s="7">
        <f t="shared" ref="AO68:AO73" si="38">AJ68/18</f>
        <v>3</v>
      </c>
      <c r="AP68" s="6" t="s">
        <v>30</v>
      </c>
      <c r="AQ68" s="7">
        <f t="shared" ref="AQ68:AQ74" si="39">AJ68/AI68*100</f>
        <v>45</v>
      </c>
      <c r="AR68" s="3" t="s">
        <v>230</v>
      </c>
    </row>
    <row r="69" spans="1:44" x14ac:dyDescent="0.3">
      <c r="A69" s="1" t="s">
        <v>17</v>
      </c>
      <c r="B69" s="1" t="s">
        <v>15</v>
      </c>
      <c r="C69" s="4" t="s">
        <v>18</v>
      </c>
      <c r="D69" s="7">
        <v>4</v>
      </c>
      <c r="E69" s="6">
        <f t="shared" si="30"/>
        <v>120</v>
      </c>
      <c r="F69" s="6">
        <f t="shared" si="31"/>
        <v>72</v>
      </c>
      <c r="G69" s="6"/>
      <c r="H69" s="6"/>
      <c r="I69" s="6">
        <v>72</v>
      </c>
      <c r="J69" s="6">
        <f t="shared" si="32"/>
        <v>48</v>
      </c>
      <c r="K69" s="7">
        <f t="shared" si="33"/>
        <v>4</v>
      </c>
      <c r="L69" s="6" t="s">
        <v>30</v>
      </c>
      <c r="M69" s="7">
        <f t="shared" si="34"/>
        <v>60</v>
      </c>
      <c r="N69" s="3" t="s">
        <v>230</v>
      </c>
      <c r="AD69" s="241" t="s">
        <v>323</v>
      </c>
      <c r="AF69" s="470">
        <v>3</v>
      </c>
      <c r="AG69" s="687" t="s">
        <v>279</v>
      </c>
      <c r="AH69" s="7">
        <v>4</v>
      </c>
      <c r="AI69" s="6">
        <f t="shared" si="35"/>
        <v>120</v>
      </c>
      <c r="AJ69" s="6">
        <f t="shared" si="36"/>
        <v>54</v>
      </c>
      <c r="AK69" s="6">
        <v>18</v>
      </c>
      <c r="AL69" s="6"/>
      <c r="AM69" s="6">
        <v>36</v>
      </c>
      <c r="AN69" s="6">
        <f t="shared" si="37"/>
        <v>66</v>
      </c>
      <c r="AO69" s="7">
        <v>3</v>
      </c>
      <c r="AP69" s="456" t="s">
        <v>19</v>
      </c>
      <c r="AQ69" s="7">
        <f t="shared" si="39"/>
        <v>45</v>
      </c>
      <c r="AR69" s="3" t="s">
        <v>227</v>
      </c>
    </row>
    <row r="70" spans="1:44" ht="27" x14ac:dyDescent="0.3">
      <c r="A70" s="1" t="s">
        <v>13</v>
      </c>
      <c r="B70" s="1" t="s">
        <v>15</v>
      </c>
      <c r="C70" s="11" t="s">
        <v>38</v>
      </c>
      <c r="D70" s="7">
        <v>4</v>
      </c>
      <c r="E70" s="6">
        <f t="shared" si="30"/>
        <v>120</v>
      </c>
      <c r="F70" s="6">
        <f t="shared" si="31"/>
        <v>54</v>
      </c>
      <c r="G70" s="6">
        <v>18</v>
      </c>
      <c r="H70" s="6"/>
      <c r="I70" s="6">
        <v>36</v>
      </c>
      <c r="J70" s="6">
        <f t="shared" si="32"/>
        <v>66</v>
      </c>
      <c r="K70" s="7">
        <f t="shared" si="33"/>
        <v>3</v>
      </c>
      <c r="L70" s="6" t="s">
        <v>19</v>
      </c>
      <c r="M70" s="7">
        <f t="shared" si="34"/>
        <v>45</v>
      </c>
      <c r="N70" s="3" t="s">
        <v>228</v>
      </c>
      <c r="AD70" s="241" t="s">
        <v>319</v>
      </c>
      <c r="AF70" s="470"/>
      <c r="AG70" s="687" t="s">
        <v>405</v>
      </c>
      <c r="AH70" s="7">
        <v>4</v>
      </c>
      <c r="AI70" s="6">
        <f t="shared" si="35"/>
        <v>120</v>
      </c>
      <c r="AJ70" s="6">
        <f t="shared" si="36"/>
        <v>54</v>
      </c>
      <c r="AK70" s="6">
        <v>18</v>
      </c>
      <c r="AL70" s="6"/>
      <c r="AM70" s="6">
        <v>36</v>
      </c>
      <c r="AN70" s="6">
        <f t="shared" si="37"/>
        <v>66</v>
      </c>
      <c r="AO70" s="7">
        <f t="shared" si="38"/>
        <v>3</v>
      </c>
      <c r="AP70" s="6" t="s">
        <v>19</v>
      </c>
      <c r="AQ70" s="7">
        <f t="shared" si="39"/>
        <v>45</v>
      </c>
      <c r="AR70" s="3" t="s">
        <v>373</v>
      </c>
    </row>
    <row r="71" spans="1:44" x14ac:dyDescent="0.3">
      <c r="A71" s="1" t="s">
        <v>13</v>
      </c>
      <c r="B71" s="1" t="s">
        <v>15</v>
      </c>
      <c r="C71" s="4" t="s">
        <v>225</v>
      </c>
      <c r="D71" s="7">
        <v>5</v>
      </c>
      <c r="E71" s="6">
        <f t="shared" si="30"/>
        <v>150</v>
      </c>
      <c r="F71" s="6">
        <f t="shared" si="31"/>
        <v>72</v>
      </c>
      <c r="G71" s="6">
        <v>36</v>
      </c>
      <c r="H71" s="6"/>
      <c r="I71" s="6">
        <v>36</v>
      </c>
      <c r="J71" s="6">
        <f t="shared" si="32"/>
        <v>78</v>
      </c>
      <c r="K71" s="7">
        <f t="shared" si="33"/>
        <v>4</v>
      </c>
      <c r="L71" s="6" t="s">
        <v>19</v>
      </c>
      <c r="M71" s="7">
        <f t="shared" si="34"/>
        <v>48</v>
      </c>
      <c r="N71" s="3" t="s">
        <v>229</v>
      </c>
      <c r="AD71" s="241" t="s">
        <v>320</v>
      </c>
      <c r="AF71" s="470">
        <v>6.11</v>
      </c>
      <c r="AG71" s="687" t="s">
        <v>225</v>
      </c>
      <c r="AH71" s="7">
        <v>5</v>
      </c>
      <c r="AI71" s="6">
        <f t="shared" si="35"/>
        <v>150</v>
      </c>
      <c r="AJ71" s="6">
        <f t="shared" si="36"/>
        <v>72</v>
      </c>
      <c r="AK71" s="6">
        <v>36</v>
      </c>
      <c r="AL71" s="6"/>
      <c r="AM71" s="6">
        <v>36</v>
      </c>
      <c r="AN71" s="6">
        <f t="shared" si="37"/>
        <v>78</v>
      </c>
      <c r="AO71" s="7">
        <f t="shared" si="38"/>
        <v>4</v>
      </c>
      <c r="AP71" s="6" t="s">
        <v>19</v>
      </c>
      <c r="AQ71" s="7">
        <f t="shared" si="39"/>
        <v>48</v>
      </c>
      <c r="AR71" s="3" t="s">
        <v>229</v>
      </c>
    </row>
    <row r="72" spans="1:44" x14ac:dyDescent="0.3">
      <c r="A72" s="1" t="s">
        <v>13</v>
      </c>
      <c r="B72" s="1" t="s">
        <v>15</v>
      </c>
      <c r="C72" s="4" t="s">
        <v>39</v>
      </c>
      <c r="D72" s="7">
        <v>4</v>
      </c>
      <c r="E72" s="6">
        <f t="shared" si="30"/>
        <v>120</v>
      </c>
      <c r="F72" s="6">
        <f t="shared" si="31"/>
        <v>54</v>
      </c>
      <c r="G72" s="6">
        <v>18</v>
      </c>
      <c r="H72" s="6"/>
      <c r="I72" s="6">
        <v>36</v>
      </c>
      <c r="J72" s="6">
        <f t="shared" si="32"/>
        <v>66</v>
      </c>
      <c r="K72" s="7">
        <f t="shared" si="33"/>
        <v>3</v>
      </c>
      <c r="L72" s="6" t="s">
        <v>19</v>
      </c>
      <c r="M72" s="7">
        <f t="shared" si="34"/>
        <v>45</v>
      </c>
      <c r="N72" s="3" t="s">
        <v>226</v>
      </c>
      <c r="AD72" s="241" t="s">
        <v>321</v>
      </c>
      <c r="AF72" s="470"/>
      <c r="AG72" s="687" t="s">
        <v>406</v>
      </c>
      <c r="AH72" s="7">
        <v>4</v>
      </c>
      <c r="AI72" s="6">
        <f t="shared" si="35"/>
        <v>120</v>
      </c>
      <c r="AJ72" s="6">
        <f t="shared" si="36"/>
        <v>54</v>
      </c>
      <c r="AK72" s="6">
        <v>18</v>
      </c>
      <c r="AL72" s="6"/>
      <c r="AM72" s="6">
        <v>36</v>
      </c>
      <c r="AN72" s="6">
        <f t="shared" si="37"/>
        <v>66</v>
      </c>
      <c r="AO72" s="7">
        <f t="shared" si="38"/>
        <v>3</v>
      </c>
      <c r="AP72" s="6" t="s">
        <v>19</v>
      </c>
      <c r="AQ72" s="7">
        <f t="shared" si="39"/>
        <v>45</v>
      </c>
      <c r="AR72" s="3" t="s">
        <v>407</v>
      </c>
    </row>
    <row r="73" spans="1:44" x14ac:dyDescent="0.3">
      <c r="A73" s="1" t="s">
        <v>17</v>
      </c>
      <c r="B73" s="1" t="s">
        <v>32</v>
      </c>
      <c r="C73" s="4" t="s">
        <v>297</v>
      </c>
      <c r="D73" s="7">
        <v>3.5</v>
      </c>
      <c r="E73" s="6">
        <f t="shared" si="30"/>
        <v>105</v>
      </c>
      <c r="F73" s="6">
        <f t="shared" si="31"/>
        <v>36</v>
      </c>
      <c r="G73" s="6">
        <v>18</v>
      </c>
      <c r="H73" s="6"/>
      <c r="I73" s="6">
        <v>18</v>
      </c>
      <c r="J73" s="6">
        <f t="shared" si="32"/>
        <v>69</v>
      </c>
      <c r="K73" s="7">
        <f t="shared" si="33"/>
        <v>2</v>
      </c>
      <c r="L73" s="6" t="s">
        <v>17</v>
      </c>
      <c r="M73" s="7">
        <f t="shared" si="34"/>
        <v>34.285714285714285</v>
      </c>
      <c r="N73" s="3" t="s">
        <v>229</v>
      </c>
      <c r="AD73" s="241" t="s">
        <v>320</v>
      </c>
      <c r="AF73" s="472">
        <v>1</v>
      </c>
      <c r="AG73" s="687" t="s">
        <v>297</v>
      </c>
      <c r="AH73" s="7">
        <v>3.5</v>
      </c>
      <c r="AI73" s="6">
        <f t="shared" si="35"/>
        <v>105</v>
      </c>
      <c r="AJ73" s="6">
        <f t="shared" si="36"/>
        <v>36</v>
      </c>
      <c r="AK73" s="6">
        <v>18</v>
      </c>
      <c r="AL73" s="6"/>
      <c r="AM73" s="6">
        <v>18</v>
      </c>
      <c r="AN73" s="6">
        <f t="shared" si="37"/>
        <v>69</v>
      </c>
      <c r="AO73" s="7">
        <f t="shared" si="38"/>
        <v>2</v>
      </c>
      <c r="AP73" s="6" t="s">
        <v>17</v>
      </c>
      <c r="AQ73" s="7">
        <f t="shared" si="39"/>
        <v>34.285714285714285</v>
      </c>
      <c r="AR73" s="3" t="s">
        <v>227</v>
      </c>
    </row>
    <row r="74" spans="1:44" s="430" customFormat="1" x14ac:dyDescent="0.3">
      <c r="A74" s="426" t="s">
        <v>13</v>
      </c>
      <c r="B74" s="426" t="s">
        <v>15</v>
      </c>
      <c r="C74" s="427" t="s">
        <v>247</v>
      </c>
      <c r="D74" s="428">
        <v>1</v>
      </c>
      <c r="E74" s="429">
        <f t="shared" si="30"/>
        <v>30</v>
      </c>
      <c r="F74" s="429">
        <f t="shared" si="31"/>
        <v>15</v>
      </c>
      <c r="G74" s="429"/>
      <c r="H74" s="429"/>
      <c r="I74" s="429">
        <v>15</v>
      </c>
      <c r="J74" s="429">
        <f t="shared" si="32"/>
        <v>15</v>
      </c>
      <c r="K74" s="428">
        <v>1</v>
      </c>
      <c r="L74" s="429" t="s">
        <v>30</v>
      </c>
      <c r="M74" s="428">
        <f t="shared" si="34"/>
        <v>50</v>
      </c>
      <c r="N74" s="430" t="s">
        <v>227</v>
      </c>
      <c r="O74" s="431"/>
      <c r="P74" s="431"/>
      <c r="Q74" s="431"/>
      <c r="R74" s="431"/>
      <c r="S74" s="431"/>
      <c r="T74" s="431"/>
      <c r="U74" s="431"/>
      <c r="V74" s="431"/>
      <c r="W74" s="431"/>
      <c r="X74" s="431"/>
      <c r="Y74" s="431"/>
      <c r="Z74" s="431"/>
      <c r="AA74" s="431"/>
      <c r="AB74" s="431"/>
      <c r="AC74" s="431"/>
      <c r="AD74" s="431" t="s">
        <v>317</v>
      </c>
      <c r="AE74" s="431"/>
      <c r="AF74" s="471">
        <v>9</v>
      </c>
      <c r="AG74" s="696" t="s">
        <v>247</v>
      </c>
      <c r="AH74" s="458">
        <v>1</v>
      </c>
      <c r="AI74" s="459">
        <f t="shared" si="35"/>
        <v>30</v>
      </c>
      <c r="AJ74" s="459">
        <f t="shared" si="36"/>
        <v>15</v>
      </c>
      <c r="AK74" s="459"/>
      <c r="AL74" s="459"/>
      <c r="AM74" s="464">
        <v>15</v>
      </c>
      <c r="AN74" s="459">
        <f t="shared" si="37"/>
        <v>15</v>
      </c>
      <c r="AO74" s="458">
        <v>1</v>
      </c>
      <c r="AP74" s="459" t="s">
        <v>17</v>
      </c>
      <c r="AQ74" s="458">
        <f t="shared" si="39"/>
        <v>50</v>
      </c>
    </row>
    <row r="75" spans="1:44" x14ac:dyDescent="0.3">
      <c r="C75" s="8" t="s">
        <v>23</v>
      </c>
      <c r="D75" s="365">
        <f t="shared" ref="D75:L75" si="40">SUM(D67:D74)</f>
        <v>30</v>
      </c>
      <c r="E75" s="500">
        <f t="shared" si="40"/>
        <v>900</v>
      </c>
      <c r="F75" s="500">
        <f t="shared" si="40"/>
        <v>357</v>
      </c>
      <c r="G75" s="500">
        <f t="shared" si="40"/>
        <v>90</v>
      </c>
      <c r="H75" s="500">
        <f t="shared" si="40"/>
        <v>0</v>
      </c>
      <c r="I75" s="500">
        <f t="shared" si="40"/>
        <v>267</v>
      </c>
      <c r="J75" s="500">
        <f t="shared" si="40"/>
        <v>543</v>
      </c>
      <c r="K75" s="500">
        <f t="shared" si="40"/>
        <v>20</v>
      </c>
      <c r="L75" s="500">
        <f t="shared" si="40"/>
        <v>0</v>
      </c>
      <c r="M75" s="500"/>
      <c r="AG75" s="8" t="s">
        <v>23</v>
      </c>
      <c r="AH75" s="365">
        <f t="shared" ref="AH75:AP75" si="41">SUM(AH67:AH74)</f>
        <v>30</v>
      </c>
      <c r="AI75" s="500">
        <f t="shared" si="41"/>
        <v>900</v>
      </c>
      <c r="AJ75" s="500">
        <f t="shared" si="41"/>
        <v>339</v>
      </c>
      <c r="AK75" s="500">
        <f t="shared" si="41"/>
        <v>108</v>
      </c>
      <c r="AL75" s="500">
        <f t="shared" si="41"/>
        <v>0</v>
      </c>
      <c r="AM75" s="500">
        <f t="shared" si="41"/>
        <v>231</v>
      </c>
      <c r="AN75" s="500">
        <f t="shared" si="41"/>
        <v>561</v>
      </c>
      <c r="AO75" s="500">
        <f t="shared" si="41"/>
        <v>19</v>
      </c>
      <c r="AP75" s="500">
        <f t="shared" si="41"/>
        <v>0</v>
      </c>
      <c r="AQ75" s="500"/>
    </row>
    <row r="76" spans="1:44" x14ac:dyDescent="0.3">
      <c r="C76" s="9" t="s">
        <v>24</v>
      </c>
      <c r="D76" s="12">
        <f>30-D75</f>
        <v>0</v>
      </c>
      <c r="E76" s="10"/>
      <c r="F76" s="10"/>
      <c r="G76" s="10"/>
      <c r="H76" s="10"/>
      <c r="I76" s="10"/>
      <c r="J76" s="10"/>
      <c r="K76" s="10"/>
      <c r="L76" s="10"/>
      <c r="AN76" s="3"/>
      <c r="AO76" s="3"/>
    </row>
    <row r="77" spans="1:44" x14ac:dyDescent="0.3">
      <c r="C77" s="9"/>
      <c r="D77" s="12"/>
      <c r="E77" s="10"/>
      <c r="F77" s="10"/>
      <c r="G77" s="10"/>
      <c r="H77" s="10"/>
      <c r="I77" s="10"/>
      <c r="J77" s="10"/>
      <c r="K77" s="10"/>
      <c r="L77" s="10"/>
      <c r="AN77" s="3"/>
      <c r="AO77" s="3"/>
    </row>
    <row r="78" spans="1:44" x14ac:dyDescent="0.3">
      <c r="C78" s="9"/>
      <c r="D78" s="12"/>
      <c r="E78" s="10"/>
      <c r="F78" s="10"/>
      <c r="G78" s="10"/>
      <c r="H78" s="10"/>
      <c r="I78" s="10"/>
      <c r="J78" s="10"/>
      <c r="K78" s="10"/>
      <c r="L78" s="10"/>
      <c r="AN78" s="3"/>
      <c r="AO78" s="3"/>
    </row>
    <row r="79" spans="1:44" x14ac:dyDescent="0.3">
      <c r="C79" s="9"/>
      <c r="D79" s="12"/>
      <c r="E79" s="10"/>
      <c r="F79" s="10"/>
      <c r="G79" s="10"/>
      <c r="H79" s="10"/>
      <c r="I79" s="10"/>
      <c r="J79" s="10"/>
      <c r="K79" s="10"/>
      <c r="L79" s="10"/>
      <c r="AN79" s="3"/>
      <c r="AO79" s="3"/>
    </row>
    <row r="80" spans="1:44" ht="15" customHeight="1" x14ac:dyDescent="0.3">
      <c r="C80" s="2" t="s">
        <v>212</v>
      </c>
      <c r="AG80" s="2" t="s">
        <v>212</v>
      </c>
      <c r="AH80" s="3"/>
      <c r="AI80" s="3"/>
      <c r="AJ80" s="3"/>
      <c r="AK80" s="3"/>
      <c r="AL80" s="3"/>
      <c r="AM80" s="3"/>
      <c r="AN80" s="3"/>
      <c r="AO80" s="3"/>
    </row>
    <row r="81" spans="1:46" ht="15" customHeight="1" x14ac:dyDescent="0.3">
      <c r="C81" s="1414" t="s">
        <v>0</v>
      </c>
      <c r="D81" s="1415" t="s">
        <v>1</v>
      </c>
      <c r="E81" s="1416" t="s">
        <v>2</v>
      </c>
      <c r="F81" s="1416"/>
      <c r="G81" s="1416"/>
      <c r="H81" s="1416"/>
      <c r="I81" s="1416"/>
      <c r="J81" s="1417"/>
      <c r="K81" s="1415" t="s">
        <v>3</v>
      </c>
      <c r="L81" s="1415" t="s">
        <v>4</v>
      </c>
      <c r="M81" s="1415" t="s">
        <v>5</v>
      </c>
      <c r="AG81" s="1414" t="s">
        <v>0</v>
      </c>
      <c r="AH81" s="1415" t="s">
        <v>1</v>
      </c>
      <c r="AI81" s="1416" t="s">
        <v>2</v>
      </c>
      <c r="AJ81" s="1416"/>
      <c r="AK81" s="1416"/>
      <c r="AL81" s="1416"/>
      <c r="AM81" s="1416"/>
      <c r="AN81" s="1417"/>
      <c r="AO81" s="1415" t="s">
        <v>3</v>
      </c>
      <c r="AP81" s="1415" t="s">
        <v>4</v>
      </c>
      <c r="AQ81" s="1415" t="s">
        <v>5</v>
      </c>
    </row>
    <row r="82" spans="1:46" ht="15" customHeight="1" x14ac:dyDescent="0.3">
      <c r="C82" s="1414"/>
      <c r="D82" s="1415"/>
      <c r="E82" s="1415" t="s">
        <v>6</v>
      </c>
      <c r="F82" s="1418" t="s">
        <v>7</v>
      </c>
      <c r="G82" s="1418"/>
      <c r="H82" s="1418"/>
      <c r="I82" s="1418"/>
      <c r="J82" s="1415" t="s">
        <v>26</v>
      </c>
      <c r="K82" s="1415"/>
      <c r="L82" s="1415"/>
      <c r="M82" s="1415"/>
      <c r="AG82" s="1414"/>
      <c r="AH82" s="1415"/>
      <c r="AI82" s="1415" t="s">
        <v>6</v>
      </c>
      <c r="AJ82" s="1418" t="s">
        <v>7</v>
      </c>
      <c r="AK82" s="1418"/>
      <c r="AL82" s="1418"/>
      <c r="AM82" s="1418"/>
      <c r="AN82" s="1415" t="s">
        <v>26</v>
      </c>
      <c r="AO82" s="1415"/>
      <c r="AP82" s="1415"/>
      <c r="AQ82" s="1415"/>
    </row>
    <row r="83" spans="1:46" x14ac:dyDescent="0.3">
      <c r="C83" s="1414"/>
      <c r="D83" s="1415"/>
      <c r="E83" s="1417"/>
      <c r="F83" s="1415" t="s">
        <v>9</v>
      </c>
      <c r="G83" s="1416" t="s">
        <v>10</v>
      </c>
      <c r="H83" s="1417"/>
      <c r="I83" s="1417"/>
      <c r="J83" s="1417"/>
      <c r="K83" s="1415"/>
      <c r="L83" s="1415"/>
      <c r="M83" s="1415"/>
      <c r="AG83" s="1414"/>
      <c r="AH83" s="1415"/>
      <c r="AI83" s="1417"/>
      <c r="AJ83" s="1415" t="s">
        <v>9</v>
      </c>
      <c r="AK83" s="1416" t="s">
        <v>10</v>
      </c>
      <c r="AL83" s="1417"/>
      <c r="AM83" s="1417"/>
      <c r="AN83" s="1417"/>
      <c r="AO83" s="1415"/>
      <c r="AP83" s="1415"/>
      <c r="AQ83" s="1415"/>
    </row>
    <row r="84" spans="1:46" x14ac:dyDescent="0.3">
      <c r="C84" s="1414"/>
      <c r="D84" s="1415"/>
      <c r="E84" s="1417"/>
      <c r="F84" s="1419"/>
      <c r="G84" s="1415" t="s">
        <v>27</v>
      </c>
      <c r="H84" s="1415" t="s">
        <v>28</v>
      </c>
      <c r="I84" s="1415" t="s">
        <v>29</v>
      </c>
      <c r="J84" s="1417"/>
      <c r="K84" s="1415"/>
      <c r="L84" s="1415"/>
      <c r="M84" s="1415"/>
      <c r="AG84" s="1414"/>
      <c r="AH84" s="1415"/>
      <c r="AI84" s="1417"/>
      <c r="AJ84" s="1419"/>
      <c r="AK84" s="1415" t="s">
        <v>27</v>
      </c>
      <c r="AL84" s="1415" t="s">
        <v>28</v>
      </c>
      <c r="AM84" s="1415" t="s">
        <v>29</v>
      </c>
      <c r="AN84" s="1417"/>
      <c r="AO84" s="1415"/>
      <c r="AP84" s="1415"/>
      <c r="AQ84" s="1415"/>
    </row>
    <row r="85" spans="1:46" x14ac:dyDescent="0.3">
      <c r="C85" s="1414"/>
      <c r="D85" s="1415"/>
      <c r="E85" s="1417"/>
      <c r="F85" s="1419"/>
      <c r="G85" s="1415"/>
      <c r="H85" s="1415"/>
      <c r="I85" s="1415"/>
      <c r="J85" s="1417"/>
      <c r="K85" s="1415"/>
      <c r="L85" s="1415"/>
      <c r="M85" s="1415"/>
      <c r="AG85" s="1414"/>
      <c r="AH85" s="1415"/>
      <c r="AI85" s="1417"/>
      <c r="AJ85" s="1419"/>
      <c r="AK85" s="1415"/>
      <c r="AL85" s="1415"/>
      <c r="AM85" s="1415"/>
      <c r="AN85" s="1417"/>
      <c r="AO85" s="1415"/>
      <c r="AP85" s="1415"/>
      <c r="AQ85" s="1415"/>
    </row>
    <row r="86" spans="1:46" x14ac:dyDescent="0.3">
      <c r="C86" s="1414"/>
      <c r="D86" s="1415"/>
      <c r="E86" s="1417"/>
      <c r="F86" s="1419"/>
      <c r="G86" s="1415"/>
      <c r="H86" s="1415"/>
      <c r="I86" s="1415"/>
      <c r="J86" s="1417"/>
      <c r="K86" s="1415"/>
      <c r="L86" s="1415"/>
      <c r="M86" s="1415"/>
      <c r="AG86" s="1414"/>
      <c r="AH86" s="1415"/>
      <c r="AI86" s="1417"/>
      <c r="AJ86" s="1419"/>
      <c r="AK86" s="1415"/>
      <c r="AL86" s="1415"/>
      <c r="AM86" s="1415"/>
      <c r="AN86" s="1417"/>
      <c r="AO86" s="1415"/>
      <c r="AP86" s="1415"/>
      <c r="AQ86" s="1415"/>
    </row>
    <row r="87" spans="1:46" ht="3.75" customHeight="1" x14ac:dyDescent="0.3">
      <c r="C87" s="1414"/>
      <c r="D87" s="1415"/>
      <c r="E87" s="1417"/>
      <c r="F87" s="1419"/>
      <c r="G87" s="1415"/>
      <c r="H87" s="1415"/>
      <c r="I87" s="1415"/>
      <c r="J87" s="1417"/>
      <c r="K87" s="1415"/>
      <c r="L87" s="1415"/>
      <c r="M87" s="1415"/>
      <c r="AG87" s="1414"/>
      <c r="AH87" s="1415"/>
      <c r="AI87" s="1417"/>
      <c r="AJ87" s="1419"/>
      <c r="AK87" s="1415"/>
      <c r="AL87" s="1415"/>
      <c r="AM87" s="1415"/>
      <c r="AN87" s="1417"/>
      <c r="AO87" s="1415"/>
      <c r="AP87" s="1415"/>
      <c r="AQ87" s="1415"/>
    </row>
    <row r="88" spans="1:46" ht="27" customHeight="1" x14ac:dyDescent="0.3">
      <c r="A88" s="1" t="s">
        <v>17</v>
      </c>
      <c r="B88" s="1" t="s">
        <v>32</v>
      </c>
      <c r="C88" s="4" t="s">
        <v>198</v>
      </c>
      <c r="D88" s="5">
        <v>3</v>
      </c>
      <c r="E88" s="6">
        <f>D88*30</f>
        <v>90</v>
      </c>
      <c r="F88" s="6">
        <f>G88+H88+I88</f>
        <v>45</v>
      </c>
      <c r="G88" s="6"/>
      <c r="H88" s="6"/>
      <c r="I88" s="6">
        <v>45</v>
      </c>
      <c r="J88" s="6">
        <f>E88-F88</f>
        <v>45</v>
      </c>
      <c r="K88" s="7">
        <f>F88/15</f>
        <v>3</v>
      </c>
      <c r="L88" s="6" t="s">
        <v>17</v>
      </c>
      <c r="M88" s="7">
        <f>F88/E88*100</f>
        <v>50</v>
      </c>
      <c r="N88" s="3" t="s">
        <v>230</v>
      </c>
      <c r="AD88" s="241" t="s">
        <v>317</v>
      </c>
      <c r="AF88" s="472">
        <v>11.13</v>
      </c>
      <c r="AG88" s="687" t="s">
        <v>408</v>
      </c>
      <c r="AH88" s="5">
        <v>3</v>
      </c>
      <c r="AI88" s="6">
        <f>AH88*30</f>
        <v>90</v>
      </c>
      <c r="AJ88" s="6">
        <f>AK88+AL88+AM88</f>
        <v>45</v>
      </c>
      <c r="AK88" s="6"/>
      <c r="AL88" s="6"/>
      <c r="AM88" s="6">
        <v>45</v>
      </c>
      <c r="AN88" s="6">
        <f>AI88-AJ88</f>
        <v>45</v>
      </c>
      <c r="AO88" s="7">
        <f>AJ88/15</f>
        <v>3</v>
      </c>
      <c r="AP88" s="6" t="s">
        <v>17</v>
      </c>
      <c r="AQ88" s="7">
        <f>AJ88/AI88*100</f>
        <v>50</v>
      </c>
      <c r="AT88" s="3" t="s">
        <v>357</v>
      </c>
    </row>
    <row r="89" spans="1:46" x14ac:dyDescent="0.3">
      <c r="A89" s="1" t="s">
        <v>13</v>
      </c>
      <c r="B89" s="1" t="s">
        <v>15</v>
      </c>
      <c r="C89" s="4" t="s">
        <v>41</v>
      </c>
      <c r="D89" s="7">
        <v>5</v>
      </c>
      <c r="E89" s="6">
        <f t="shared" ref="E89:E94" si="42">D89*30</f>
        <v>150</v>
      </c>
      <c r="F89" s="6">
        <f t="shared" ref="F89:F94" si="43">G89+H89+I89</f>
        <v>60</v>
      </c>
      <c r="G89" s="6">
        <v>30</v>
      </c>
      <c r="H89" s="6"/>
      <c r="I89" s="6">
        <v>30</v>
      </c>
      <c r="J89" s="6">
        <f t="shared" ref="J89:J94" si="44">E89-F89</f>
        <v>90</v>
      </c>
      <c r="K89" s="7">
        <f t="shared" ref="K89:K95" si="45">F89/15</f>
        <v>4</v>
      </c>
      <c r="L89" s="6" t="s">
        <v>19</v>
      </c>
      <c r="M89" s="7">
        <f t="shared" ref="M89:M95" si="46">F89/E89*100</f>
        <v>40</v>
      </c>
      <c r="N89" s="3" t="s">
        <v>226</v>
      </c>
      <c r="AD89" s="241" t="s">
        <v>321</v>
      </c>
      <c r="AF89" s="470">
        <v>6</v>
      </c>
      <c r="AG89" s="687" t="s">
        <v>41</v>
      </c>
      <c r="AH89" s="7">
        <v>5</v>
      </c>
      <c r="AI89" s="6">
        <f t="shared" ref="AI89:AI94" si="47">AH89*30</f>
        <v>150</v>
      </c>
      <c r="AJ89" s="6">
        <f t="shared" ref="AJ89:AJ94" si="48">AK89+AL89+AM89</f>
        <v>60</v>
      </c>
      <c r="AK89" s="6">
        <v>30</v>
      </c>
      <c r="AL89" s="6"/>
      <c r="AM89" s="6">
        <v>30</v>
      </c>
      <c r="AN89" s="6">
        <f t="shared" ref="AN89:AN94" si="49">AI89-AJ89</f>
        <v>90</v>
      </c>
      <c r="AO89" s="7">
        <f t="shared" ref="AO89:AO95" si="50">AJ89/15</f>
        <v>4</v>
      </c>
      <c r="AP89" s="6" t="s">
        <v>19</v>
      </c>
      <c r="AQ89" s="7">
        <f t="shared" ref="AQ89:AQ95" si="51">AJ89/AI89*100</f>
        <v>40</v>
      </c>
      <c r="AR89" s="3" t="s">
        <v>226</v>
      </c>
    </row>
    <row r="90" spans="1:46" x14ac:dyDescent="0.3">
      <c r="A90" s="1" t="s">
        <v>13</v>
      </c>
      <c r="B90" s="1" t="s">
        <v>15</v>
      </c>
      <c r="C90" s="4" t="s">
        <v>248</v>
      </c>
      <c r="D90" s="7">
        <v>5</v>
      </c>
      <c r="E90" s="6">
        <f t="shared" si="42"/>
        <v>150</v>
      </c>
      <c r="F90" s="6">
        <f t="shared" si="43"/>
        <v>60</v>
      </c>
      <c r="G90" s="6">
        <v>30</v>
      </c>
      <c r="H90" s="6"/>
      <c r="I90" s="6">
        <v>30</v>
      </c>
      <c r="J90" s="6">
        <f t="shared" si="44"/>
        <v>90</v>
      </c>
      <c r="K90" s="7">
        <f t="shared" si="45"/>
        <v>4</v>
      </c>
      <c r="L90" s="6" t="s">
        <v>30</v>
      </c>
      <c r="M90" s="7">
        <f t="shared" si="46"/>
        <v>40</v>
      </c>
      <c r="N90" s="3" t="s">
        <v>227</v>
      </c>
      <c r="AD90" s="241" t="s">
        <v>317</v>
      </c>
      <c r="AF90" s="470" t="s">
        <v>370</v>
      </c>
      <c r="AG90" s="687" t="s">
        <v>237</v>
      </c>
      <c r="AH90" s="7">
        <v>5</v>
      </c>
      <c r="AI90" s="6">
        <f t="shared" si="47"/>
        <v>150</v>
      </c>
      <c r="AJ90" s="6">
        <f t="shared" si="48"/>
        <v>60</v>
      </c>
      <c r="AK90" s="6">
        <v>30</v>
      </c>
      <c r="AL90" s="6"/>
      <c r="AM90" s="6">
        <v>30</v>
      </c>
      <c r="AN90" s="6">
        <f t="shared" si="49"/>
        <v>90</v>
      </c>
      <c r="AO90" s="7">
        <f t="shared" si="50"/>
        <v>4</v>
      </c>
      <c r="AP90" s="6" t="s">
        <v>30</v>
      </c>
      <c r="AQ90" s="7">
        <f t="shared" si="51"/>
        <v>40</v>
      </c>
      <c r="AR90" s="3" t="s">
        <v>227</v>
      </c>
    </row>
    <row r="91" spans="1:46" x14ac:dyDescent="0.3">
      <c r="A91" s="1" t="s">
        <v>13</v>
      </c>
      <c r="B91" s="1" t="s">
        <v>15</v>
      </c>
      <c r="C91" s="4" t="s">
        <v>304</v>
      </c>
      <c r="D91" s="7">
        <v>4</v>
      </c>
      <c r="E91" s="6">
        <f t="shared" si="42"/>
        <v>120</v>
      </c>
      <c r="F91" s="6">
        <f t="shared" si="43"/>
        <v>45</v>
      </c>
      <c r="G91" s="6">
        <v>15</v>
      </c>
      <c r="H91" s="6"/>
      <c r="I91" s="6">
        <v>30</v>
      </c>
      <c r="J91" s="6">
        <f t="shared" si="44"/>
        <v>75</v>
      </c>
      <c r="K91" s="7">
        <f t="shared" si="45"/>
        <v>3</v>
      </c>
      <c r="L91" s="6" t="s">
        <v>19</v>
      </c>
      <c r="M91" s="7">
        <f t="shared" si="46"/>
        <v>37.5</v>
      </c>
      <c r="N91" s="3" t="s">
        <v>227</v>
      </c>
      <c r="AD91" s="241" t="s">
        <v>317</v>
      </c>
      <c r="AF91" s="470">
        <v>9.11</v>
      </c>
      <c r="AG91" s="687" t="s">
        <v>304</v>
      </c>
      <c r="AH91" s="7">
        <v>4</v>
      </c>
      <c r="AI91" s="6">
        <f t="shared" si="47"/>
        <v>120</v>
      </c>
      <c r="AJ91" s="6">
        <f t="shared" si="48"/>
        <v>45</v>
      </c>
      <c r="AK91" s="6">
        <v>15</v>
      </c>
      <c r="AL91" s="6"/>
      <c r="AM91" s="6">
        <v>30</v>
      </c>
      <c r="AN91" s="6">
        <f t="shared" si="49"/>
        <v>75</v>
      </c>
      <c r="AO91" s="7">
        <f t="shared" si="50"/>
        <v>3</v>
      </c>
      <c r="AP91" s="6" t="s">
        <v>19</v>
      </c>
      <c r="AQ91" s="7">
        <f t="shared" si="51"/>
        <v>37.5</v>
      </c>
      <c r="AR91" s="3" t="s">
        <v>227</v>
      </c>
    </row>
    <row r="92" spans="1:46" x14ac:dyDescent="0.3">
      <c r="A92" s="1" t="s">
        <v>13</v>
      </c>
      <c r="B92" s="1" t="s">
        <v>32</v>
      </c>
      <c r="C92" s="11" t="s">
        <v>249</v>
      </c>
      <c r="D92" s="7">
        <v>5</v>
      </c>
      <c r="E92" s="6">
        <f t="shared" si="42"/>
        <v>150</v>
      </c>
      <c r="F92" s="6">
        <f t="shared" si="43"/>
        <v>60</v>
      </c>
      <c r="G92" s="6">
        <v>30</v>
      </c>
      <c r="H92" s="6"/>
      <c r="I92" s="6">
        <v>30</v>
      </c>
      <c r="J92" s="6">
        <f t="shared" si="44"/>
        <v>90</v>
      </c>
      <c r="K92" s="7">
        <f t="shared" si="45"/>
        <v>4</v>
      </c>
      <c r="L92" s="6" t="s">
        <v>30</v>
      </c>
      <c r="M92" s="7">
        <f t="shared" si="46"/>
        <v>40</v>
      </c>
      <c r="N92" s="3" t="s">
        <v>227</v>
      </c>
      <c r="AD92" s="241" t="s">
        <v>317</v>
      </c>
      <c r="AF92" s="472">
        <v>4</v>
      </c>
      <c r="AG92" s="693" t="s">
        <v>300</v>
      </c>
      <c r="AH92" s="7">
        <v>5</v>
      </c>
      <c r="AI92" s="6">
        <f t="shared" si="47"/>
        <v>150</v>
      </c>
      <c r="AJ92" s="6">
        <f t="shared" si="48"/>
        <v>60</v>
      </c>
      <c r="AK92" s="6">
        <v>30</v>
      </c>
      <c r="AL92" s="6"/>
      <c r="AM92" s="6">
        <v>30</v>
      </c>
      <c r="AN92" s="6">
        <f t="shared" si="49"/>
        <v>90</v>
      </c>
      <c r="AO92" s="7">
        <f t="shared" si="50"/>
        <v>4</v>
      </c>
      <c r="AP92" s="6" t="s">
        <v>30</v>
      </c>
      <c r="AQ92" s="7">
        <f t="shared" si="51"/>
        <v>40</v>
      </c>
      <c r="AR92" s="3" t="s">
        <v>227</v>
      </c>
    </row>
    <row r="93" spans="1:46" x14ac:dyDescent="0.3">
      <c r="A93" s="1" t="s">
        <v>13</v>
      </c>
      <c r="B93" s="1" t="s">
        <v>15</v>
      </c>
      <c r="C93" s="4" t="s">
        <v>231</v>
      </c>
      <c r="D93" s="7">
        <v>4</v>
      </c>
      <c r="E93" s="6">
        <f t="shared" si="42"/>
        <v>120</v>
      </c>
      <c r="F93" s="6">
        <f t="shared" si="43"/>
        <v>45</v>
      </c>
      <c r="G93" s="6">
        <v>15</v>
      </c>
      <c r="H93" s="6"/>
      <c r="I93" s="6">
        <v>30</v>
      </c>
      <c r="J93" s="6">
        <f t="shared" si="44"/>
        <v>75</v>
      </c>
      <c r="K93" s="7">
        <f t="shared" si="45"/>
        <v>3</v>
      </c>
      <c r="L93" s="6" t="s">
        <v>19</v>
      </c>
      <c r="M93" s="7">
        <f t="shared" si="46"/>
        <v>37.5</v>
      </c>
      <c r="N93" s="3" t="s">
        <v>227</v>
      </c>
      <c r="AD93" s="241" t="s">
        <v>317</v>
      </c>
      <c r="AF93" s="470" t="s">
        <v>364</v>
      </c>
      <c r="AG93" s="687" t="s">
        <v>231</v>
      </c>
      <c r="AH93" s="7">
        <v>4</v>
      </c>
      <c r="AI93" s="6">
        <f t="shared" si="47"/>
        <v>120</v>
      </c>
      <c r="AJ93" s="6">
        <f t="shared" si="48"/>
        <v>45</v>
      </c>
      <c r="AK93" s="6">
        <v>15</v>
      </c>
      <c r="AL93" s="6"/>
      <c r="AM93" s="6">
        <v>30</v>
      </c>
      <c r="AN93" s="6">
        <f t="shared" si="49"/>
        <v>75</v>
      </c>
      <c r="AO93" s="7">
        <f t="shared" si="50"/>
        <v>3</v>
      </c>
      <c r="AP93" s="6" t="s">
        <v>19</v>
      </c>
      <c r="AQ93" s="7">
        <f t="shared" si="51"/>
        <v>37.5</v>
      </c>
      <c r="AR93" s="3" t="s">
        <v>227</v>
      </c>
    </row>
    <row r="94" spans="1:46" x14ac:dyDescent="0.3">
      <c r="A94" s="1" t="s">
        <v>13</v>
      </c>
      <c r="B94" s="1" t="s">
        <v>15</v>
      </c>
      <c r="C94" s="4" t="s">
        <v>250</v>
      </c>
      <c r="D94" s="7">
        <v>1</v>
      </c>
      <c r="E94" s="6">
        <f t="shared" si="42"/>
        <v>30</v>
      </c>
      <c r="F94" s="6">
        <f t="shared" si="43"/>
        <v>0</v>
      </c>
      <c r="G94" s="6"/>
      <c r="H94" s="6"/>
      <c r="I94" s="6"/>
      <c r="J94" s="6">
        <f t="shared" si="44"/>
        <v>30</v>
      </c>
      <c r="K94" s="7">
        <f t="shared" si="45"/>
        <v>0</v>
      </c>
      <c r="L94" s="6" t="s">
        <v>30</v>
      </c>
      <c r="M94" s="7">
        <f t="shared" si="46"/>
        <v>0</v>
      </c>
      <c r="N94" s="3" t="s">
        <v>227</v>
      </c>
      <c r="AD94" s="241" t="s">
        <v>317</v>
      </c>
      <c r="AF94" s="470"/>
      <c r="AG94" s="687" t="s">
        <v>250</v>
      </c>
      <c r="AH94" s="7">
        <v>1</v>
      </c>
      <c r="AI94" s="6">
        <f t="shared" si="47"/>
        <v>30</v>
      </c>
      <c r="AJ94" s="6">
        <f t="shared" si="48"/>
        <v>0</v>
      </c>
      <c r="AK94" s="6"/>
      <c r="AL94" s="6"/>
      <c r="AM94" s="6"/>
      <c r="AN94" s="6">
        <f t="shared" si="49"/>
        <v>30</v>
      </c>
      <c r="AO94" s="7">
        <f t="shared" si="50"/>
        <v>0</v>
      </c>
      <c r="AP94" s="6" t="s">
        <v>30</v>
      </c>
      <c r="AQ94" s="7">
        <f t="shared" si="51"/>
        <v>0</v>
      </c>
      <c r="AR94" s="3" t="s">
        <v>227</v>
      </c>
    </row>
    <row r="95" spans="1:46" ht="27" x14ac:dyDescent="0.3">
      <c r="A95" s="1" t="s">
        <v>13</v>
      </c>
      <c r="B95" s="1" t="s">
        <v>15</v>
      </c>
      <c r="C95" s="4" t="s">
        <v>239</v>
      </c>
      <c r="D95" s="7">
        <v>3</v>
      </c>
      <c r="E95" s="6">
        <f>D95*30</f>
        <v>90</v>
      </c>
      <c r="F95" s="6">
        <f>G95+H95+I95</f>
        <v>45</v>
      </c>
      <c r="G95" s="6">
        <v>15</v>
      </c>
      <c r="H95" s="6"/>
      <c r="I95" s="6">
        <v>30</v>
      </c>
      <c r="J95" s="6">
        <f>E95-F95</f>
        <v>45</v>
      </c>
      <c r="K95" s="7">
        <f t="shared" si="45"/>
        <v>3</v>
      </c>
      <c r="L95" s="6" t="s">
        <v>30</v>
      </c>
      <c r="M95" s="7">
        <f t="shared" si="46"/>
        <v>50</v>
      </c>
      <c r="N95" s="3" t="s">
        <v>227</v>
      </c>
      <c r="AD95" s="241" t="s">
        <v>317</v>
      </c>
      <c r="AF95" s="470">
        <v>1.1100000000000001</v>
      </c>
      <c r="AG95" s="693" t="s">
        <v>409</v>
      </c>
      <c r="AH95" s="7">
        <v>3</v>
      </c>
      <c r="AI95" s="6">
        <f>AH95*30</f>
        <v>90</v>
      </c>
      <c r="AJ95" s="6">
        <f>AK95+AL95+AM95</f>
        <v>45</v>
      </c>
      <c r="AK95" s="6">
        <v>15</v>
      </c>
      <c r="AL95" s="6"/>
      <c r="AM95" s="6">
        <v>30</v>
      </c>
      <c r="AN95" s="6">
        <f>AI95-AJ95</f>
        <v>45</v>
      </c>
      <c r="AO95" s="7">
        <f t="shared" si="50"/>
        <v>3</v>
      </c>
      <c r="AP95" s="6" t="s">
        <v>30</v>
      </c>
      <c r="AQ95" s="7">
        <f t="shared" si="51"/>
        <v>50</v>
      </c>
      <c r="AR95" s="3" t="s">
        <v>227</v>
      </c>
    </row>
    <row r="96" spans="1:46" ht="15" customHeight="1" x14ac:dyDescent="0.3">
      <c r="C96" s="8" t="s">
        <v>23</v>
      </c>
      <c r="D96" s="365">
        <f t="shared" ref="D96:M96" si="52">SUM(D88:D95)</f>
        <v>30</v>
      </c>
      <c r="E96" s="500">
        <f t="shared" si="52"/>
        <v>900</v>
      </c>
      <c r="F96" s="500">
        <f t="shared" si="52"/>
        <v>360</v>
      </c>
      <c r="G96" s="500">
        <f t="shared" si="52"/>
        <v>135</v>
      </c>
      <c r="H96" s="500">
        <f t="shared" si="52"/>
        <v>0</v>
      </c>
      <c r="I96" s="500">
        <f t="shared" si="52"/>
        <v>225</v>
      </c>
      <c r="J96" s="500">
        <f t="shared" si="52"/>
        <v>540</v>
      </c>
      <c r="K96" s="500">
        <f t="shared" si="52"/>
        <v>24</v>
      </c>
      <c r="L96" s="500">
        <f t="shared" si="52"/>
        <v>0</v>
      </c>
      <c r="M96" s="500">
        <f t="shared" si="52"/>
        <v>295</v>
      </c>
      <c r="AF96" s="470"/>
      <c r="AG96" s="8" t="s">
        <v>23</v>
      </c>
      <c r="AH96" s="365">
        <f t="shared" ref="AH96:AQ96" si="53">SUM(AH88:AH95)</f>
        <v>30</v>
      </c>
      <c r="AI96" s="500">
        <f t="shared" si="53"/>
        <v>900</v>
      </c>
      <c r="AJ96" s="500">
        <f t="shared" si="53"/>
        <v>360</v>
      </c>
      <c r="AK96" s="500">
        <f t="shared" si="53"/>
        <v>135</v>
      </c>
      <c r="AL96" s="500">
        <f t="shared" si="53"/>
        <v>0</v>
      </c>
      <c r="AM96" s="500">
        <f t="shared" si="53"/>
        <v>225</v>
      </c>
      <c r="AN96" s="500">
        <f t="shared" si="53"/>
        <v>540</v>
      </c>
      <c r="AO96" s="500">
        <f t="shared" si="53"/>
        <v>24</v>
      </c>
      <c r="AP96" s="500">
        <f t="shared" si="53"/>
        <v>0</v>
      </c>
      <c r="AQ96" s="500">
        <f t="shared" si="53"/>
        <v>295</v>
      </c>
    </row>
    <row r="97" spans="1:48" ht="15" customHeight="1" x14ac:dyDescent="0.3">
      <c r="C97" s="9" t="s">
        <v>24</v>
      </c>
      <c r="D97" s="10">
        <f>30-D96</f>
        <v>0</v>
      </c>
      <c r="AN97" s="3"/>
      <c r="AO97" s="3"/>
    </row>
    <row r="98" spans="1:48" x14ac:dyDescent="0.3">
      <c r="C98" s="2" t="s">
        <v>213</v>
      </c>
      <c r="AG98" s="2" t="s">
        <v>213</v>
      </c>
      <c r="AH98" s="3"/>
      <c r="AI98" s="3"/>
      <c r="AJ98" s="3"/>
      <c r="AK98" s="3"/>
      <c r="AL98" s="3"/>
      <c r="AM98" s="3"/>
      <c r="AN98" s="3"/>
      <c r="AO98" s="3"/>
    </row>
    <row r="99" spans="1:48" x14ac:dyDescent="0.3">
      <c r="C99" s="1414" t="s">
        <v>0</v>
      </c>
      <c r="D99" s="1415" t="s">
        <v>1</v>
      </c>
      <c r="E99" s="1416" t="s">
        <v>2</v>
      </c>
      <c r="F99" s="1416"/>
      <c r="G99" s="1416"/>
      <c r="H99" s="1416"/>
      <c r="I99" s="1416"/>
      <c r="J99" s="1417"/>
      <c r="K99" s="1415" t="s">
        <v>3</v>
      </c>
      <c r="L99" s="1415" t="s">
        <v>4</v>
      </c>
      <c r="M99" s="1415" t="s">
        <v>5</v>
      </c>
      <c r="AG99" s="1414" t="s">
        <v>0</v>
      </c>
      <c r="AH99" s="1415" t="s">
        <v>1</v>
      </c>
      <c r="AI99" s="1416" t="s">
        <v>2</v>
      </c>
      <c r="AJ99" s="1416"/>
      <c r="AK99" s="1416"/>
      <c r="AL99" s="1416"/>
      <c r="AM99" s="1416"/>
      <c r="AN99" s="1417"/>
      <c r="AO99" s="1415" t="s">
        <v>3</v>
      </c>
      <c r="AP99" s="1415" t="s">
        <v>4</v>
      </c>
      <c r="AQ99" s="1415" t="s">
        <v>5</v>
      </c>
    </row>
    <row r="100" spans="1:48" x14ac:dyDescent="0.3">
      <c r="C100" s="1414"/>
      <c r="D100" s="1415"/>
      <c r="E100" s="1415" t="s">
        <v>6</v>
      </c>
      <c r="F100" s="1418" t="s">
        <v>7</v>
      </c>
      <c r="G100" s="1418"/>
      <c r="H100" s="1418"/>
      <c r="I100" s="1418"/>
      <c r="J100" s="1415" t="s">
        <v>26</v>
      </c>
      <c r="K100" s="1415"/>
      <c r="L100" s="1415"/>
      <c r="M100" s="1415"/>
      <c r="AG100" s="1414"/>
      <c r="AH100" s="1415"/>
      <c r="AI100" s="1415" t="s">
        <v>6</v>
      </c>
      <c r="AJ100" s="1418" t="s">
        <v>7</v>
      </c>
      <c r="AK100" s="1418"/>
      <c r="AL100" s="1418"/>
      <c r="AM100" s="1418"/>
      <c r="AN100" s="1415" t="s">
        <v>26</v>
      </c>
      <c r="AO100" s="1415"/>
      <c r="AP100" s="1415"/>
      <c r="AQ100" s="1415"/>
    </row>
    <row r="101" spans="1:48" x14ac:dyDescent="0.3">
      <c r="C101" s="1414"/>
      <c r="D101" s="1415"/>
      <c r="E101" s="1417"/>
      <c r="F101" s="1415" t="s">
        <v>9</v>
      </c>
      <c r="G101" s="1416" t="s">
        <v>10</v>
      </c>
      <c r="H101" s="1417"/>
      <c r="I101" s="1417"/>
      <c r="J101" s="1417"/>
      <c r="K101" s="1415"/>
      <c r="L101" s="1415"/>
      <c r="M101" s="1415"/>
      <c r="AG101" s="1414"/>
      <c r="AH101" s="1415"/>
      <c r="AI101" s="1417"/>
      <c r="AJ101" s="1415" t="s">
        <v>9</v>
      </c>
      <c r="AK101" s="1416" t="s">
        <v>10</v>
      </c>
      <c r="AL101" s="1417"/>
      <c r="AM101" s="1417"/>
      <c r="AN101" s="1417"/>
      <c r="AO101" s="1415"/>
      <c r="AP101" s="1415"/>
      <c r="AQ101" s="1415"/>
    </row>
    <row r="102" spans="1:48" x14ac:dyDescent="0.3">
      <c r="C102" s="1414"/>
      <c r="D102" s="1415"/>
      <c r="E102" s="1417"/>
      <c r="F102" s="1419"/>
      <c r="G102" s="1415" t="s">
        <v>27</v>
      </c>
      <c r="H102" s="1415" t="s">
        <v>28</v>
      </c>
      <c r="I102" s="1415" t="s">
        <v>29</v>
      </c>
      <c r="J102" s="1417"/>
      <c r="K102" s="1415"/>
      <c r="L102" s="1415"/>
      <c r="M102" s="1415"/>
      <c r="AG102" s="1414"/>
      <c r="AH102" s="1415"/>
      <c r="AI102" s="1417"/>
      <c r="AJ102" s="1419"/>
      <c r="AK102" s="1415" t="s">
        <v>27</v>
      </c>
      <c r="AL102" s="1415" t="s">
        <v>28</v>
      </c>
      <c r="AM102" s="1415" t="s">
        <v>29</v>
      </c>
      <c r="AN102" s="1417"/>
      <c r="AO102" s="1415"/>
      <c r="AP102" s="1415"/>
      <c r="AQ102" s="1415"/>
    </row>
    <row r="103" spans="1:48" x14ac:dyDescent="0.3">
      <c r="C103" s="1414"/>
      <c r="D103" s="1415"/>
      <c r="E103" s="1417"/>
      <c r="F103" s="1419"/>
      <c r="G103" s="1415"/>
      <c r="H103" s="1415"/>
      <c r="I103" s="1415"/>
      <c r="J103" s="1417"/>
      <c r="K103" s="1415"/>
      <c r="L103" s="1415"/>
      <c r="M103" s="1415"/>
      <c r="AG103" s="1414"/>
      <c r="AH103" s="1415"/>
      <c r="AI103" s="1417"/>
      <c r="AJ103" s="1419"/>
      <c r="AK103" s="1415"/>
      <c r="AL103" s="1415"/>
      <c r="AM103" s="1415"/>
      <c r="AN103" s="1417"/>
      <c r="AO103" s="1415"/>
      <c r="AP103" s="1415"/>
      <c r="AQ103" s="1415"/>
    </row>
    <row r="104" spans="1:48" x14ac:dyDescent="0.3">
      <c r="C104" s="1414"/>
      <c r="D104" s="1415"/>
      <c r="E104" s="1417"/>
      <c r="F104" s="1419"/>
      <c r="G104" s="1415"/>
      <c r="H104" s="1415"/>
      <c r="I104" s="1415"/>
      <c r="J104" s="1417"/>
      <c r="K104" s="1415"/>
      <c r="L104" s="1415"/>
      <c r="M104" s="1415"/>
      <c r="AG104" s="1414"/>
      <c r="AH104" s="1415"/>
      <c r="AI104" s="1417"/>
      <c r="AJ104" s="1419"/>
      <c r="AK104" s="1415"/>
      <c r="AL104" s="1415"/>
      <c r="AM104" s="1415"/>
      <c r="AN104" s="1417"/>
      <c r="AO104" s="1415"/>
      <c r="AP104" s="1415"/>
      <c r="AQ104" s="1415"/>
    </row>
    <row r="105" spans="1:48" ht="9" customHeight="1" x14ac:dyDescent="0.3">
      <c r="C105" s="1414"/>
      <c r="D105" s="1415"/>
      <c r="E105" s="1417"/>
      <c r="F105" s="1419"/>
      <c r="G105" s="1415"/>
      <c r="H105" s="1415"/>
      <c r="I105" s="1415"/>
      <c r="J105" s="1417"/>
      <c r="K105" s="1415"/>
      <c r="L105" s="1415"/>
      <c r="M105" s="1415"/>
      <c r="AG105" s="1414"/>
      <c r="AH105" s="1415"/>
      <c r="AI105" s="1417"/>
      <c r="AJ105" s="1419"/>
      <c r="AK105" s="1415"/>
      <c r="AL105" s="1415"/>
      <c r="AM105" s="1415"/>
      <c r="AN105" s="1417"/>
      <c r="AO105" s="1415"/>
      <c r="AP105" s="1415"/>
      <c r="AQ105" s="1415"/>
    </row>
    <row r="106" spans="1:48" x14ac:dyDescent="0.3">
      <c r="A106" s="1" t="s">
        <v>13</v>
      </c>
      <c r="B106" s="1" t="s">
        <v>15</v>
      </c>
      <c r="C106" s="8" t="s">
        <v>252</v>
      </c>
      <c r="D106" s="5">
        <v>4.5</v>
      </c>
      <c r="E106" s="6">
        <f>D106*30</f>
        <v>135</v>
      </c>
      <c r="F106" s="6">
        <f>G106+H106+I106</f>
        <v>0</v>
      </c>
      <c r="G106" s="6"/>
      <c r="H106" s="6"/>
      <c r="I106" s="6"/>
      <c r="J106" s="6">
        <f>E106-F106</f>
        <v>135</v>
      </c>
      <c r="K106" s="7">
        <f>F106/18</f>
        <v>0</v>
      </c>
      <c r="L106" s="6" t="s">
        <v>30</v>
      </c>
      <c r="M106" s="7">
        <f>F106/E106*100</f>
        <v>0</v>
      </c>
      <c r="N106" s="3" t="s">
        <v>227</v>
      </c>
      <c r="AD106" s="241" t="s">
        <v>317</v>
      </c>
      <c r="AF106" s="470">
        <v>17</v>
      </c>
      <c r="AG106" s="694" t="s">
        <v>252</v>
      </c>
      <c r="AH106" s="5">
        <v>4.5</v>
      </c>
      <c r="AI106" s="6">
        <f>AH106*30</f>
        <v>135</v>
      </c>
      <c r="AJ106" s="6">
        <f>AK106+AL106+AM106</f>
        <v>0</v>
      </c>
      <c r="AK106" s="6"/>
      <c r="AL106" s="6"/>
      <c r="AM106" s="6"/>
      <c r="AN106" s="6">
        <f>AI106-AJ106</f>
        <v>135</v>
      </c>
      <c r="AO106" s="7">
        <f>AJ106/18</f>
        <v>0</v>
      </c>
      <c r="AP106" s="6" t="s">
        <v>30</v>
      </c>
      <c r="AQ106" s="7">
        <f>AJ106/AI106*100</f>
        <v>0</v>
      </c>
      <c r="AR106" s="3" t="s">
        <v>227</v>
      </c>
      <c r="AV106" s="3" t="s">
        <v>420</v>
      </c>
    </row>
    <row r="107" spans="1:48" ht="27" x14ac:dyDescent="0.3">
      <c r="A107" s="1" t="s">
        <v>17</v>
      </c>
      <c r="B107" s="1" t="s">
        <v>32</v>
      </c>
      <c r="C107" s="4" t="s">
        <v>40</v>
      </c>
      <c r="D107" s="7">
        <v>4</v>
      </c>
      <c r="E107" s="6">
        <f t="shared" ref="E107:E112" si="54">D107*30</f>
        <v>120</v>
      </c>
      <c r="F107" s="6">
        <f t="shared" ref="F107:F112" si="55">G107+H107+I107</f>
        <v>54</v>
      </c>
      <c r="G107" s="6"/>
      <c r="H107" s="6"/>
      <c r="I107" s="6">
        <v>54</v>
      </c>
      <c r="J107" s="6">
        <f t="shared" ref="J107:J112" si="56">E107-F107</f>
        <v>66</v>
      </c>
      <c r="K107" s="7">
        <f t="shared" ref="K107:K112" si="57">F107/18</f>
        <v>3</v>
      </c>
      <c r="L107" s="6" t="s">
        <v>17</v>
      </c>
      <c r="M107" s="7">
        <f t="shared" ref="M107:M112" si="58">F107/E107*100</f>
        <v>45</v>
      </c>
      <c r="N107" s="3" t="s">
        <v>230</v>
      </c>
      <c r="AD107" s="436" t="s">
        <v>317</v>
      </c>
      <c r="AF107" s="472">
        <v>11.13</v>
      </c>
      <c r="AG107" s="720" t="s">
        <v>410</v>
      </c>
      <c r="AH107" s="7">
        <v>4</v>
      </c>
      <c r="AI107" s="6">
        <f t="shared" ref="AI107:AI112" si="59">AH107*30</f>
        <v>120</v>
      </c>
      <c r="AJ107" s="6">
        <f>AK107+AL107+AM107</f>
        <v>54</v>
      </c>
      <c r="AK107" s="6"/>
      <c r="AL107" s="6"/>
      <c r="AM107" s="6">
        <v>54</v>
      </c>
      <c r="AN107" s="6">
        <f t="shared" ref="AN107:AN112" si="60">AI107-AJ107</f>
        <v>66</v>
      </c>
      <c r="AO107" s="7">
        <f>AJ107/18</f>
        <v>3</v>
      </c>
      <c r="AP107" s="6" t="s">
        <v>17</v>
      </c>
      <c r="AQ107" s="7">
        <f>AJ107/AI107*100</f>
        <v>45</v>
      </c>
      <c r="AR107" s="3" t="s">
        <v>230</v>
      </c>
      <c r="AS107" s="3" t="s">
        <v>358</v>
      </c>
    </row>
    <row r="108" spans="1:48" x14ac:dyDescent="0.3">
      <c r="A108" s="1" t="s">
        <v>13</v>
      </c>
      <c r="B108" s="1" t="s">
        <v>15</v>
      </c>
      <c r="C108" s="4" t="s">
        <v>232</v>
      </c>
      <c r="D108" s="7">
        <v>6</v>
      </c>
      <c r="E108" s="6">
        <f t="shared" si="54"/>
        <v>180</v>
      </c>
      <c r="F108" s="6">
        <f t="shared" si="55"/>
        <v>72</v>
      </c>
      <c r="G108" s="6">
        <v>36</v>
      </c>
      <c r="H108" s="6"/>
      <c r="I108" s="6">
        <v>36</v>
      </c>
      <c r="J108" s="6">
        <f t="shared" si="56"/>
        <v>108</v>
      </c>
      <c r="K108" s="7">
        <f t="shared" si="57"/>
        <v>4</v>
      </c>
      <c r="L108" s="6" t="s">
        <v>19</v>
      </c>
      <c r="M108" s="7">
        <f t="shared" si="58"/>
        <v>40</v>
      </c>
      <c r="N108" s="3" t="s">
        <v>227</v>
      </c>
      <c r="AD108" s="241" t="s">
        <v>317</v>
      </c>
      <c r="AF108" s="470">
        <v>7.8</v>
      </c>
      <c r="AG108" s="720" t="s">
        <v>232</v>
      </c>
      <c r="AH108" s="7">
        <v>6</v>
      </c>
      <c r="AI108" s="6">
        <f t="shared" si="59"/>
        <v>180</v>
      </c>
      <c r="AJ108" s="6">
        <f>AK108+AL108+AM108</f>
        <v>72</v>
      </c>
      <c r="AK108" s="6">
        <v>36</v>
      </c>
      <c r="AL108" s="6"/>
      <c r="AM108" s="6">
        <v>36</v>
      </c>
      <c r="AN108" s="6">
        <f t="shared" si="60"/>
        <v>108</v>
      </c>
      <c r="AO108" s="7">
        <f>AJ108/18</f>
        <v>4</v>
      </c>
      <c r="AP108" s="6" t="s">
        <v>19</v>
      </c>
      <c r="AQ108" s="7">
        <f>AJ108/AI108*100</f>
        <v>40</v>
      </c>
      <c r="AR108" s="3" t="s">
        <v>227</v>
      </c>
    </row>
    <row r="109" spans="1:48" ht="27" x14ac:dyDescent="0.3">
      <c r="A109" s="1" t="s">
        <v>13</v>
      </c>
      <c r="B109" s="1" t="s">
        <v>32</v>
      </c>
      <c r="C109" s="337" t="s">
        <v>253</v>
      </c>
      <c r="D109" s="7">
        <v>5</v>
      </c>
      <c r="E109" s="6">
        <f t="shared" si="54"/>
        <v>150</v>
      </c>
      <c r="F109" s="6">
        <f t="shared" si="55"/>
        <v>54</v>
      </c>
      <c r="G109" s="6">
        <v>18</v>
      </c>
      <c r="H109" s="6"/>
      <c r="I109" s="6">
        <v>36</v>
      </c>
      <c r="J109" s="6">
        <f t="shared" si="56"/>
        <v>96</v>
      </c>
      <c r="K109" s="7">
        <f t="shared" si="57"/>
        <v>3</v>
      </c>
      <c r="L109" s="6" t="s">
        <v>19</v>
      </c>
      <c r="M109" s="7">
        <f t="shared" si="58"/>
        <v>36</v>
      </c>
      <c r="N109" s="3" t="s">
        <v>227</v>
      </c>
      <c r="AD109" s="241" t="s">
        <v>317</v>
      </c>
      <c r="AF109" s="472"/>
      <c r="AG109" s="721" t="s">
        <v>253</v>
      </c>
      <c r="AH109" s="7">
        <v>5</v>
      </c>
      <c r="AI109" s="6">
        <f t="shared" si="59"/>
        <v>150</v>
      </c>
      <c r="AJ109" s="6">
        <f>AK109+AL109+AM109</f>
        <v>54</v>
      </c>
      <c r="AK109" s="6">
        <v>18</v>
      </c>
      <c r="AL109" s="6"/>
      <c r="AM109" s="6">
        <v>36</v>
      </c>
      <c r="AN109" s="6">
        <f t="shared" si="60"/>
        <v>96</v>
      </c>
      <c r="AO109" s="7">
        <f>AJ109/18</f>
        <v>3</v>
      </c>
      <c r="AP109" s="6" t="s">
        <v>19</v>
      </c>
      <c r="AQ109" s="7">
        <f>AJ109/AI109*100</f>
        <v>36</v>
      </c>
      <c r="AR109" s="3" t="s">
        <v>227</v>
      </c>
    </row>
    <row r="110" spans="1:48" ht="16.5" customHeight="1" x14ac:dyDescent="0.3">
      <c r="A110" s="1" t="s">
        <v>13</v>
      </c>
      <c r="B110" s="1" t="s">
        <v>32</v>
      </c>
      <c r="C110" s="11" t="s">
        <v>299</v>
      </c>
      <c r="D110" s="370">
        <v>5</v>
      </c>
      <c r="E110" s="6">
        <f t="shared" si="54"/>
        <v>150</v>
      </c>
      <c r="F110" s="6">
        <f t="shared" si="55"/>
        <v>54</v>
      </c>
      <c r="G110" s="6">
        <v>18</v>
      </c>
      <c r="H110" s="6"/>
      <c r="I110" s="6">
        <v>36</v>
      </c>
      <c r="J110" s="6">
        <f t="shared" si="56"/>
        <v>96</v>
      </c>
      <c r="K110" s="7">
        <f t="shared" si="57"/>
        <v>3</v>
      </c>
      <c r="L110" s="6" t="s">
        <v>30</v>
      </c>
      <c r="M110" s="7">
        <f t="shared" si="58"/>
        <v>36</v>
      </c>
      <c r="N110" s="3" t="s">
        <v>227</v>
      </c>
      <c r="AD110" s="241" t="s">
        <v>317</v>
      </c>
      <c r="AF110" s="472">
        <v>12.15</v>
      </c>
      <c r="AG110" s="723" t="s">
        <v>288</v>
      </c>
      <c r="AH110" s="370">
        <v>5</v>
      </c>
      <c r="AI110" s="6">
        <f t="shared" si="59"/>
        <v>150</v>
      </c>
      <c r="AJ110" s="6">
        <f>AK110+AL110+AM110</f>
        <v>54</v>
      </c>
      <c r="AK110" s="6">
        <v>18</v>
      </c>
      <c r="AL110" s="6"/>
      <c r="AM110" s="6">
        <v>36</v>
      </c>
      <c r="AN110" s="6">
        <f t="shared" si="60"/>
        <v>96</v>
      </c>
      <c r="AO110" s="7">
        <f>AJ110/18</f>
        <v>3</v>
      </c>
      <c r="AP110" s="6" t="s">
        <v>30</v>
      </c>
      <c r="AQ110" s="7">
        <f>AJ110/AI110*100</f>
        <v>36</v>
      </c>
      <c r="AR110" s="3" t="s">
        <v>227</v>
      </c>
    </row>
    <row r="111" spans="1:48" ht="15.75" customHeight="1" x14ac:dyDescent="0.3">
      <c r="A111" s="1" t="s">
        <v>13</v>
      </c>
      <c r="B111" s="1" t="s">
        <v>15</v>
      </c>
      <c r="C111" s="11" t="s">
        <v>233</v>
      </c>
      <c r="D111" s="370">
        <v>1.5</v>
      </c>
      <c r="E111" s="6">
        <f t="shared" si="54"/>
        <v>45</v>
      </c>
      <c r="F111" s="6"/>
      <c r="G111" s="6"/>
      <c r="H111" s="6"/>
      <c r="I111" s="6"/>
      <c r="J111" s="6">
        <f t="shared" si="56"/>
        <v>45</v>
      </c>
      <c r="K111" s="7"/>
      <c r="L111" s="6" t="s">
        <v>30</v>
      </c>
      <c r="M111" s="7"/>
      <c r="N111" s="3" t="s">
        <v>227</v>
      </c>
      <c r="AD111" s="241" t="s">
        <v>317</v>
      </c>
      <c r="AF111" s="470" t="s">
        <v>366</v>
      </c>
      <c r="AG111" s="720" t="s">
        <v>233</v>
      </c>
      <c r="AH111" s="370">
        <v>1.5</v>
      </c>
      <c r="AI111" s="6">
        <f t="shared" si="59"/>
        <v>45</v>
      </c>
      <c r="AJ111" s="6"/>
      <c r="AK111" s="6"/>
      <c r="AL111" s="6"/>
      <c r="AM111" s="6"/>
      <c r="AN111" s="6">
        <f t="shared" si="60"/>
        <v>45</v>
      </c>
      <c r="AO111" s="7"/>
      <c r="AP111" s="6" t="s">
        <v>30</v>
      </c>
      <c r="AQ111" s="7"/>
      <c r="AR111" s="3" t="s">
        <v>227</v>
      </c>
    </row>
    <row r="112" spans="1:48" ht="15" customHeight="1" x14ac:dyDescent="0.3">
      <c r="A112" s="1" t="s">
        <v>13</v>
      </c>
      <c r="B112" s="1" t="s">
        <v>15</v>
      </c>
      <c r="C112" s="338" t="s">
        <v>254</v>
      </c>
      <c r="D112" s="7">
        <v>4</v>
      </c>
      <c r="E112" s="6">
        <f t="shared" si="54"/>
        <v>120</v>
      </c>
      <c r="F112" s="6">
        <f t="shared" si="55"/>
        <v>54</v>
      </c>
      <c r="G112" s="6">
        <v>18</v>
      </c>
      <c r="H112" s="6"/>
      <c r="I112" s="6">
        <v>36</v>
      </c>
      <c r="J112" s="6">
        <f t="shared" si="56"/>
        <v>66</v>
      </c>
      <c r="K112" s="7">
        <f t="shared" si="57"/>
        <v>3</v>
      </c>
      <c r="L112" s="6" t="s">
        <v>19</v>
      </c>
      <c r="M112" s="7">
        <f t="shared" si="58"/>
        <v>45</v>
      </c>
      <c r="N112" s="3" t="s">
        <v>227</v>
      </c>
      <c r="AD112" s="241" t="s">
        <v>317</v>
      </c>
      <c r="AF112" s="470">
        <v>10</v>
      </c>
      <c r="AG112" s="722" t="s">
        <v>371</v>
      </c>
      <c r="AH112" s="7">
        <v>4</v>
      </c>
      <c r="AI112" s="6">
        <f t="shared" si="59"/>
        <v>120</v>
      </c>
      <c r="AJ112" s="6">
        <f>AK112+AL112+AM112</f>
        <v>54</v>
      </c>
      <c r="AK112" s="6">
        <v>18</v>
      </c>
      <c r="AL112" s="6"/>
      <c r="AM112" s="6">
        <v>36</v>
      </c>
      <c r="AN112" s="6">
        <f t="shared" si="60"/>
        <v>66</v>
      </c>
      <c r="AO112" s="7">
        <f>AJ112/18</f>
        <v>3</v>
      </c>
      <c r="AP112" s="6" t="s">
        <v>19</v>
      </c>
      <c r="AQ112" s="7">
        <f>AJ112/AI112*100</f>
        <v>45</v>
      </c>
      <c r="AR112" s="3" t="s">
        <v>227</v>
      </c>
    </row>
    <row r="113" spans="1:44" ht="15" customHeight="1" x14ac:dyDescent="0.3">
      <c r="C113" s="8" t="s">
        <v>23</v>
      </c>
      <c r="D113" s="365">
        <f t="shared" ref="D113:K113" si="61">SUM(D106:D112)</f>
        <v>30</v>
      </c>
      <c r="E113" s="500">
        <f t="shared" si="61"/>
        <v>900</v>
      </c>
      <c r="F113" s="500">
        <f t="shared" si="61"/>
        <v>288</v>
      </c>
      <c r="G113" s="500">
        <f t="shared" si="61"/>
        <v>90</v>
      </c>
      <c r="H113" s="500">
        <f t="shared" si="61"/>
        <v>0</v>
      </c>
      <c r="I113" s="500">
        <f t="shared" si="61"/>
        <v>198</v>
      </c>
      <c r="J113" s="500">
        <f t="shared" si="61"/>
        <v>612</v>
      </c>
      <c r="K113" s="500">
        <f t="shared" si="61"/>
        <v>16</v>
      </c>
      <c r="L113" s="500"/>
      <c r="M113" s="500"/>
      <c r="AF113" s="470"/>
      <c r="AG113" s="8" t="s">
        <v>23</v>
      </c>
      <c r="AH113" s="365">
        <f t="shared" ref="AH113:AO113" si="62">SUM(AH106:AH112)</f>
        <v>30</v>
      </c>
      <c r="AI113" s="500">
        <f t="shared" si="62"/>
        <v>900</v>
      </c>
      <c r="AJ113" s="500">
        <f t="shared" si="62"/>
        <v>288</v>
      </c>
      <c r="AK113" s="500">
        <f t="shared" si="62"/>
        <v>90</v>
      </c>
      <c r="AL113" s="500">
        <f t="shared" si="62"/>
        <v>0</v>
      </c>
      <c r="AM113" s="500">
        <f t="shared" si="62"/>
        <v>198</v>
      </c>
      <c r="AN113" s="500">
        <f t="shared" si="62"/>
        <v>612</v>
      </c>
      <c r="AO113" s="500">
        <f t="shared" si="62"/>
        <v>16</v>
      </c>
      <c r="AP113" s="500"/>
      <c r="AQ113" s="500"/>
    </row>
    <row r="114" spans="1:44" ht="15" customHeight="1" x14ac:dyDescent="0.3">
      <c r="C114" s="9" t="s">
        <v>24</v>
      </c>
      <c r="D114" s="10">
        <f>30-D113</f>
        <v>0</v>
      </c>
      <c r="E114" s="10"/>
      <c r="F114" s="10"/>
      <c r="G114" s="10"/>
      <c r="H114" s="10"/>
      <c r="I114" s="10"/>
      <c r="J114" s="10"/>
      <c r="K114" s="10"/>
      <c r="L114" s="10"/>
      <c r="M114" s="10"/>
      <c r="AN114" s="3"/>
      <c r="AO114" s="3"/>
    </row>
    <row r="115" spans="1:44" ht="15" customHeight="1" x14ac:dyDescent="0.3">
      <c r="C115" s="9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AN115" s="3"/>
      <c r="AO115" s="3"/>
    </row>
    <row r="116" spans="1:44" ht="15" customHeight="1" x14ac:dyDescent="0.3">
      <c r="C116" s="9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AN116" s="3"/>
      <c r="AO116" s="3"/>
    </row>
    <row r="117" spans="1:44" x14ac:dyDescent="0.3">
      <c r="C117" s="2" t="s">
        <v>214</v>
      </c>
      <c r="AG117" s="2" t="s">
        <v>214</v>
      </c>
      <c r="AH117" s="3"/>
      <c r="AI117" s="3"/>
      <c r="AJ117" s="3"/>
      <c r="AK117" s="3"/>
      <c r="AL117" s="3"/>
      <c r="AM117" s="3"/>
      <c r="AN117" s="3"/>
      <c r="AO117" s="3"/>
    </row>
    <row r="118" spans="1:44" x14ac:dyDescent="0.3">
      <c r="C118" s="1414" t="s">
        <v>0</v>
      </c>
      <c r="D118" s="1415" t="s">
        <v>1</v>
      </c>
      <c r="E118" s="1416" t="s">
        <v>2</v>
      </c>
      <c r="F118" s="1416"/>
      <c r="G118" s="1416"/>
      <c r="H118" s="1416"/>
      <c r="I118" s="1416"/>
      <c r="J118" s="1417"/>
      <c r="K118" s="1415" t="s">
        <v>3</v>
      </c>
      <c r="L118" s="1415" t="s">
        <v>4</v>
      </c>
      <c r="M118" s="1415" t="s">
        <v>5</v>
      </c>
      <c r="AG118" s="1414" t="s">
        <v>0</v>
      </c>
      <c r="AH118" s="1415" t="s">
        <v>1</v>
      </c>
      <c r="AI118" s="1416" t="s">
        <v>2</v>
      </c>
      <c r="AJ118" s="1416"/>
      <c r="AK118" s="1416"/>
      <c r="AL118" s="1416"/>
      <c r="AM118" s="1416"/>
      <c r="AN118" s="1417"/>
      <c r="AO118" s="1415" t="s">
        <v>3</v>
      </c>
      <c r="AP118" s="1415" t="s">
        <v>4</v>
      </c>
      <c r="AQ118" s="1415" t="s">
        <v>5</v>
      </c>
    </row>
    <row r="119" spans="1:44" x14ac:dyDescent="0.3">
      <c r="C119" s="1414"/>
      <c r="D119" s="1415"/>
      <c r="E119" s="1415" t="s">
        <v>6</v>
      </c>
      <c r="F119" s="1418" t="s">
        <v>7</v>
      </c>
      <c r="G119" s="1418"/>
      <c r="H119" s="1418"/>
      <c r="I119" s="1418"/>
      <c r="J119" s="1415" t="s">
        <v>26</v>
      </c>
      <c r="K119" s="1415"/>
      <c r="L119" s="1415"/>
      <c r="M119" s="1415"/>
      <c r="AG119" s="1414"/>
      <c r="AH119" s="1415"/>
      <c r="AI119" s="1415" t="s">
        <v>6</v>
      </c>
      <c r="AJ119" s="1418" t="s">
        <v>7</v>
      </c>
      <c r="AK119" s="1418"/>
      <c r="AL119" s="1418"/>
      <c r="AM119" s="1418"/>
      <c r="AN119" s="1415" t="s">
        <v>26</v>
      </c>
      <c r="AO119" s="1415"/>
      <c r="AP119" s="1415"/>
      <c r="AQ119" s="1415"/>
    </row>
    <row r="120" spans="1:44" x14ac:dyDescent="0.3">
      <c r="C120" s="1414"/>
      <c r="D120" s="1415"/>
      <c r="E120" s="1417"/>
      <c r="F120" s="1415" t="s">
        <v>9</v>
      </c>
      <c r="G120" s="1416" t="s">
        <v>10</v>
      </c>
      <c r="H120" s="1417"/>
      <c r="I120" s="1417"/>
      <c r="J120" s="1417"/>
      <c r="K120" s="1415"/>
      <c r="L120" s="1415"/>
      <c r="M120" s="1415"/>
      <c r="AG120" s="1414"/>
      <c r="AH120" s="1415"/>
      <c r="AI120" s="1417"/>
      <c r="AJ120" s="1415" t="s">
        <v>9</v>
      </c>
      <c r="AK120" s="1416" t="s">
        <v>10</v>
      </c>
      <c r="AL120" s="1417"/>
      <c r="AM120" s="1417"/>
      <c r="AN120" s="1417"/>
      <c r="AO120" s="1415"/>
      <c r="AP120" s="1415"/>
      <c r="AQ120" s="1415"/>
    </row>
    <row r="121" spans="1:44" x14ac:dyDescent="0.3">
      <c r="C121" s="1414"/>
      <c r="D121" s="1415"/>
      <c r="E121" s="1417"/>
      <c r="F121" s="1419"/>
      <c r="G121" s="1415" t="s">
        <v>27</v>
      </c>
      <c r="H121" s="1415" t="s">
        <v>28</v>
      </c>
      <c r="I121" s="1415" t="s">
        <v>29</v>
      </c>
      <c r="J121" s="1417"/>
      <c r="K121" s="1415"/>
      <c r="L121" s="1415"/>
      <c r="M121" s="1415"/>
      <c r="AG121" s="1414"/>
      <c r="AH121" s="1415"/>
      <c r="AI121" s="1417"/>
      <c r="AJ121" s="1419"/>
      <c r="AK121" s="1415" t="s">
        <v>27</v>
      </c>
      <c r="AL121" s="1415" t="s">
        <v>28</v>
      </c>
      <c r="AM121" s="1415" t="s">
        <v>29</v>
      </c>
      <c r="AN121" s="1417"/>
      <c r="AO121" s="1415"/>
      <c r="AP121" s="1415"/>
      <c r="AQ121" s="1415"/>
    </row>
    <row r="122" spans="1:44" ht="12.75" customHeight="1" x14ac:dyDescent="0.3">
      <c r="C122" s="1414"/>
      <c r="D122" s="1415"/>
      <c r="E122" s="1417"/>
      <c r="F122" s="1419"/>
      <c r="G122" s="1415"/>
      <c r="H122" s="1415"/>
      <c r="I122" s="1415"/>
      <c r="J122" s="1417"/>
      <c r="K122" s="1415"/>
      <c r="L122" s="1415"/>
      <c r="M122" s="1415"/>
      <c r="AG122" s="1414"/>
      <c r="AH122" s="1415"/>
      <c r="AI122" s="1417"/>
      <c r="AJ122" s="1419"/>
      <c r="AK122" s="1415"/>
      <c r="AL122" s="1415"/>
      <c r="AM122" s="1415"/>
      <c r="AN122" s="1417"/>
      <c r="AO122" s="1415"/>
      <c r="AP122" s="1415"/>
      <c r="AQ122" s="1415"/>
    </row>
    <row r="123" spans="1:44" hidden="1" x14ac:dyDescent="0.3">
      <c r="C123" s="1414"/>
      <c r="D123" s="1415"/>
      <c r="E123" s="1417"/>
      <c r="F123" s="1419"/>
      <c r="G123" s="1415"/>
      <c r="H123" s="1415"/>
      <c r="I123" s="1415"/>
      <c r="J123" s="1417"/>
      <c r="K123" s="1415"/>
      <c r="L123" s="1415"/>
      <c r="M123" s="1415"/>
      <c r="AG123" s="1414"/>
      <c r="AH123" s="1415"/>
      <c r="AI123" s="1417"/>
      <c r="AJ123" s="1419"/>
      <c r="AK123" s="1415"/>
      <c r="AL123" s="1415"/>
      <c r="AM123" s="1415"/>
      <c r="AN123" s="1417"/>
      <c r="AO123" s="1415"/>
      <c r="AP123" s="1415"/>
      <c r="AQ123" s="1415"/>
    </row>
    <row r="124" spans="1:44" ht="27" hidden="1" customHeight="1" x14ac:dyDescent="0.3">
      <c r="C124" s="1414"/>
      <c r="D124" s="1415"/>
      <c r="E124" s="1417"/>
      <c r="F124" s="1419"/>
      <c r="G124" s="1415"/>
      <c r="H124" s="1415"/>
      <c r="I124" s="1415"/>
      <c r="J124" s="1417"/>
      <c r="K124" s="1415"/>
      <c r="L124" s="1415"/>
      <c r="M124" s="1415"/>
      <c r="AG124" s="1414"/>
      <c r="AH124" s="1415"/>
      <c r="AI124" s="1417"/>
      <c r="AJ124" s="1419"/>
      <c r="AK124" s="1415"/>
      <c r="AL124" s="1415"/>
      <c r="AM124" s="1415"/>
      <c r="AN124" s="1417"/>
      <c r="AO124" s="1415"/>
      <c r="AP124" s="1415"/>
      <c r="AQ124" s="1415"/>
    </row>
    <row r="125" spans="1:44" ht="27" x14ac:dyDescent="0.3">
      <c r="A125" s="1" t="s">
        <v>17</v>
      </c>
      <c r="B125" s="1" t="s">
        <v>32</v>
      </c>
      <c r="C125" s="4" t="s">
        <v>199</v>
      </c>
      <c r="D125" s="5">
        <v>3</v>
      </c>
      <c r="E125" s="6">
        <f>D125*30</f>
        <v>90</v>
      </c>
      <c r="F125" s="6">
        <f>G125+H125+I125</f>
        <v>45</v>
      </c>
      <c r="G125" s="6"/>
      <c r="H125" s="6"/>
      <c r="I125" s="6">
        <v>45</v>
      </c>
      <c r="J125" s="6">
        <f t="shared" ref="J125:J132" si="63">E125-F125</f>
        <v>45</v>
      </c>
      <c r="K125" s="7">
        <f>F125/15</f>
        <v>3</v>
      </c>
      <c r="L125" s="6" t="s">
        <v>17</v>
      </c>
      <c r="M125" s="7">
        <f>F125/E125*100</f>
        <v>50</v>
      </c>
      <c r="N125" s="3" t="s">
        <v>230</v>
      </c>
      <c r="AD125" s="241" t="s">
        <v>314</v>
      </c>
      <c r="AF125" s="472" t="s">
        <v>411</v>
      </c>
      <c r="AG125" s="720" t="s">
        <v>412</v>
      </c>
      <c r="AH125" s="5">
        <v>3</v>
      </c>
      <c r="AI125" s="6">
        <f>AH125*30</f>
        <v>90</v>
      </c>
      <c r="AJ125" s="6">
        <f>AK125+AL125+AM125</f>
        <v>45</v>
      </c>
      <c r="AK125" s="6"/>
      <c r="AL125" s="6"/>
      <c r="AM125" s="6">
        <v>45</v>
      </c>
      <c r="AN125" s="6">
        <f>AI125-AJ125</f>
        <v>45</v>
      </c>
      <c r="AO125" s="7">
        <f>AJ125/15</f>
        <v>3</v>
      </c>
      <c r="AP125" s="6" t="s">
        <v>17</v>
      </c>
      <c r="AQ125" s="7">
        <f>AJ125/AI125*100</f>
        <v>50</v>
      </c>
      <c r="AR125" s="3" t="s">
        <v>413</v>
      </c>
    </row>
    <row r="126" spans="1:44" ht="27" x14ac:dyDescent="0.3">
      <c r="A126" s="1" t="s">
        <v>13</v>
      </c>
      <c r="B126" s="1" t="s">
        <v>32</v>
      </c>
      <c r="C126" s="4" t="s">
        <v>306</v>
      </c>
      <c r="D126" s="7">
        <v>4</v>
      </c>
      <c r="E126" s="6">
        <f t="shared" ref="E126:E132" si="64">D126*30</f>
        <v>120</v>
      </c>
      <c r="F126" s="6">
        <f t="shared" ref="F126:F132" si="65">G126+H126+I126</f>
        <v>45</v>
      </c>
      <c r="G126" s="6">
        <v>15</v>
      </c>
      <c r="H126" s="6"/>
      <c r="I126" s="6">
        <v>30</v>
      </c>
      <c r="J126" s="6">
        <f t="shared" si="63"/>
        <v>75</v>
      </c>
      <c r="K126" s="7">
        <f t="shared" ref="K126:K131" si="66">F126/15</f>
        <v>3</v>
      </c>
      <c r="L126" s="6" t="s">
        <v>17</v>
      </c>
      <c r="M126" s="7">
        <f t="shared" ref="M126:M132" si="67">F126/E126*100</f>
        <v>37.5</v>
      </c>
      <c r="N126" s="3" t="s">
        <v>227</v>
      </c>
      <c r="AD126" s="241" t="s">
        <v>317</v>
      </c>
      <c r="AF126" s="472"/>
      <c r="AG126" s="723" t="s">
        <v>374</v>
      </c>
      <c r="AH126" s="7">
        <v>4</v>
      </c>
      <c r="AI126" s="6">
        <f t="shared" ref="AI126:AI132" si="68">AH126*30</f>
        <v>120</v>
      </c>
      <c r="AJ126" s="6">
        <f t="shared" ref="AJ126:AJ132" si="69">AK126+AL126+AM126</f>
        <v>45</v>
      </c>
      <c r="AK126" s="6">
        <v>15</v>
      </c>
      <c r="AL126" s="6"/>
      <c r="AM126" s="6">
        <v>30</v>
      </c>
      <c r="AN126" s="6">
        <f t="shared" ref="AN126:AN132" si="70">AI126-AJ126</f>
        <v>75</v>
      </c>
      <c r="AO126" s="7">
        <f t="shared" ref="AO126:AO131" si="71">AJ126/15</f>
        <v>3</v>
      </c>
      <c r="AP126" s="6" t="s">
        <v>17</v>
      </c>
      <c r="AQ126" s="7">
        <f t="shared" ref="AQ126:AQ132" si="72">AJ126/AI126*100</f>
        <v>37.5</v>
      </c>
      <c r="AR126" s="3" t="s">
        <v>227</v>
      </c>
    </row>
    <row r="127" spans="1:44" x14ac:dyDescent="0.3">
      <c r="A127" s="1" t="s">
        <v>13</v>
      </c>
      <c r="B127" s="1" t="s">
        <v>15</v>
      </c>
      <c r="C127" s="4" t="s">
        <v>240</v>
      </c>
      <c r="D127" s="7">
        <v>3</v>
      </c>
      <c r="E127" s="6">
        <f>D127*30</f>
        <v>90</v>
      </c>
      <c r="F127" s="6">
        <f>G127+H127+I127</f>
        <v>30</v>
      </c>
      <c r="G127" s="6">
        <v>15</v>
      </c>
      <c r="H127" s="6"/>
      <c r="I127" s="6">
        <v>15</v>
      </c>
      <c r="J127" s="6">
        <f t="shared" si="63"/>
        <v>60</v>
      </c>
      <c r="K127" s="7">
        <f>F127/15</f>
        <v>2</v>
      </c>
      <c r="L127" s="6" t="s">
        <v>17</v>
      </c>
      <c r="M127" s="7">
        <f>F127/E127*100</f>
        <v>33.333333333333329</v>
      </c>
      <c r="N127" s="3" t="s">
        <v>227</v>
      </c>
      <c r="AD127" s="241" t="s">
        <v>317</v>
      </c>
      <c r="AF127" s="470">
        <v>6.8</v>
      </c>
      <c r="AG127" s="720" t="s">
        <v>240</v>
      </c>
      <c r="AH127" s="7">
        <v>4</v>
      </c>
      <c r="AI127" s="6">
        <f t="shared" si="68"/>
        <v>120</v>
      </c>
      <c r="AJ127" s="6">
        <f t="shared" si="69"/>
        <v>45</v>
      </c>
      <c r="AK127" s="6">
        <v>15</v>
      </c>
      <c r="AL127" s="6"/>
      <c r="AM127" s="6">
        <v>30</v>
      </c>
      <c r="AN127" s="6">
        <f t="shared" si="70"/>
        <v>75</v>
      </c>
      <c r="AO127" s="7">
        <f t="shared" si="71"/>
        <v>3</v>
      </c>
      <c r="AP127" s="6" t="s">
        <v>17</v>
      </c>
      <c r="AQ127" s="7">
        <f t="shared" si="72"/>
        <v>37.5</v>
      </c>
      <c r="AR127" s="3" t="s">
        <v>227</v>
      </c>
    </row>
    <row r="128" spans="1:44" x14ac:dyDescent="0.3">
      <c r="A128" s="1" t="s">
        <v>13</v>
      </c>
      <c r="B128" s="1" t="s">
        <v>15</v>
      </c>
      <c r="C128" s="4" t="s">
        <v>305</v>
      </c>
      <c r="D128" s="7">
        <v>5</v>
      </c>
      <c r="E128" s="6">
        <f t="shared" si="64"/>
        <v>150</v>
      </c>
      <c r="F128" s="6">
        <f t="shared" si="65"/>
        <v>60</v>
      </c>
      <c r="G128" s="6">
        <v>30</v>
      </c>
      <c r="H128" s="6"/>
      <c r="I128" s="6">
        <v>30</v>
      </c>
      <c r="J128" s="6">
        <f t="shared" si="63"/>
        <v>90</v>
      </c>
      <c r="K128" s="7">
        <f t="shared" si="66"/>
        <v>4</v>
      </c>
      <c r="L128" s="6" t="s">
        <v>19</v>
      </c>
      <c r="M128" s="7">
        <f t="shared" si="67"/>
        <v>40</v>
      </c>
      <c r="N128" s="3" t="s">
        <v>228</v>
      </c>
      <c r="AD128" s="437" t="s">
        <v>319</v>
      </c>
      <c r="AF128" s="470">
        <v>8</v>
      </c>
      <c r="AG128" s="720" t="s">
        <v>294</v>
      </c>
      <c r="AH128" s="7">
        <v>5</v>
      </c>
      <c r="AI128" s="6">
        <f t="shared" si="68"/>
        <v>150</v>
      </c>
      <c r="AJ128" s="6">
        <f t="shared" si="69"/>
        <v>60</v>
      </c>
      <c r="AK128" s="6">
        <v>30</v>
      </c>
      <c r="AL128" s="6"/>
      <c r="AM128" s="6">
        <v>30</v>
      </c>
      <c r="AN128" s="6">
        <f t="shared" si="70"/>
        <v>90</v>
      </c>
      <c r="AO128" s="7">
        <f t="shared" si="71"/>
        <v>4</v>
      </c>
      <c r="AP128" s="6" t="s">
        <v>19</v>
      </c>
      <c r="AQ128" s="7">
        <f t="shared" si="72"/>
        <v>40</v>
      </c>
      <c r="AR128" s="3" t="s">
        <v>227</v>
      </c>
    </row>
    <row r="129" spans="1:44" ht="27" x14ac:dyDescent="0.3">
      <c r="A129" s="1" t="s">
        <v>13</v>
      </c>
      <c r="B129" s="1" t="s">
        <v>32</v>
      </c>
      <c r="C129" s="11" t="s">
        <v>235</v>
      </c>
      <c r="D129" s="7">
        <v>6</v>
      </c>
      <c r="E129" s="6">
        <f t="shared" si="64"/>
        <v>180</v>
      </c>
      <c r="F129" s="6">
        <f t="shared" si="65"/>
        <v>60</v>
      </c>
      <c r="G129" s="6">
        <v>30</v>
      </c>
      <c r="H129" s="6"/>
      <c r="I129" s="6">
        <v>30</v>
      </c>
      <c r="J129" s="6">
        <f t="shared" si="63"/>
        <v>120</v>
      </c>
      <c r="K129" s="7">
        <f t="shared" si="66"/>
        <v>4</v>
      </c>
      <c r="L129" s="6" t="s">
        <v>19</v>
      </c>
      <c r="M129" s="7">
        <f t="shared" si="67"/>
        <v>33.333333333333329</v>
      </c>
      <c r="N129" s="3" t="s">
        <v>227</v>
      </c>
      <c r="AD129" s="437" t="s">
        <v>317</v>
      </c>
      <c r="AF129" s="472">
        <v>11</v>
      </c>
      <c r="AG129" s="720" t="s">
        <v>414</v>
      </c>
      <c r="AH129" s="7">
        <v>5</v>
      </c>
      <c r="AI129" s="6">
        <f t="shared" si="68"/>
        <v>150</v>
      </c>
      <c r="AJ129" s="6">
        <f t="shared" si="69"/>
        <v>60</v>
      </c>
      <c r="AK129" s="6">
        <v>30</v>
      </c>
      <c r="AL129" s="6"/>
      <c r="AM129" s="6">
        <v>30</v>
      </c>
      <c r="AN129" s="6">
        <f t="shared" si="70"/>
        <v>90</v>
      </c>
      <c r="AO129" s="7">
        <f t="shared" si="71"/>
        <v>4</v>
      </c>
      <c r="AP129" s="6" t="s">
        <v>19</v>
      </c>
      <c r="AQ129" s="7">
        <f t="shared" si="72"/>
        <v>40</v>
      </c>
      <c r="AR129" s="3" t="s">
        <v>227</v>
      </c>
    </row>
    <row r="130" spans="1:44" ht="28.5" customHeight="1" x14ac:dyDescent="0.3">
      <c r="A130" s="1" t="s">
        <v>13</v>
      </c>
      <c r="B130" s="1" t="s">
        <v>32</v>
      </c>
      <c r="C130" s="4" t="s">
        <v>241</v>
      </c>
      <c r="D130" s="7">
        <v>5</v>
      </c>
      <c r="E130" s="6">
        <f t="shared" si="64"/>
        <v>150</v>
      </c>
      <c r="F130" s="6">
        <f t="shared" si="65"/>
        <v>60</v>
      </c>
      <c r="G130" s="6">
        <v>30</v>
      </c>
      <c r="H130" s="6"/>
      <c r="I130" s="6">
        <v>30</v>
      </c>
      <c r="J130" s="6">
        <f t="shared" si="63"/>
        <v>90</v>
      </c>
      <c r="K130" s="7">
        <f t="shared" si="66"/>
        <v>4</v>
      </c>
      <c r="L130" s="6" t="s">
        <v>19</v>
      </c>
      <c r="M130" s="7">
        <f t="shared" si="67"/>
        <v>40</v>
      </c>
      <c r="N130" s="3" t="s">
        <v>227</v>
      </c>
      <c r="AD130" s="437" t="s">
        <v>317</v>
      </c>
      <c r="AF130" s="472"/>
      <c r="AG130" s="720" t="s">
        <v>375</v>
      </c>
      <c r="AH130" s="7">
        <v>5</v>
      </c>
      <c r="AI130" s="6">
        <f t="shared" si="68"/>
        <v>150</v>
      </c>
      <c r="AJ130" s="6">
        <f t="shared" si="69"/>
        <v>60</v>
      </c>
      <c r="AK130" s="6">
        <v>30</v>
      </c>
      <c r="AL130" s="6"/>
      <c r="AM130" s="6">
        <v>30</v>
      </c>
      <c r="AN130" s="6">
        <f t="shared" si="70"/>
        <v>90</v>
      </c>
      <c r="AO130" s="7">
        <f t="shared" si="71"/>
        <v>4</v>
      </c>
      <c r="AP130" s="6" t="s">
        <v>19</v>
      </c>
      <c r="AQ130" s="7">
        <f t="shared" si="72"/>
        <v>40</v>
      </c>
      <c r="AR130" s="3" t="s">
        <v>227</v>
      </c>
    </row>
    <row r="131" spans="1:44" ht="15" customHeight="1" x14ac:dyDescent="0.3">
      <c r="A131" s="1" t="s">
        <v>17</v>
      </c>
      <c r="B131" s="1" t="s">
        <v>15</v>
      </c>
      <c r="C131" s="11" t="s">
        <v>43</v>
      </c>
      <c r="D131" s="7">
        <v>3</v>
      </c>
      <c r="E131" s="6">
        <f t="shared" si="64"/>
        <v>90</v>
      </c>
      <c r="F131" s="6">
        <f t="shared" si="65"/>
        <v>30</v>
      </c>
      <c r="G131" s="6">
        <v>15</v>
      </c>
      <c r="H131" s="6"/>
      <c r="I131" s="6">
        <v>15</v>
      </c>
      <c r="J131" s="6">
        <f t="shared" si="63"/>
        <v>60</v>
      </c>
      <c r="K131" s="7">
        <f t="shared" si="66"/>
        <v>2</v>
      </c>
      <c r="L131" s="6" t="s">
        <v>30</v>
      </c>
      <c r="M131" s="7">
        <f t="shared" si="67"/>
        <v>33.333333333333329</v>
      </c>
      <c r="N131" s="3" t="s">
        <v>230</v>
      </c>
      <c r="AD131" s="437" t="s">
        <v>322</v>
      </c>
      <c r="AF131" s="470">
        <v>8</v>
      </c>
      <c r="AG131" s="720" t="s">
        <v>43</v>
      </c>
      <c r="AH131" s="7">
        <v>3</v>
      </c>
      <c r="AI131" s="6">
        <f t="shared" si="68"/>
        <v>90</v>
      </c>
      <c r="AJ131" s="6">
        <f t="shared" si="69"/>
        <v>30</v>
      </c>
      <c r="AK131" s="6">
        <v>15</v>
      </c>
      <c r="AL131" s="6"/>
      <c r="AM131" s="6">
        <v>15</v>
      </c>
      <c r="AN131" s="6">
        <f t="shared" si="70"/>
        <v>60</v>
      </c>
      <c r="AO131" s="7">
        <f t="shared" si="71"/>
        <v>2</v>
      </c>
      <c r="AP131" s="6" t="s">
        <v>30</v>
      </c>
      <c r="AQ131" s="7">
        <f t="shared" si="72"/>
        <v>33.333333333333329</v>
      </c>
      <c r="AR131" s="3" t="s">
        <v>227</v>
      </c>
    </row>
    <row r="132" spans="1:44" ht="15" customHeight="1" x14ac:dyDescent="0.3">
      <c r="A132" s="1" t="s">
        <v>13</v>
      </c>
      <c r="B132" s="1" t="s">
        <v>15</v>
      </c>
      <c r="C132" s="4" t="s">
        <v>234</v>
      </c>
      <c r="D132" s="7">
        <v>1</v>
      </c>
      <c r="E132" s="6">
        <f t="shared" si="64"/>
        <v>30</v>
      </c>
      <c r="F132" s="6">
        <f t="shared" si="65"/>
        <v>0</v>
      </c>
      <c r="G132" s="6"/>
      <c r="H132" s="6"/>
      <c r="I132" s="6"/>
      <c r="J132" s="6">
        <f t="shared" si="63"/>
        <v>30</v>
      </c>
      <c r="K132" s="7">
        <f>F132/15</f>
        <v>0</v>
      </c>
      <c r="L132" s="6" t="s">
        <v>30</v>
      </c>
      <c r="M132" s="7">
        <f t="shared" si="67"/>
        <v>0</v>
      </c>
      <c r="N132" s="3" t="s">
        <v>227</v>
      </c>
      <c r="AD132" s="437" t="s">
        <v>317</v>
      </c>
      <c r="AF132" s="470" t="s">
        <v>366</v>
      </c>
      <c r="AG132" s="720" t="s">
        <v>234</v>
      </c>
      <c r="AH132" s="7">
        <v>1</v>
      </c>
      <c r="AI132" s="6">
        <f t="shared" si="68"/>
        <v>30</v>
      </c>
      <c r="AJ132" s="6">
        <f t="shared" si="69"/>
        <v>0</v>
      </c>
      <c r="AK132" s="6"/>
      <c r="AL132" s="6"/>
      <c r="AM132" s="6"/>
      <c r="AN132" s="6">
        <f t="shared" si="70"/>
        <v>30</v>
      </c>
      <c r="AO132" s="7">
        <f>AJ132/15</f>
        <v>0</v>
      </c>
      <c r="AP132" s="6" t="s">
        <v>30</v>
      </c>
      <c r="AQ132" s="7">
        <f t="shared" si="72"/>
        <v>0</v>
      </c>
      <c r="AR132" s="3" t="s">
        <v>227</v>
      </c>
    </row>
    <row r="133" spans="1:44" ht="15" customHeight="1" x14ac:dyDescent="0.3">
      <c r="C133" s="8" t="s">
        <v>23</v>
      </c>
      <c r="D133" s="365">
        <f t="shared" ref="D133:M133" si="73">SUM(D125:D132)</f>
        <v>30</v>
      </c>
      <c r="E133" s="500">
        <f t="shared" si="73"/>
        <v>900</v>
      </c>
      <c r="F133" s="500">
        <f t="shared" si="73"/>
        <v>330</v>
      </c>
      <c r="G133" s="500">
        <f t="shared" si="73"/>
        <v>135</v>
      </c>
      <c r="H133" s="500">
        <f t="shared" si="73"/>
        <v>0</v>
      </c>
      <c r="I133" s="500">
        <f t="shared" si="73"/>
        <v>195</v>
      </c>
      <c r="J133" s="500">
        <f t="shared" si="73"/>
        <v>570</v>
      </c>
      <c r="K133" s="500">
        <f t="shared" si="73"/>
        <v>22</v>
      </c>
      <c r="L133" s="500">
        <f t="shared" si="73"/>
        <v>0</v>
      </c>
      <c r="M133" s="500">
        <f t="shared" si="73"/>
        <v>267.49999999999994</v>
      </c>
      <c r="AG133" s="8" t="s">
        <v>23</v>
      </c>
      <c r="AH133" s="365">
        <f t="shared" ref="AH133:AQ133" si="74">SUM(AH125:AH132)</f>
        <v>30</v>
      </c>
      <c r="AI133" s="500">
        <f t="shared" si="74"/>
        <v>900</v>
      </c>
      <c r="AJ133" s="500">
        <f t="shared" si="74"/>
        <v>345</v>
      </c>
      <c r="AK133" s="500">
        <f t="shared" si="74"/>
        <v>135</v>
      </c>
      <c r="AL133" s="500">
        <f t="shared" si="74"/>
        <v>0</v>
      </c>
      <c r="AM133" s="500">
        <f t="shared" si="74"/>
        <v>210</v>
      </c>
      <c r="AN133" s="500">
        <f t="shared" si="74"/>
        <v>555</v>
      </c>
      <c r="AO133" s="500">
        <f t="shared" si="74"/>
        <v>23</v>
      </c>
      <c r="AP133" s="500">
        <f t="shared" si="74"/>
        <v>0</v>
      </c>
      <c r="AQ133" s="500">
        <f t="shared" si="74"/>
        <v>278.33333333333331</v>
      </c>
    </row>
    <row r="134" spans="1:44" ht="15" customHeight="1" x14ac:dyDescent="0.3">
      <c r="C134" s="9" t="s">
        <v>24</v>
      </c>
      <c r="D134" s="10">
        <f>30-D133</f>
        <v>0</v>
      </c>
      <c r="AN134" s="3"/>
      <c r="AO134" s="3"/>
    </row>
    <row r="135" spans="1:44" x14ac:dyDescent="0.3">
      <c r="C135" s="2" t="s">
        <v>215</v>
      </c>
      <c r="AG135" s="2" t="s">
        <v>215</v>
      </c>
      <c r="AH135" s="3"/>
      <c r="AI135" s="3"/>
      <c r="AJ135" s="3"/>
      <c r="AK135" s="3"/>
      <c r="AL135" s="3"/>
      <c r="AM135" s="3"/>
      <c r="AN135" s="3"/>
      <c r="AO135" s="3"/>
    </row>
    <row r="136" spans="1:44" x14ac:dyDescent="0.3">
      <c r="C136" s="1414" t="s">
        <v>0</v>
      </c>
      <c r="D136" s="1415" t="s">
        <v>1</v>
      </c>
      <c r="E136" s="1416" t="s">
        <v>2</v>
      </c>
      <c r="F136" s="1416"/>
      <c r="G136" s="1416"/>
      <c r="H136" s="1416"/>
      <c r="I136" s="1416"/>
      <c r="J136" s="1417"/>
      <c r="K136" s="1415" t="s">
        <v>3</v>
      </c>
      <c r="L136" s="1415" t="s">
        <v>4</v>
      </c>
      <c r="M136" s="1415" t="s">
        <v>5</v>
      </c>
      <c r="AG136" s="1414" t="s">
        <v>0</v>
      </c>
      <c r="AH136" s="1415" t="s">
        <v>1</v>
      </c>
      <c r="AI136" s="1416" t="s">
        <v>2</v>
      </c>
      <c r="AJ136" s="1416"/>
      <c r="AK136" s="1416"/>
      <c r="AL136" s="1416"/>
      <c r="AM136" s="1416"/>
      <c r="AN136" s="1417"/>
      <c r="AO136" s="1415" t="s">
        <v>3</v>
      </c>
      <c r="AP136" s="1415" t="s">
        <v>4</v>
      </c>
      <c r="AQ136" s="1415" t="s">
        <v>5</v>
      </c>
    </row>
    <row r="137" spans="1:44" x14ac:dyDescent="0.3">
      <c r="C137" s="1414"/>
      <c r="D137" s="1415"/>
      <c r="E137" s="1415" t="s">
        <v>6</v>
      </c>
      <c r="F137" s="1418" t="s">
        <v>7</v>
      </c>
      <c r="G137" s="1418"/>
      <c r="H137" s="1418"/>
      <c r="I137" s="1418"/>
      <c r="J137" s="1415" t="s">
        <v>26</v>
      </c>
      <c r="K137" s="1415"/>
      <c r="L137" s="1415"/>
      <c r="M137" s="1415"/>
      <c r="AG137" s="1414"/>
      <c r="AH137" s="1415"/>
      <c r="AI137" s="1415" t="s">
        <v>6</v>
      </c>
      <c r="AJ137" s="1418" t="s">
        <v>7</v>
      </c>
      <c r="AK137" s="1418"/>
      <c r="AL137" s="1418"/>
      <c r="AM137" s="1418"/>
      <c r="AN137" s="1415" t="s">
        <v>26</v>
      </c>
      <c r="AO137" s="1415"/>
      <c r="AP137" s="1415"/>
      <c r="AQ137" s="1415"/>
    </row>
    <row r="138" spans="1:44" x14ac:dyDescent="0.3">
      <c r="C138" s="1414"/>
      <c r="D138" s="1415"/>
      <c r="E138" s="1417"/>
      <c r="F138" s="1415" t="s">
        <v>9</v>
      </c>
      <c r="G138" s="1416" t="s">
        <v>10</v>
      </c>
      <c r="H138" s="1417"/>
      <c r="I138" s="1417"/>
      <c r="J138" s="1417"/>
      <c r="K138" s="1415"/>
      <c r="L138" s="1415"/>
      <c r="M138" s="1415"/>
      <c r="AG138" s="1414"/>
      <c r="AH138" s="1415"/>
      <c r="AI138" s="1417"/>
      <c r="AJ138" s="1415" t="s">
        <v>9</v>
      </c>
      <c r="AK138" s="1416" t="s">
        <v>10</v>
      </c>
      <c r="AL138" s="1417"/>
      <c r="AM138" s="1417"/>
      <c r="AN138" s="1417"/>
      <c r="AO138" s="1415"/>
      <c r="AP138" s="1415"/>
      <c r="AQ138" s="1415"/>
    </row>
    <row r="139" spans="1:44" x14ac:dyDescent="0.3">
      <c r="C139" s="1414"/>
      <c r="D139" s="1415"/>
      <c r="E139" s="1417"/>
      <c r="F139" s="1419"/>
      <c r="G139" s="1415" t="s">
        <v>27</v>
      </c>
      <c r="H139" s="1415" t="s">
        <v>28</v>
      </c>
      <c r="I139" s="1415" t="s">
        <v>29</v>
      </c>
      <c r="J139" s="1417"/>
      <c r="K139" s="1415"/>
      <c r="L139" s="1415"/>
      <c r="M139" s="1415"/>
      <c r="AG139" s="1414"/>
      <c r="AH139" s="1415"/>
      <c r="AI139" s="1417"/>
      <c r="AJ139" s="1419"/>
      <c r="AK139" s="1415" t="s">
        <v>27</v>
      </c>
      <c r="AL139" s="1415" t="s">
        <v>28</v>
      </c>
      <c r="AM139" s="1415" t="s">
        <v>29</v>
      </c>
      <c r="AN139" s="1417"/>
      <c r="AO139" s="1415"/>
      <c r="AP139" s="1415"/>
      <c r="AQ139" s="1415"/>
    </row>
    <row r="140" spans="1:44" x14ac:dyDescent="0.3">
      <c r="C140" s="1414"/>
      <c r="D140" s="1415"/>
      <c r="E140" s="1417"/>
      <c r="F140" s="1419"/>
      <c r="G140" s="1415"/>
      <c r="H140" s="1415"/>
      <c r="I140" s="1415"/>
      <c r="J140" s="1417"/>
      <c r="K140" s="1415"/>
      <c r="L140" s="1415"/>
      <c r="M140" s="1415"/>
      <c r="AG140" s="1414"/>
      <c r="AH140" s="1415"/>
      <c r="AI140" s="1417"/>
      <c r="AJ140" s="1419"/>
      <c r="AK140" s="1415"/>
      <c r="AL140" s="1415"/>
      <c r="AM140" s="1415"/>
      <c r="AN140" s="1417"/>
      <c r="AO140" s="1415"/>
      <c r="AP140" s="1415"/>
      <c r="AQ140" s="1415"/>
    </row>
    <row r="141" spans="1:44" x14ac:dyDescent="0.3">
      <c r="C141" s="1414"/>
      <c r="D141" s="1415"/>
      <c r="E141" s="1417"/>
      <c r="F141" s="1419"/>
      <c r="G141" s="1415"/>
      <c r="H141" s="1415"/>
      <c r="I141" s="1415"/>
      <c r="J141" s="1417"/>
      <c r="K141" s="1415"/>
      <c r="L141" s="1415"/>
      <c r="M141" s="1415"/>
      <c r="AG141" s="1414"/>
      <c r="AH141" s="1415"/>
      <c r="AI141" s="1417"/>
      <c r="AJ141" s="1419"/>
      <c r="AK141" s="1415"/>
      <c r="AL141" s="1415"/>
      <c r="AM141" s="1415"/>
      <c r="AN141" s="1417"/>
      <c r="AO141" s="1415"/>
      <c r="AP141" s="1415"/>
      <c r="AQ141" s="1415"/>
    </row>
    <row r="142" spans="1:44" ht="3.75" customHeight="1" x14ac:dyDescent="0.3">
      <c r="C142" s="1414"/>
      <c r="D142" s="1415"/>
      <c r="E142" s="1417"/>
      <c r="F142" s="1419"/>
      <c r="G142" s="1415"/>
      <c r="H142" s="1415"/>
      <c r="I142" s="1415"/>
      <c r="J142" s="1417"/>
      <c r="K142" s="1415"/>
      <c r="L142" s="1415"/>
      <c r="M142" s="1415"/>
      <c r="AG142" s="1414"/>
      <c r="AH142" s="1415"/>
      <c r="AI142" s="1417"/>
      <c r="AJ142" s="1419"/>
      <c r="AK142" s="1415"/>
      <c r="AL142" s="1415"/>
      <c r="AM142" s="1415"/>
      <c r="AN142" s="1417"/>
      <c r="AO142" s="1415"/>
      <c r="AP142" s="1415"/>
      <c r="AQ142" s="1415"/>
    </row>
    <row r="143" spans="1:44" x14ac:dyDescent="0.3">
      <c r="A143" s="1" t="s">
        <v>13</v>
      </c>
      <c r="B143" s="1" t="s">
        <v>15</v>
      </c>
      <c r="C143" s="8" t="s">
        <v>149</v>
      </c>
      <c r="D143" s="5">
        <v>6</v>
      </c>
      <c r="E143" s="6">
        <f>D143*30</f>
        <v>180</v>
      </c>
      <c r="F143" s="6">
        <f>G143+H143+I143</f>
        <v>0</v>
      </c>
      <c r="G143" s="6"/>
      <c r="H143" s="6"/>
      <c r="I143" s="6"/>
      <c r="J143" s="6">
        <f>E143-F143</f>
        <v>180</v>
      </c>
      <c r="K143" s="7">
        <f>F143/13</f>
        <v>0</v>
      </c>
      <c r="L143" s="6" t="s">
        <v>30</v>
      </c>
      <c r="M143" s="7">
        <f>F143/E143*100</f>
        <v>0</v>
      </c>
      <c r="N143" s="3" t="s">
        <v>227</v>
      </c>
      <c r="AD143" s="241" t="s">
        <v>317</v>
      </c>
      <c r="AF143" s="470">
        <v>17</v>
      </c>
      <c r="AG143" s="694" t="s">
        <v>149</v>
      </c>
      <c r="AH143" s="5">
        <v>6</v>
      </c>
      <c r="AI143" s="6">
        <f>AH143*30</f>
        <v>180</v>
      </c>
      <c r="AJ143" s="6">
        <f>AK143+AL143+AM143</f>
        <v>0</v>
      </c>
      <c r="AK143" s="6"/>
      <c r="AL143" s="6"/>
      <c r="AM143" s="6"/>
      <c r="AN143" s="6">
        <f>AI143-AJ143</f>
        <v>180</v>
      </c>
      <c r="AO143" s="7">
        <f>AJ143/13</f>
        <v>0</v>
      </c>
      <c r="AP143" s="6" t="s">
        <v>30</v>
      </c>
      <c r="AQ143" s="7">
        <f>AJ143/AI143*100</f>
        <v>0</v>
      </c>
      <c r="AR143" s="3" t="s">
        <v>227</v>
      </c>
    </row>
    <row r="144" spans="1:44" x14ac:dyDescent="0.3">
      <c r="A144" s="1" t="s">
        <v>13</v>
      </c>
      <c r="B144" s="1" t="s">
        <v>15</v>
      </c>
      <c r="C144" s="4" t="s">
        <v>81</v>
      </c>
      <c r="D144" s="7">
        <v>3</v>
      </c>
      <c r="E144" s="6">
        <f t="shared" ref="E144:E149" si="75">D144*30</f>
        <v>90</v>
      </c>
      <c r="F144" s="6">
        <f t="shared" ref="F144:F149" si="76">G144+H144+I144</f>
        <v>0</v>
      </c>
      <c r="G144" s="6"/>
      <c r="H144" s="6"/>
      <c r="I144" s="6"/>
      <c r="J144" s="6">
        <f t="shared" ref="J144:J149" si="77">E144-F144</f>
        <v>90</v>
      </c>
      <c r="K144" s="7">
        <f t="shared" ref="K144:K149" si="78">F144/13</f>
        <v>0</v>
      </c>
      <c r="L144" s="6"/>
      <c r="M144" s="7">
        <f t="shared" ref="M144:M149" si="79">F144/E144*100</f>
        <v>0</v>
      </c>
      <c r="N144" s="3" t="s">
        <v>227</v>
      </c>
      <c r="AF144" s="470" t="s">
        <v>366</v>
      </c>
      <c r="AG144" s="720" t="s">
        <v>81</v>
      </c>
      <c r="AH144" s="7">
        <v>3</v>
      </c>
      <c r="AI144" s="6">
        <f t="shared" ref="AI144:AI149" si="80">AH144*30</f>
        <v>90</v>
      </c>
      <c r="AJ144" s="6">
        <f t="shared" ref="AJ144:AJ149" si="81">AK144+AL144+AM144</f>
        <v>0</v>
      </c>
      <c r="AK144" s="6"/>
      <c r="AL144" s="6"/>
      <c r="AM144" s="6"/>
      <c r="AN144" s="6">
        <f t="shared" ref="AN144:AN149" si="82">AI144-AJ144</f>
        <v>90</v>
      </c>
      <c r="AO144" s="7">
        <f t="shared" ref="AO144:AO149" si="83">AJ144/13</f>
        <v>0</v>
      </c>
      <c r="AP144" s="6"/>
      <c r="AQ144" s="7">
        <f t="shared" ref="AQ144:AQ149" si="84">AJ144/AI144*100</f>
        <v>0</v>
      </c>
      <c r="AR144" s="3" t="s">
        <v>227</v>
      </c>
    </row>
    <row r="145" spans="1:44" x14ac:dyDescent="0.3">
      <c r="A145" s="1" t="s">
        <v>13</v>
      </c>
      <c r="B145" s="1" t="s">
        <v>15</v>
      </c>
      <c r="C145" s="4" t="s">
        <v>44</v>
      </c>
      <c r="D145" s="7">
        <v>3</v>
      </c>
      <c r="E145" s="6">
        <f t="shared" si="75"/>
        <v>90</v>
      </c>
      <c r="F145" s="6">
        <f t="shared" si="76"/>
        <v>0</v>
      </c>
      <c r="G145" s="6"/>
      <c r="H145" s="6"/>
      <c r="I145" s="6"/>
      <c r="J145" s="6">
        <f t="shared" si="77"/>
        <v>90</v>
      </c>
      <c r="K145" s="7">
        <f t="shared" si="78"/>
        <v>0</v>
      </c>
      <c r="L145" s="6"/>
      <c r="M145" s="7">
        <f t="shared" si="79"/>
        <v>0</v>
      </c>
      <c r="N145" s="3" t="s">
        <v>227</v>
      </c>
      <c r="AF145" s="470"/>
      <c r="AG145" s="720" t="s">
        <v>44</v>
      </c>
      <c r="AH145" s="7">
        <v>3</v>
      </c>
      <c r="AI145" s="6">
        <f t="shared" si="80"/>
        <v>90</v>
      </c>
      <c r="AJ145" s="6">
        <f t="shared" si="81"/>
        <v>0</v>
      </c>
      <c r="AK145" s="6"/>
      <c r="AL145" s="6"/>
      <c r="AM145" s="6"/>
      <c r="AN145" s="6">
        <f t="shared" si="82"/>
        <v>90</v>
      </c>
      <c r="AO145" s="7">
        <f t="shared" si="83"/>
        <v>0</v>
      </c>
      <c r="AP145" s="6"/>
      <c r="AQ145" s="7">
        <f t="shared" si="84"/>
        <v>0</v>
      </c>
      <c r="AR145" s="3" t="s">
        <v>227</v>
      </c>
    </row>
    <row r="146" spans="1:44" ht="27" x14ac:dyDescent="0.3">
      <c r="A146" s="1" t="s">
        <v>17</v>
      </c>
      <c r="B146" s="1" t="s">
        <v>32</v>
      </c>
      <c r="C146" s="4" t="s">
        <v>222</v>
      </c>
      <c r="D146" s="7">
        <v>3</v>
      </c>
      <c r="E146" s="6">
        <f t="shared" si="75"/>
        <v>90</v>
      </c>
      <c r="F146" s="6">
        <f t="shared" si="76"/>
        <v>39</v>
      </c>
      <c r="G146" s="6"/>
      <c r="H146" s="6"/>
      <c r="I146" s="6">
        <v>39</v>
      </c>
      <c r="J146" s="6">
        <f t="shared" si="77"/>
        <v>51</v>
      </c>
      <c r="K146" s="7">
        <f t="shared" si="78"/>
        <v>3</v>
      </c>
      <c r="L146" s="6" t="s">
        <v>30</v>
      </c>
      <c r="M146" s="7">
        <f t="shared" si="79"/>
        <v>43.333333333333336</v>
      </c>
      <c r="N146" s="3" t="s">
        <v>230</v>
      </c>
      <c r="AD146" s="241" t="s">
        <v>314</v>
      </c>
      <c r="AF146" s="472">
        <v>13</v>
      </c>
      <c r="AG146" s="723" t="s">
        <v>359</v>
      </c>
      <c r="AH146" s="7">
        <v>3</v>
      </c>
      <c r="AI146" s="6">
        <f t="shared" si="80"/>
        <v>90</v>
      </c>
      <c r="AJ146" s="6">
        <f t="shared" si="81"/>
        <v>39</v>
      </c>
      <c r="AK146" s="6"/>
      <c r="AL146" s="6"/>
      <c r="AM146" s="6">
        <v>39</v>
      </c>
      <c r="AN146" s="6">
        <f t="shared" si="82"/>
        <v>51</v>
      </c>
      <c r="AO146" s="7">
        <f t="shared" si="83"/>
        <v>3</v>
      </c>
      <c r="AP146" s="6" t="s">
        <v>30</v>
      </c>
      <c r="AQ146" s="7">
        <f t="shared" si="84"/>
        <v>43.333333333333336</v>
      </c>
      <c r="AR146" s="3" t="s">
        <v>230</v>
      </c>
    </row>
    <row r="147" spans="1:44" x14ac:dyDescent="0.3">
      <c r="A147" s="1" t="s">
        <v>13</v>
      </c>
      <c r="B147" s="1" t="s">
        <v>15</v>
      </c>
      <c r="C147" s="4" t="s">
        <v>238</v>
      </c>
      <c r="D147" s="7">
        <v>4</v>
      </c>
      <c r="E147" s="6">
        <f t="shared" si="75"/>
        <v>120</v>
      </c>
      <c r="F147" s="6">
        <f t="shared" si="76"/>
        <v>52</v>
      </c>
      <c r="G147" s="6">
        <v>26</v>
      </c>
      <c r="H147" s="6"/>
      <c r="I147" s="6">
        <v>26</v>
      </c>
      <c r="J147" s="6">
        <f t="shared" si="77"/>
        <v>68</v>
      </c>
      <c r="K147" s="7">
        <f t="shared" si="78"/>
        <v>4</v>
      </c>
      <c r="L147" s="6" t="s">
        <v>19</v>
      </c>
      <c r="M147" s="7">
        <f t="shared" si="79"/>
        <v>43.333333333333336</v>
      </c>
      <c r="N147" s="3" t="s">
        <v>227</v>
      </c>
      <c r="AD147" s="241" t="s">
        <v>317</v>
      </c>
      <c r="AF147" s="470">
        <v>4.5999999999999996</v>
      </c>
      <c r="AG147" s="720" t="s">
        <v>238</v>
      </c>
      <c r="AH147" s="7">
        <v>5</v>
      </c>
      <c r="AI147" s="6">
        <f t="shared" si="80"/>
        <v>150</v>
      </c>
      <c r="AJ147" s="6">
        <f t="shared" si="81"/>
        <v>52</v>
      </c>
      <c r="AK147" s="6">
        <v>26</v>
      </c>
      <c r="AL147" s="6"/>
      <c r="AM147" s="6">
        <v>26</v>
      </c>
      <c r="AN147" s="6">
        <f t="shared" si="82"/>
        <v>98</v>
      </c>
      <c r="AO147" s="7">
        <f t="shared" si="83"/>
        <v>4</v>
      </c>
      <c r="AP147" s="6" t="s">
        <v>19</v>
      </c>
      <c r="AQ147" s="7">
        <f t="shared" si="84"/>
        <v>34.666666666666671</v>
      </c>
      <c r="AR147" s="3" t="s">
        <v>227</v>
      </c>
    </row>
    <row r="148" spans="1:44" ht="26.25" customHeight="1" x14ac:dyDescent="0.3">
      <c r="A148" s="1" t="s">
        <v>13</v>
      </c>
      <c r="B148" s="1" t="s">
        <v>32</v>
      </c>
      <c r="C148" s="4" t="s">
        <v>255</v>
      </c>
      <c r="D148" s="7">
        <v>5</v>
      </c>
      <c r="E148" s="6">
        <f t="shared" si="75"/>
        <v>150</v>
      </c>
      <c r="F148" s="6">
        <f t="shared" si="76"/>
        <v>52</v>
      </c>
      <c r="G148" s="6">
        <v>26</v>
      </c>
      <c r="H148" s="6"/>
      <c r="I148" s="6">
        <v>26</v>
      </c>
      <c r="J148" s="6">
        <f t="shared" si="77"/>
        <v>98</v>
      </c>
      <c r="K148" s="7">
        <f t="shared" si="78"/>
        <v>4</v>
      </c>
      <c r="L148" s="6" t="s">
        <v>19</v>
      </c>
      <c r="M148" s="7">
        <f t="shared" si="79"/>
        <v>34.666666666666671</v>
      </c>
      <c r="N148" s="3" t="s">
        <v>227</v>
      </c>
      <c r="AD148" s="241" t="s">
        <v>317</v>
      </c>
      <c r="AF148" s="472"/>
      <c r="AG148" s="4" t="s">
        <v>415</v>
      </c>
      <c r="AH148" s="7">
        <v>5</v>
      </c>
      <c r="AI148" s="6">
        <f t="shared" si="80"/>
        <v>150</v>
      </c>
      <c r="AJ148" s="6">
        <f t="shared" si="81"/>
        <v>52</v>
      </c>
      <c r="AK148" s="6">
        <v>26</v>
      </c>
      <c r="AL148" s="6"/>
      <c r="AM148" s="6">
        <v>26</v>
      </c>
      <c r="AN148" s="6">
        <f t="shared" si="82"/>
        <v>98</v>
      </c>
      <c r="AO148" s="7">
        <f t="shared" si="83"/>
        <v>4</v>
      </c>
      <c r="AP148" s="6" t="s">
        <v>19</v>
      </c>
      <c r="AQ148" s="7">
        <f t="shared" si="84"/>
        <v>34.666666666666671</v>
      </c>
      <c r="AR148" s="3" t="s">
        <v>227</v>
      </c>
    </row>
    <row r="149" spans="1:44" ht="17.25" customHeight="1" x14ac:dyDescent="0.3">
      <c r="A149" s="1" t="s">
        <v>13</v>
      </c>
      <c r="B149" s="1" t="s">
        <v>32</v>
      </c>
      <c r="C149" s="4" t="s">
        <v>256</v>
      </c>
      <c r="D149" s="7">
        <v>5</v>
      </c>
      <c r="E149" s="6">
        <f t="shared" si="75"/>
        <v>150</v>
      </c>
      <c r="F149" s="6">
        <f t="shared" si="76"/>
        <v>52</v>
      </c>
      <c r="G149" s="6">
        <v>26</v>
      </c>
      <c r="H149" s="6"/>
      <c r="I149" s="6">
        <v>26</v>
      </c>
      <c r="J149" s="6">
        <f t="shared" si="77"/>
        <v>98</v>
      </c>
      <c r="K149" s="7">
        <f t="shared" si="78"/>
        <v>4</v>
      </c>
      <c r="L149" s="6" t="s">
        <v>19</v>
      </c>
      <c r="M149" s="7">
        <f t="shared" si="79"/>
        <v>34.666666666666671</v>
      </c>
      <c r="N149" s="3" t="s">
        <v>227</v>
      </c>
      <c r="AD149" s="241" t="s">
        <v>317</v>
      </c>
      <c r="AF149" s="470"/>
      <c r="AG149" s="720" t="s">
        <v>416</v>
      </c>
      <c r="AH149" s="7">
        <v>5</v>
      </c>
      <c r="AI149" s="6">
        <f t="shared" si="80"/>
        <v>150</v>
      </c>
      <c r="AJ149" s="6">
        <f t="shared" si="81"/>
        <v>52</v>
      </c>
      <c r="AK149" s="6">
        <v>26</v>
      </c>
      <c r="AL149" s="6"/>
      <c r="AM149" s="6">
        <v>26</v>
      </c>
      <c r="AN149" s="6">
        <f t="shared" si="82"/>
        <v>98</v>
      </c>
      <c r="AO149" s="7">
        <f t="shared" si="83"/>
        <v>4</v>
      </c>
      <c r="AP149" s="6" t="s">
        <v>19</v>
      </c>
      <c r="AQ149" s="7">
        <f t="shared" si="84"/>
        <v>34.666666666666671</v>
      </c>
      <c r="AR149" s="3" t="s">
        <v>227</v>
      </c>
    </row>
    <row r="150" spans="1:44" x14ac:dyDescent="0.3">
      <c r="C150" s="8" t="s">
        <v>23</v>
      </c>
      <c r="D150" s="365">
        <f t="shared" ref="D150:M150" si="85">SUM(D143:D149)</f>
        <v>29</v>
      </c>
      <c r="E150" s="500">
        <f t="shared" si="85"/>
        <v>870</v>
      </c>
      <c r="F150" s="500">
        <f t="shared" si="85"/>
        <v>195</v>
      </c>
      <c r="G150" s="500">
        <f t="shared" si="85"/>
        <v>78</v>
      </c>
      <c r="H150" s="500">
        <f t="shared" si="85"/>
        <v>0</v>
      </c>
      <c r="I150" s="500">
        <f t="shared" si="85"/>
        <v>117</v>
      </c>
      <c r="J150" s="500">
        <f t="shared" si="85"/>
        <v>675</v>
      </c>
      <c r="K150" s="500">
        <f t="shared" si="85"/>
        <v>15</v>
      </c>
      <c r="L150" s="500">
        <f t="shared" si="85"/>
        <v>0</v>
      </c>
      <c r="M150" s="500">
        <f t="shared" si="85"/>
        <v>156</v>
      </c>
      <c r="AG150" s="8" t="s">
        <v>23</v>
      </c>
      <c r="AH150" s="365">
        <f t="shared" ref="AH150:AQ150" si="86">SUM(AH143:AH149)</f>
        <v>30</v>
      </c>
      <c r="AI150" s="500">
        <f t="shared" si="86"/>
        <v>900</v>
      </c>
      <c r="AJ150" s="500">
        <f t="shared" si="86"/>
        <v>195</v>
      </c>
      <c r="AK150" s="500">
        <f t="shared" si="86"/>
        <v>78</v>
      </c>
      <c r="AL150" s="500">
        <f t="shared" si="86"/>
        <v>0</v>
      </c>
      <c r="AM150" s="500">
        <f t="shared" si="86"/>
        <v>117</v>
      </c>
      <c r="AN150" s="500">
        <f t="shared" si="86"/>
        <v>705</v>
      </c>
      <c r="AO150" s="500">
        <f t="shared" si="86"/>
        <v>15</v>
      </c>
      <c r="AP150" s="500">
        <f t="shared" si="86"/>
        <v>0</v>
      </c>
      <c r="AQ150" s="500">
        <f t="shared" si="86"/>
        <v>147.33333333333334</v>
      </c>
    </row>
    <row r="151" spans="1:44" x14ac:dyDescent="0.3">
      <c r="C151" s="9" t="s">
        <v>24</v>
      </c>
      <c r="D151" s="12">
        <f>30-D150</f>
        <v>1</v>
      </c>
      <c r="AN151" s="3"/>
      <c r="AO151" s="3"/>
    </row>
    <row r="152" spans="1:44" x14ac:dyDescent="0.3">
      <c r="AN152" s="3"/>
      <c r="AO152" s="3"/>
    </row>
    <row r="153" spans="1:44" x14ac:dyDescent="0.3">
      <c r="C153" s="2" t="s">
        <v>23</v>
      </c>
      <c r="D153" s="13">
        <f>D154+D155</f>
        <v>239</v>
      </c>
      <c r="E153" s="13">
        <f>E154+E155</f>
        <v>7170</v>
      </c>
      <c r="F153" s="14">
        <f>E153/$E$153*100</f>
        <v>100</v>
      </c>
      <c r="G153" s="15"/>
      <c r="H153" s="16"/>
      <c r="I153" s="16"/>
      <c r="J153" s="16"/>
      <c r="K153" s="16"/>
      <c r="L153" s="3" t="s">
        <v>230</v>
      </c>
      <c r="M153" s="3">
        <f ca="1">SUMIF($N$4:$N$150,L153,$D$4:$D$149)</f>
        <v>78.5</v>
      </c>
      <c r="O153" s="371">
        <f ca="1">M153/$M$158</f>
        <v>0.32845188284518828</v>
      </c>
      <c r="AG153" s="377"/>
      <c r="AN153" s="3"/>
      <c r="AO153" s="3"/>
    </row>
    <row r="154" spans="1:44" x14ac:dyDescent="0.3">
      <c r="B154" s="1" t="s">
        <v>15</v>
      </c>
      <c r="C154" s="2" t="s">
        <v>45</v>
      </c>
      <c r="D154" s="14">
        <f>SUMIF(B$11:B$149,B154,D$11:D$149)</f>
        <v>179.5</v>
      </c>
      <c r="E154" s="1">
        <f>D154*30</f>
        <v>5385</v>
      </c>
      <c r="F154" s="14">
        <f>E154/E$153*100</f>
        <v>75.104602510460253</v>
      </c>
      <c r="G154" s="1"/>
      <c r="I154" s="17"/>
      <c r="J154" s="17"/>
      <c r="K154" s="17"/>
      <c r="L154" s="3" t="s">
        <v>227</v>
      </c>
      <c r="M154" s="3">
        <f ca="1">SUMIF($N$4:$N$150,L154,$D$4:$D$149)</f>
        <v>120</v>
      </c>
      <c r="O154" s="371">
        <f ca="1">M154/$M$158</f>
        <v>0.502092050209205</v>
      </c>
      <c r="AN154" s="3"/>
      <c r="AO154" s="3"/>
    </row>
    <row r="155" spans="1:44" x14ac:dyDescent="0.3">
      <c r="B155" s="1" t="s">
        <v>32</v>
      </c>
      <c r="C155" s="2" t="s">
        <v>46</v>
      </c>
      <c r="D155" s="14">
        <f>SUMIF(B$11:B$149,B155,D$11:D$149)</f>
        <v>59.5</v>
      </c>
      <c r="E155" s="1">
        <f t="shared" ref="E155:E162" si="87">D155*30</f>
        <v>1785</v>
      </c>
      <c r="F155" s="339">
        <f>E155/E$153*100</f>
        <v>24.89539748953975</v>
      </c>
      <c r="G155" s="1"/>
      <c r="K155" s="17"/>
      <c r="L155" s="3" t="s">
        <v>229</v>
      </c>
      <c r="M155" s="3">
        <f ca="1">SUMIF($N$4:$N$150,L155,$D$4:$D$149)</f>
        <v>16.5</v>
      </c>
      <c r="O155" s="371">
        <f ca="1">M155/$M$158</f>
        <v>6.903765690376569E-2</v>
      </c>
      <c r="AN155" s="3"/>
      <c r="AO155" s="3"/>
    </row>
    <row r="156" spans="1:44" x14ac:dyDescent="0.3">
      <c r="D156" s="1"/>
      <c r="E156" s="1"/>
      <c r="F156" s="1"/>
      <c r="G156" s="1"/>
      <c r="L156" s="3" t="s">
        <v>226</v>
      </c>
      <c r="M156" s="3">
        <f ca="1">SUMIF($N$4:$N$150,L156,$D$4:$D$149)</f>
        <v>9</v>
      </c>
      <c r="O156" s="371">
        <f ca="1">M156/$M$158</f>
        <v>3.7656903765690378E-2</v>
      </c>
      <c r="AN156" s="3"/>
      <c r="AO156" s="3"/>
    </row>
    <row r="157" spans="1:44" x14ac:dyDescent="0.3">
      <c r="C157" s="2" t="s">
        <v>200</v>
      </c>
      <c r="D157" s="18">
        <f>D158+D159</f>
        <v>101.5</v>
      </c>
      <c r="E157" s="18">
        <f>E158+E159</f>
        <v>3045</v>
      </c>
      <c r="F157" s="14">
        <f>E157/$E$157*100</f>
        <v>100</v>
      </c>
      <c r="G157" s="1"/>
      <c r="L157" s="3" t="s">
        <v>228</v>
      </c>
      <c r="M157" s="3">
        <f ca="1">SUMIF($N$4:$N$150,L157,$D$4:$D$149)</f>
        <v>15</v>
      </c>
      <c r="O157" s="371">
        <f ca="1">M157/$M$158</f>
        <v>6.2761506276150625E-2</v>
      </c>
      <c r="AN157" s="3"/>
      <c r="AO157" s="3"/>
    </row>
    <row r="158" spans="1:44" x14ac:dyDescent="0.3">
      <c r="A158" s="1" t="s">
        <v>17</v>
      </c>
      <c r="B158" s="1" t="s">
        <v>15</v>
      </c>
      <c r="C158" s="2" t="s">
        <v>45</v>
      </c>
      <c r="D158" s="1">
        <f>SUMIFS(D$11:D$149,A$11:A$149,A158,B$11:B$149,B158)</f>
        <v>82</v>
      </c>
      <c r="E158" s="1">
        <f t="shared" si="87"/>
        <v>2460</v>
      </c>
      <c r="F158" s="14">
        <f>E158/E$157*100</f>
        <v>80.78817733990148</v>
      </c>
      <c r="G158" s="1"/>
      <c r="M158" s="3">
        <f ca="1">SUM(M153:M157)</f>
        <v>239</v>
      </c>
      <c r="O158" s="371">
        <f ca="1">SUM(O153:O157)</f>
        <v>1</v>
      </c>
      <c r="AN158" s="3"/>
      <c r="AO158" s="3"/>
    </row>
    <row r="159" spans="1:44" x14ac:dyDescent="0.3">
      <c r="A159" s="1" t="s">
        <v>17</v>
      </c>
      <c r="B159" s="1" t="s">
        <v>32</v>
      </c>
      <c r="C159" s="2" t="s">
        <v>46</v>
      </c>
      <c r="D159" s="1">
        <f>SUMIFS(D$11:D$149,A$11:A$149,A159,B$11:B$149,B159)</f>
        <v>19.5</v>
      </c>
      <c r="E159" s="1">
        <f t="shared" si="87"/>
        <v>585</v>
      </c>
      <c r="F159" s="14">
        <f>E159/E$157*100</f>
        <v>19.21182266009852</v>
      </c>
      <c r="G159" s="1"/>
      <c r="AN159" s="3"/>
      <c r="AO159" s="3"/>
    </row>
    <row r="160" spans="1:44" x14ac:dyDescent="0.3">
      <c r="C160" s="2" t="s">
        <v>201</v>
      </c>
      <c r="D160" s="18">
        <f>D161+D162</f>
        <v>137.5</v>
      </c>
      <c r="E160" s="18">
        <f>E161+E162</f>
        <v>4125</v>
      </c>
      <c r="F160" s="18">
        <f>E160/$E$160*100</f>
        <v>100</v>
      </c>
      <c r="AN160" s="3"/>
      <c r="AO160" s="3"/>
    </row>
    <row r="161" spans="1:41" ht="15.6" x14ac:dyDescent="0.3">
      <c r="A161" s="1" t="s">
        <v>13</v>
      </c>
      <c r="B161" s="1" t="s">
        <v>15</v>
      </c>
      <c r="C161" s="2" t="s">
        <v>45</v>
      </c>
      <c r="D161" s="1">
        <f>SUMIFS(D$11:D$149,A$11:A$149,A161,B$11:B$149,B161)</f>
        <v>97.5</v>
      </c>
      <c r="E161" s="1">
        <f t="shared" si="87"/>
        <v>2925</v>
      </c>
      <c r="F161" s="3">
        <f>E161/E$160*100</f>
        <v>70.909090909090907</v>
      </c>
      <c r="AD161" s="438"/>
      <c r="AE161" s="76" t="s">
        <v>324</v>
      </c>
      <c r="AF161" s="466" t="s">
        <v>325</v>
      </c>
      <c r="AG161" s="76" t="s">
        <v>326</v>
      </c>
      <c r="AH161" s="76" t="s">
        <v>327</v>
      </c>
      <c r="AN161" s="3"/>
      <c r="AO161" s="3"/>
    </row>
    <row r="162" spans="1:41" ht="15.6" x14ac:dyDescent="0.3">
      <c r="A162" s="1" t="s">
        <v>13</v>
      </c>
      <c r="B162" s="1" t="s">
        <v>32</v>
      </c>
      <c r="C162" s="2" t="s">
        <v>46</v>
      </c>
      <c r="D162" s="1">
        <f>SUMIFS(D$11:D$149,A$11:A$149,A162,B$11:B$149,B162)</f>
        <v>40</v>
      </c>
      <c r="E162" s="1">
        <f t="shared" si="87"/>
        <v>1200</v>
      </c>
      <c r="F162" s="17">
        <f>E162/E$160*100</f>
        <v>29.09090909090909</v>
      </c>
      <c r="AD162" s="439" t="s">
        <v>328</v>
      </c>
      <c r="AE162" s="499">
        <f>SUMIF(AD$11:AD$35,AD162,D$11:D$35)</f>
        <v>0</v>
      </c>
      <c r="AF162" s="467">
        <f>SUMIF(AD$49:AD$74,AD162,D$49:D$74)</f>
        <v>0</v>
      </c>
      <c r="AG162" s="3">
        <f>SUMIF(AD$88:AD$114,AD162,D$88:D$114)</f>
        <v>0</v>
      </c>
      <c r="AH162" s="3">
        <f t="shared" ref="AH162:AH178" si="88">SUMIF(AD$125:AD$152,AD162,D$125:D$152)</f>
        <v>0</v>
      </c>
      <c r="AN162" s="3"/>
      <c r="AO162" s="3"/>
    </row>
    <row r="163" spans="1:41" ht="15.6" x14ac:dyDescent="0.3">
      <c r="AD163" s="439" t="s">
        <v>329</v>
      </c>
      <c r="AE163" s="499">
        <f t="shared" ref="AE163:AE186" si="89">SUMIF(AD$11:AD$35,AD163,D$11:D$35)</f>
        <v>0</v>
      </c>
      <c r="AF163" s="467">
        <f t="shared" ref="AF163:AF186" si="90">SUMIF(AD$49:AD$74,AD163,D$49:D$74)</f>
        <v>0</v>
      </c>
      <c r="AG163" s="3">
        <f t="shared" ref="AG163:AG186" si="91">SUMIF(AD$88:AD$114,AD163,D$88:D$114)</f>
        <v>0</v>
      </c>
      <c r="AH163" s="3">
        <f t="shared" si="88"/>
        <v>0</v>
      </c>
    </row>
    <row r="164" spans="1:41" ht="15.6" x14ac:dyDescent="0.3">
      <c r="AD164" s="439" t="s">
        <v>330</v>
      </c>
      <c r="AE164" s="499">
        <f t="shared" si="89"/>
        <v>0</v>
      </c>
      <c r="AF164" s="467">
        <f t="shared" si="90"/>
        <v>0</v>
      </c>
      <c r="AG164" s="3">
        <f t="shared" si="91"/>
        <v>0</v>
      </c>
      <c r="AH164" s="3">
        <f t="shared" si="88"/>
        <v>0</v>
      </c>
    </row>
    <row r="165" spans="1:41" ht="15.6" x14ac:dyDescent="0.3">
      <c r="AD165" s="439" t="s">
        <v>331</v>
      </c>
      <c r="AE165" s="499">
        <f t="shared" si="89"/>
        <v>0</v>
      </c>
      <c r="AF165" s="467">
        <f t="shared" si="90"/>
        <v>0</v>
      </c>
      <c r="AG165" s="3">
        <f t="shared" si="91"/>
        <v>0</v>
      </c>
      <c r="AH165" s="3">
        <f t="shared" si="88"/>
        <v>0</v>
      </c>
    </row>
    <row r="166" spans="1:41" ht="15.6" x14ac:dyDescent="0.3">
      <c r="AD166" s="439" t="s">
        <v>332</v>
      </c>
      <c r="AE166" s="499">
        <f t="shared" si="89"/>
        <v>0</v>
      </c>
      <c r="AF166" s="467">
        <f t="shared" si="90"/>
        <v>0</v>
      </c>
      <c r="AG166" s="3">
        <f t="shared" si="91"/>
        <v>0</v>
      </c>
      <c r="AH166" s="3">
        <f t="shared" si="88"/>
        <v>0</v>
      </c>
    </row>
    <row r="167" spans="1:41" ht="15.6" x14ac:dyDescent="0.3">
      <c r="AD167" s="439" t="s">
        <v>318</v>
      </c>
      <c r="AE167" s="499">
        <f t="shared" si="89"/>
        <v>5</v>
      </c>
      <c r="AF167" s="467">
        <f t="shared" si="90"/>
        <v>0</v>
      </c>
      <c r="AG167" s="3">
        <f t="shared" si="91"/>
        <v>0</v>
      </c>
      <c r="AH167" s="3">
        <f t="shared" si="88"/>
        <v>0</v>
      </c>
    </row>
    <row r="168" spans="1:41" ht="15.6" x14ac:dyDescent="0.3">
      <c r="AD168" s="439" t="s">
        <v>333</v>
      </c>
      <c r="AE168" s="499">
        <f t="shared" si="89"/>
        <v>0</v>
      </c>
      <c r="AF168" s="467">
        <f t="shared" si="90"/>
        <v>0</v>
      </c>
      <c r="AG168" s="3">
        <f t="shared" si="91"/>
        <v>0</v>
      </c>
      <c r="AH168" s="3">
        <f t="shared" si="88"/>
        <v>0</v>
      </c>
    </row>
    <row r="169" spans="1:41" ht="15.6" x14ac:dyDescent="0.3">
      <c r="AD169" s="439" t="s">
        <v>334</v>
      </c>
      <c r="AE169" s="499">
        <f t="shared" si="89"/>
        <v>0</v>
      </c>
      <c r="AF169" s="467">
        <f t="shared" si="90"/>
        <v>0</v>
      </c>
      <c r="AG169" s="3">
        <f t="shared" si="91"/>
        <v>0</v>
      </c>
      <c r="AH169" s="3">
        <f t="shared" si="88"/>
        <v>0</v>
      </c>
    </row>
    <row r="170" spans="1:41" ht="15.6" x14ac:dyDescent="0.3">
      <c r="AD170" s="439" t="s">
        <v>335</v>
      </c>
      <c r="AE170" s="499">
        <f t="shared" si="89"/>
        <v>0</v>
      </c>
      <c r="AF170" s="467">
        <f t="shared" si="90"/>
        <v>0</v>
      </c>
      <c r="AG170" s="3">
        <f t="shared" si="91"/>
        <v>0</v>
      </c>
      <c r="AH170" s="3">
        <f t="shared" si="88"/>
        <v>0</v>
      </c>
    </row>
    <row r="171" spans="1:41" ht="15.6" x14ac:dyDescent="0.3">
      <c r="AD171" s="439" t="s">
        <v>316</v>
      </c>
      <c r="AE171" s="499">
        <f t="shared" si="89"/>
        <v>12</v>
      </c>
      <c r="AF171" s="467">
        <f t="shared" si="90"/>
        <v>0</v>
      </c>
      <c r="AG171" s="3">
        <f t="shared" si="91"/>
        <v>0</v>
      </c>
      <c r="AH171" s="3">
        <f t="shared" si="88"/>
        <v>0</v>
      </c>
    </row>
    <row r="172" spans="1:41" ht="15.6" x14ac:dyDescent="0.3">
      <c r="AD172" s="439" t="s">
        <v>336</v>
      </c>
      <c r="AE172" s="499">
        <f t="shared" si="89"/>
        <v>0</v>
      </c>
      <c r="AF172" s="467">
        <f t="shared" si="90"/>
        <v>0</v>
      </c>
      <c r="AG172" s="3">
        <f t="shared" si="91"/>
        <v>0</v>
      </c>
      <c r="AH172" s="3">
        <f t="shared" si="88"/>
        <v>0</v>
      </c>
    </row>
    <row r="173" spans="1:41" ht="15.6" x14ac:dyDescent="0.3">
      <c r="AD173" s="439" t="s">
        <v>337</v>
      </c>
      <c r="AE173" s="499">
        <f t="shared" si="89"/>
        <v>0</v>
      </c>
      <c r="AF173" s="467">
        <f t="shared" si="90"/>
        <v>0</v>
      </c>
      <c r="AG173" s="3">
        <f t="shared" si="91"/>
        <v>0</v>
      </c>
      <c r="AH173" s="3">
        <f t="shared" si="88"/>
        <v>0</v>
      </c>
    </row>
    <row r="174" spans="1:41" ht="15.6" x14ac:dyDescent="0.3">
      <c r="AD174" s="439" t="s">
        <v>338</v>
      </c>
      <c r="AE174" s="499">
        <f t="shared" si="89"/>
        <v>0</v>
      </c>
      <c r="AF174" s="467">
        <f t="shared" si="90"/>
        <v>0</v>
      </c>
      <c r="AG174" s="3">
        <f t="shared" si="91"/>
        <v>0</v>
      </c>
      <c r="AH174" s="3">
        <f t="shared" si="88"/>
        <v>0</v>
      </c>
    </row>
    <row r="175" spans="1:41" ht="15.6" x14ac:dyDescent="0.3">
      <c r="AD175" s="439" t="s">
        <v>339</v>
      </c>
      <c r="AE175" s="499">
        <f t="shared" si="89"/>
        <v>0</v>
      </c>
      <c r="AF175" s="467">
        <f t="shared" si="90"/>
        <v>0</v>
      </c>
      <c r="AG175" s="3">
        <f t="shared" si="91"/>
        <v>0</v>
      </c>
      <c r="AH175" s="3">
        <f t="shared" si="88"/>
        <v>0</v>
      </c>
    </row>
    <row r="176" spans="1:41" ht="15.6" x14ac:dyDescent="0.3">
      <c r="AD176" s="439" t="s">
        <v>340</v>
      </c>
      <c r="AE176" s="499">
        <f t="shared" si="89"/>
        <v>0</v>
      </c>
      <c r="AF176" s="467">
        <f t="shared" si="90"/>
        <v>0</v>
      </c>
      <c r="AG176" s="3">
        <f t="shared" si="91"/>
        <v>0</v>
      </c>
      <c r="AH176" s="3">
        <f t="shared" si="88"/>
        <v>0</v>
      </c>
    </row>
    <row r="177" spans="30:36" ht="15.6" x14ac:dyDescent="0.3">
      <c r="AD177" s="439" t="s">
        <v>341</v>
      </c>
      <c r="AE177" s="499">
        <f t="shared" si="89"/>
        <v>0</v>
      </c>
      <c r="AF177" s="467">
        <f t="shared" si="90"/>
        <v>0</v>
      </c>
      <c r="AG177" s="3">
        <f t="shared" si="91"/>
        <v>0</v>
      </c>
      <c r="AH177" s="3">
        <f t="shared" si="88"/>
        <v>0</v>
      </c>
    </row>
    <row r="178" spans="30:36" ht="15.6" x14ac:dyDescent="0.3">
      <c r="AD178" s="439" t="s">
        <v>342</v>
      </c>
      <c r="AE178" s="499">
        <f t="shared" si="89"/>
        <v>0</v>
      </c>
      <c r="AF178" s="467">
        <f t="shared" si="90"/>
        <v>0</v>
      </c>
      <c r="AG178" s="3">
        <f t="shared" si="91"/>
        <v>0</v>
      </c>
      <c r="AH178" s="3">
        <f t="shared" si="88"/>
        <v>0</v>
      </c>
    </row>
    <row r="179" spans="30:36" ht="15.6" x14ac:dyDescent="0.3">
      <c r="AD179" s="439" t="s">
        <v>322</v>
      </c>
      <c r="AE179" s="499">
        <f t="shared" si="89"/>
        <v>0</v>
      </c>
      <c r="AF179" s="467">
        <f t="shared" si="90"/>
        <v>0</v>
      </c>
      <c r="AG179" s="3">
        <f t="shared" si="91"/>
        <v>0</v>
      </c>
      <c r="AH179" s="3">
        <f>SUMIF(AD$125:AD$152,AD179,D$125:D$152)+0.3</f>
        <v>3.3</v>
      </c>
    </row>
    <row r="180" spans="30:36" ht="15.6" x14ac:dyDescent="0.3">
      <c r="AD180" s="439" t="s">
        <v>321</v>
      </c>
      <c r="AE180" s="499">
        <f t="shared" si="89"/>
        <v>0</v>
      </c>
      <c r="AF180" s="467">
        <f t="shared" si="90"/>
        <v>4</v>
      </c>
      <c r="AG180" s="3">
        <f t="shared" si="91"/>
        <v>5</v>
      </c>
      <c r="AH180" s="3">
        <f>SUMIF(AD$125:AD$152,AD180,D$125:D$152)</f>
        <v>0</v>
      </c>
    </row>
    <row r="181" spans="30:36" ht="15.6" x14ac:dyDescent="0.3">
      <c r="AD181" s="439" t="s">
        <v>319</v>
      </c>
      <c r="AE181" s="499">
        <f t="shared" si="89"/>
        <v>0</v>
      </c>
      <c r="AF181" s="467">
        <f t="shared" si="90"/>
        <v>10</v>
      </c>
      <c r="AG181" s="3">
        <f t="shared" si="91"/>
        <v>0</v>
      </c>
      <c r="AH181" s="3">
        <f>SUMIF(AD$125:AD$152,AD181,D$125:D$152)</f>
        <v>5</v>
      </c>
    </row>
    <row r="182" spans="30:36" ht="15.6" x14ac:dyDescent="0.3">
      <c r="AD182" s="439" t="s">
        <v>317</v>
      </c>
      <c r="AE182" s="499">
        <f t="shared" si="89"/>
        <v>16.5</v>
      </c>
      <c r="AF182" s="467">
        <f t="shared" si="90"/>
        <v>15.5</v>
      </c>
      <c r="AG182" s="3">
        <f t="shared" si="91"/>
        <v>55</v>
      </c>
      <c r="AH182" s="3">
        <f>SUMIF(AD$125:AD$152,AD182,D$125:D$152)+5.7</f>
        <v>44.7</v>
      </c>
    </row>
    <row r="183" spans="30:36" ht="15.6" x14ac:dyDescent="0.3">
      <c r="AD183" s="439" t="s">
        <v>314</v>
      </c>
      <c r="AE183" s="499">
        <f t="shared" si="89"/>
        <v>9</v>
      </c>
      <c r="AF183" s="467">
        <f t="shared" si="90"/>
        <v>7</v>
      </c>
      <c r="AG183" s="3">
        <f t="shared" si="91"/>
        <v>0</v>
      </c>
      <c r="AH183" s="3">
        <f>SUMIF(AD$125:AD$152,AD183,D$125:D$152)</f>
        <v>6</v>
      </c>
    </row>
    <row r="184" spans="30:36" ht="15.6" x14ac:dyDescent="0.3">
      <c r="AD184" s="439" t="s">
        <v>315</v>
      </c>
      <c r="AE184" s="499">
        <f t="shared" si="89"/>
        <v>11</v>
      </c>
      <c r="AF184" s="467">
        <f t="shared" si="90"/>
        <v>0</v>
      </c>
      <c r="AG184" s="3">
        <f t="shared" si="91"/>
        <v>0</v>
      </c>
      <c r="AH184" s="3">
        <f>SUMIF(AD$125:AD$152,AD184,D$125:D$152)</f>
        <v>0</v>
      </c>
    </row>
    <row r="185" spans="30:36" ht="15.6" x14ac:dyDescent="0.3">
      <c r="AD185" s="439" t="s">
        <v>323</v>
      </c>
      <c r="AE185" s="499">
        <f t="shared" si="89"/>
        <v>6.5</v>
      </c>
      <c r="AF185" s="467">
        <f t="shared" si="90"/>
        <v>7</v>
      </c>
      <c r="AG185" s="3">
        <f t="shared" si="91"/>
        <v>0</v>
      </c>
      <c r="AH185" s="3">
        <f>SUMIF(AD$125:AD$152,AD185,D$125:D$152)</f>
        <v>0</v>
      </c>
    </row>
    <row r="186" spans="30:36" x14ac:dyDescent="0.3">
      <c r="AD186" s="440" t="s">
        <v>320</v>
      </c>
      <c r="AE186" s="499">
        <f t="shared" si="89"/>
        <v>0</v>
      </c>
      <c r="AF186" s="467">
        <f t="shared" si="90"/>
        <v>16.5</v>
      </c>
      <c r="AG186" s="3">
        <f t="shared" si="91"/>
        <v>0</v>
      </c>
      <c r="AH186" s="3">
        <f>SUMIF(AD$125:AD$152,AD186,D$125:D$152)</f>
        <v>0</v>
      </c>
    </row>
    <row r="187" spans="30:36" ht="15" x14ac:dyDescent="0.3">
      <c r="AD187" s="441"/>
      <c r="AE187" s="442">
        <f>SUM(AE162:AE186)</f>
        <v>60</v>
      </c>
      <c r="AF187" s="468">
        <f>SUM(AF162:AF186)</f>
        <v>60</v>
      </c>
      <c r="AG187" s="442">
        <f>SUM(AG162:AG186)</f>
        <v>60</v>
      </c>
      <c r="AH187" s="442">
        <f>SUM(AH162:AH186)</f>
        <v>59</v>
      </c>
      <c r="AI187" s="442"/>
      <c r="AJ187" s="442"/>
    </row>
  </sheetData>
  <mergeCells count="225">
    <mergeCell ref="C136:C142"/>
    <mergeCell ref="D136:D142"/>
    <mergeCell ref="E136:J136"/>
    <mergeCell ref="K136:K142"/>
    <mergeCell ref="L136:L142"/>
    <mergeCell ref="M136:M142"/>
    <mergeCell ref="E137:E142"/>
    <mergeCell ref="F137:I137"/>
    <mergeCell ref="J137:J142"/>
    <mergeCell ref="F138:F142"/>
    <mergeCell ref="G138:I138"/>
    <mergeCell ref="G139:G142"/>
    <mergeCell ref="H139:H142"/>
    <mergeCell ref="I139:I142"/>
    <mergeCell ref="AG136:AG142"/>
    <mergeCell ref="AH136:AH142"/>
    <mergeCell ref="AI136:AN136"/>
    <mergeCell ref="AO118:AO124"/>
    <mergeCell ref="AP118:AP124"/>
    <mergeCell ref="AQ118:AQ124"/>
    <mergeCell ref="AI119:AI124"/>
    <mergeCell ref="AJ119:AM119"/>
    <mergeCell ref="AN119:AN124"/>
    <mergeCell ref="AO136:AO142"/>
    <mergeCell ref="AP136:AP142"/>
    <mergeCell ref="AQ136:AQ142"/>
    <mergeCell ref="AI137:AI142"/>
    <mergeCell ref="AJ137:AM137"/>
    <mergeCell ref="AN137:AN142"/>
    <mergeCell ref="AJ138:AJ142"/>
    <mergeCell ref="AK138:AM138"/>
    <mergeCell ref="AK139:AK142"/>
    <mergeCell ref="AL139:AL142"/>
    <mergeCell ref="AM139:AM142"/>
    <mergeCell ref="K118:K124"/>
    <mergeCell ref="L118:L124"/>
    <mergeCell ref="M118:M124"/>
    <mergeCell ref="E119:E124"/>
    <mergeCell ref="F119:I119"/>
    <mergeCell ref="J119:J124"/>
    <mergeCell ref="F120:F124"/>
    <mergeCell ref="G120:I120"/>
    <mergeCell ref="AM121:AM124"/>
    <mergeCell ref="AG118:AG124"/>
    <mergeCell ref="AH118:AH124"/>
    <mergeCell ref="AI118:AN118"/>
    <mergeCell ref="AJ120:AJ124"/>
    <mergeCell ref="AK120:AM120"/>
    <mergeCell ref="G121:G124"/>
    <mergeCell ref="H121:H124"/>
    <mergeCell ref="I121:I124"/>
    <mergeCell ref="AK121:AK124"/>
    <mergeCell ref="AL121:AL124"/>
    <mergeCell ref="C99:C105"/>
    <mergeCell ref="D99:D105"/>
    <mergeCell ref="E99:J99"/>
    <mergeCell ref="K99:K105"/>
    <mergeCell ref="L99:L105"/>
    <mergeCell ref="M99:M105"/>
    <mergeCell ref="E100:E105"/>
    <mergeCell ref="F100:I100"/>
    <mergeCell ref="J100:J105"/>
    <mergeCell ref="F101:F105"/>
    <mergeCell ref="G101:I101"/>
    <mergeCell ref="G102:G105"/>
    <mergeCell ref="H102:H105"/>
    <mergeCell ref="I102:I105"/>
    <mergeCell ref="C118:C124"/>
    <mergeCell ref="D118:D124"/>
    <mergeCell ref="E118:J118"/>
    <mergeCell ref="AG99:AG105"/>
    <mergeCell ref="AH99:AH105"/>
    <mergeCell ref="AI99:AN99"/>
    <mergeCell ref="AO81:AO87"/>
    <mergeCell ref="AP81:AP87"/>
    <mergeCell ref="AQ81:AQ87"/>
    <mergeCell ref="AI82:AI87"/>
    <mergeCell ref="AJ82:AM82"/>
    <mergeCell ref="AN82:AN87"/>
    <mergeCell ref="AO99:AO105"/>
    <mergeCell ref="AP99:AP105"/>
    <mergeCell ref="AQ99:AQ105"/>
    <mergeCell ref="AI100:AI105"/>
    <mergeCell ref="AJ100:AM100"/>
    <mergeCell ref="AN100:AN105"/>
    <mergeCell ref="AJ101:AJ105"/>
    <mergeCell ref="AK101:AM101"/>
    <mergeCell ref="AK102:AK105"/>
    <mergeCell ref="AL102:AL105"/>
    <mergeCell ref="AM102:AM105"/>
    <mergeCell ref="K81:K87"/>
    <mergeCell ref="L81:L87"/>
    <mergeCell ref="M81:M87"/>
    <mergeCell ref="E82:E87"/>
    <mergeCell ref="F82:I82"/>
    <mergeCell ref="J82:J87"/>
    <mergeCell ref="F83:F87"/>
    <mergeCell ref="G83:I83"/>
    <mergeCell ref="AM84:AM87"/>
    <mergeCell ref="AG81:AG87"/>
    <mergeCell ref="AH81:AH87"/>
    <mergeCell ref="AI81:AN81"/>
    <mergeCell ref="AJ83:AJ87"/>
    <mergeCell ref="AK83:AM83"/>
    <mergeCell ref="G84:G87"/>
    <mergeCell ref="H84:H87"/>
    <mergeCell ref="I84:I87"/>
    <mergeCell ref="AK84:AK87"/>
    <mergeCell ref="AL84:AL87"/>
    <mergeCell ref="C60:C66"/>
    <mergeCell ref="D60:D66"/>
    <mergeCell ref="E60:J60"/>
    <mergeCell ref="K60:K66"/>
    <mergeCell ref="L60:L66"/>
    <mergeCell ref="M60:M66"/>
    <mergeCell ref="E61:E66"/>
    <mergeCell ref="F61:I61"/>
    <mergeCell ref="J61:J66"/>
    <mergeCell ref="F62:F66"/>
    <mergeCell ref="G62:I62"/>
    <mergeCell ref="G63:G66"/>
    <mergeCell ref="H63:H66"/>
    <mergeCell ref="I63:I66"/>
    <mergeCell ref="C81:C87"/>
    <mergeCell ref="D81:D87"/>
    <mergeCell ref="E81:J81"/>
    <mergeCell ref="AG60:AG66"/>
    <mergeCell ref="AH60:AH66"/>
    <mergeCell ref="AI60:AN60"/>
    <mergeCell ref="AO42:AO48"/>
    <mergeCell ref="AP42:AP48"/>
    <mergeCell ref="AQ42:AQ48"/>
    <mergeCell ref="AI43:AI48"/>
    <mergeCell ref="AJ43:AM43"/>
    <mergeCell ref="AN43:AN48"/>
    <mergeCell ref="AO60:AO66"/>
    <mergeCell ref="AP60:AP66"/>
    <mergeCell ref="AQ60:AQ66"/>
    <mergeCell ref="AI61:AI66"/>
    <mergeCell ref="AJ61:AM61"/>
    <mergeCell ref="AN61:AN66"/>
    <mergeCell ref="AJ62:AJ66"/>
    <mergeCell ref="AK62:AM62"/>
    <mergeCell ref="AK63:AK66"/>
    <mergeCell ref="AL63:AL66"/>
    <mergeCell ref="AM63:AM66"/>
    <mergeCell ref="M42:M48"/>
    <mergeCell ref="I24:I27"/>
    <mergeCell ref="E43:E48"/>
    <mergeCell ref="F43:I43"/>
    <mergeCell ref="J43:J48"/>
    <mergeCell ref="F44:F48"/>
    <mergeCell ref="G44:I44"/>
    <mergeCell ref="AM45:AM48"/>
    <mergeCell ref="AG42:AG48"/>
    <mergeCell ref="AH42:AH48"/>
    <mergeCell ref="AI42:AN42"/>
    <mergeCell ref="G45:G48"/>
    <mergeCell ref="H45:H48"/>
    <mergeCell ref="I45:I48"/>
    <mergeCell ref="AK45:AK48"/>
    <mergeCell ref="AL45:AL48"/>
    <mergeCell ref="C42:C48"/>
    <mergeCell ref="D42:D48"/>
    <mergeCell ref="E42:J42"/>
    <mergeCell ref="K42:K48"/>
    <mergeCell ref="L42:L48"/>
    <mergeCell ref="AG21:AG27"/>
    <mergeCell ref="AH21:AH27"/>
    <mergeCell ref="AI21:AN21"/>
    <mergeCell ref="AO4:AO10"/>
    <mergeCell ref="AG4:AG10"/>
    <mergeCell ref="AH4:AH10"/>
    <mergeCell ref="C21:C27"/>
    <mergeCell ref="D21:D27"/>
    <mergeCell ref="E21:J21"/>
    <mergeCell ref="K21:K27"/>
    <mergeCell ref="L21:L27"/>
    <mergeCell ref="M21:M27"/>
    <mergeCell ref="E22:E27"/>
    <mergeCell ref="F22:I22"/>
    <mergeCell ref="J22:J27"/>
    <mergeCell ref="F23:F27"/>
    <mergeCell ref="G23:I23"/>
    <mergeCell ref="G24:G27"/>
    <mergeCell ref="H24:H27"/>
    <mergeCell ref="AP4:AP10"/>
    <mergeCell ref="AQ4:AQ10"/>
    <mergeCell ref="AI5:AI10"/>
    <mergeCell ref="AJ5:AM5"/>
    <mergeCell ref="AJ44:AJ48"/>
    <mergeCell ref="AK44:AM44"/>
    <mergeCell ref="AO21:AO27"/>
    <mergeCell ref="AP21:AP27"/>
    <mergeCell ref="AQ21:AQ27"/>
    <mergeCell ref="AI22:AI27"/>
    <mergeCell ref="AJ22:AM22"/>
    <mergeCell ref="AN22:AN27"/>
    <mergeCell ref="AJ23:AJ27"/>
    <mergeCell ref="AK23:AM23"/>
    <mergeCell ref="AK24:AK27"/>
    <mergeCell ref="AL24:AL27"/>
    <mergeCell ref="AM24:AM27"/>
    <mergeCell ref="AN5:AN10"/>
    <mergeCell ref="AJ6:AJ10"/>
    <mergeCell ref="AK6:AM6"/>
    <mergeCell ref="AK7:AK10"/>
    <mergeCell ref="AL7:AL10"/>
    <mergeCell ref="AM7:AM10"/>
    <mergeCell ref="AI4:AN4"/>
    <mergeCell ref="C1:M1"/>
    <mergeCell ref="C4:C10"/>
    <mergeCell ref="D4:D10"/>
    <mergeCell ref="E4:J4"/>
    <mergeCell ref="K4:K10"/>
    <mergeCell ref="L4:L10"/>
    <mergeCell ref="M4:M10"/>
    <mergeCell ref="E5:E10"/>
    <mergeCell ref="F5:I5"/>
    <mergeCell ref="J5:J10"/>
    <mergeCell ref="F6:F10"/>
    <mergeCell ref="G6:I6"/>
    <mergeCell ref="G7:G10"/>
    <mergeCell ref="H7:H10"/>
    <mergeCell ref="I7:I10"/>
  </mergeCells>
  <pageMargins left="0.19685039370078741" right="0.19685039370078741" top="0" bottom="0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36"/>
  <sheetViews>
    <sheetView view="pageBreakPreview" topLeftCell="A16" zoomScale="75" zoomScaleNormal="100" zoomScaleSheetLayoutView="75" workbookViewId="0">
      <selection activeCell="B96" sqref="B96"/>
    </sheetView>
  </sheetViews>
  <sheetFormatPr defaultColWidth="9.109375" defaultRowHeight="15.6" x14ac:dyDescent="0.3"/>
  <cols>
    <col min="1" max="1" width="11.33203125" style="684" customWidth="1"/>
    <col min="2" max="2" width="44.109375" style="128" customWidth="1"/>
    <col min="3" max="3" width="6.6640625" style="685" customWidth="1"/>
    <col min="4" max="4" width="12" style="686" customWidth="1"/>
    <col min="5" max="5" width="7.33203125" style="686" customWidth="1"/>
    <col min="6" max="6" width="6.44140625" style="685" customWidth="1"/>
    <col min="7" max="7" width="7.44140625" style="685" customWidth="1"/>
    <col min="8" max="8" width="9.88671875" style="685" customWidth="1"/>
    <col min="9" max="9" width="8.6640625" style="128" customWidth="1"/>
    <col min="10" max="10" width="8" style="128" customWidth="1"/>
    <col min="11" max="11" width="5.88671875" style="128" customWidth="1"/>
    <col min="12" max="12" width="7.88671875" style="128" customWidth="1"/>
    <col min="13" max="13" width="8.88671875" style="128" customWidth="1"/>
    <col min="14" max="14" width="5" style="128" customWidth="1"/>
    <col min="15" max="22" width="3.88671875" style="128" customWidth="1"/>
    <col min="23" max="24" width="4" style="128" customWidth="1"/>
    <col min="25" max="29" width="0" style="128" hidden="1" customWidth="1"/>
    <col min="30" max="32" width="9.109375" style="128"/>
    <col min="33" max="34" width="10.44140625" style="490" bestFit="1" customWidth="1"/>
    <col min="35" max="35" width="9.109375" style="490"/>
    <col min="36" max="37" width="10.44140625" style="490" bestFit="1" customWidth="1"/>
    <col min="38" max="38" width="9.109375" style="490"/>
    <col min="39" max="39" width="10.44140625" style="490" bestFit="1" customWidth="1"/>
    <col min="40" max="40" width="11.33203125" style="490" customWidth="1"/>
    <col min="41" max="41" width="9.109375" style="490"/>
    <col min="42" max="43" width="10.44140625" style="490" bestFit="1" customWidth="1"/>
    <col min="44" max="16384" width="9.109375" style="128"/>
  </cols>
  <sheetData>
    <row r="1" spans="1:43" s="76" customFormat="1" ht="18" thickBot="1" x14ac:dyDescent="0.35">
      <c r="A1" s="1385" t="s">
        <v>400</v>
      </c>
      <c r="B1" s="1386"/>
      <c r="C1" s="1386"/>
      <c r="D1" s="1386"/>
      <c r="E1" s="1386"/>
      <c r="F1" s="1386"/>
      <c r="G1" s="1386"/>
      <c r="H1" s="1386"/>
      <c r="I1" s="1386"/>
      <c r="J1" s="1386"/>
      <c r="K1" s="1386"/>
      <c r="L1" s="1386"/>
      <c r="M1" s="1386"/>
      <c r="N1" s="1386"/>
      <c r="O1" s="1386"/>
      <c r="P1" s="1386"/>
      <c r="Q1" s="1386"/>
      <c r="R1" s="1386"/>
      <c r="S1" s="1386"/>
      <c r="T1" s="1386"/>
      <c r="U1" s="1386"/>
      <c r="V1" s="1386"/>
      <c r="W1" s="1386"/>
      <c r="X1" s="1387"/>
      <c r="AG1" s="487"/>
      <c r="AH1" s="487"/>
      <c r="AI1" s="487"/>
      <c r="AJ1" s="487"/>
      <c r="AK1" s="487"/>
      <c r="AL1" s="487"/>
      <c r="AM1" s="487"/>
      <c r="AN1" s="487"/>
      <c r="AO1" s="487"/>
      <c r="AP1" s="487"/>
      <c r="AQ1" s="487"/>
    </row>
    <row r="2" spans="1:43" s="76" customFormat="1" x14ac:dyDescent="0.3">
      <c r="A2" s="1388" t="s">
        <v>303</v>
      </c>
      <c r="B2" s="1391" t="s">
        <v>86</v>
      </c>
      <c r="C2" s="1394" t="s">
        <v>87</v>
      </c>
      <c r="D2" s="1395"/>
      <c r="E2" s="1395"/>
      <c r="F2" s="1396"/>
      <c r="G2" s="1397" t="s">
        <v>88</v>
      </c>
      <c r="H2" s="1400" t="s">
        <v>89</v>
      </c>
      <c r="I2" s="1401"/>
      <c r="J2" s="1401"/>
      <c r="K2" s="1401"/>
      <c r="L2" s="1401"/>
      <c r="M2" s="1402"/>
      <c r="N2" s="1403" t="s">
        <v>401</v>
      </c>
      <c r="O2" s="1404"/>
      <c r="P2" s="1404"/>
      <c r="Q2" s="1404"/>
      <c r="R2" s="1404"/>
      <c r="S2" s="1404"/>
      <c r="T2" s="1404"/>
      <c r="U2" s="1404"/>
      <c r="V2" s="1404"/>
      <c r="W2" s="1404"/>
      <c r="X2" s="1405"/>
      <c r="AG2" s="487"/>
      <c r="AH2" s="487"/>
      <c r="AI2" s="487"/>
      <c r="AJ2" s="487"/>
      <c r="AK2" s="487"/>
      <c r="AL2" s="487"/>
      <c r="AM2" s="487"/>
      <c r="AN2" s="487"/>
      <c r="AO2" s="487"/>
      <c r="AP2" s="487"/>
      <c r="AQ2" s="487"/>
    </row>
    <row r="3" spans="1:43" s="76" customFormat="1" ht="16.2" thickBot="1" x14ac:dyDescent="0.35">
      <c r="A3" s="1389"/>
      <c r="B3" s="1392"/>
      <c r="C3" s="1409" t="s">
        <v>90</v>
      </c>
      <c r="D3" s="1371" t="s">
        <v>91</v>
      </c>
      <c r="E3" s="1411" t="s">
        <v>92</v>
      </c>
      <c r="F3" s="1412"/>
      <c r="G3" s="1398"/>
      <c r="H3" s="1361" t="s">
        <v>6</v>
      </c>
      <c r="I3" s="1364" t="s">
        <v>93</v>
      </c>
      <c r="J3" s="1365"/>
      <c r="K3" s="1365"/>
      <c r="L3" s="1366"/>
      <c r="M3" s="1367" t="s">
        <v>94</v>
      </c>
      <c r="N3" s="1406"/>
      <c r="O3" s="1407"/>
      <c r="P3" s="1407"/>
      <c r="Q3" s="1407"/>
      <c r="R3" s="1407"/>
      <c r="S3" s="1407"/>
      <c r="T3" s="1407"/>
      <c r="U3" s="1407"/>
      <c r="V3" s="1407"/>
      <c r="W3" s="1407"/>
      <c r="X3" s="1408"/>
      <c r="AG3" s="487"/>
      <c r="AH3" s="487"/>
      <c r="AI3" s="487"/>
      <c r="AJ3" s="487"/>
      <c r="AK3" s="487"/>
      <c r="AL3" s="487"/>
      <c r="AM3" s="487"/>
      <c r="AN3" s="487"/>
      <c r="AO3" s="487"/>
      <c r="AP3" s="487"/>
      <c r="AQ3" s="487"/>
    </row>
    <row r="4" spans="1:43" s="76" customFormat="1" ht="16.2" thickBot="1" x14ac:dyDescent="0.35">
      <c r="A4" s="1389"/>
      <c r="B4" s="1392"/>
      <c r="C4" s="1409"/>
      <c r="D4" s="1371"/>
      <c r="E4" s="1371" t="s">
        <v>95</v>
      </c>
      <c r="F4" s="1373" t="s">
        <v>96</v>
      </c>
      <c r="G4" s="1398"/>
      <c r="H4" s="1362"/>
      <c r="I4" s="1375" t="s">
        <v>23</v>
      </c>
      <c r="J4" s="1375" t="s">
        <v>27</v>
      </c>
      <c r="K4" s="1375" t="s">
        <v>97</v>
      </c>
      <c r="L4" s="1375" t="s">
        <v>98</v>
      </c>
      <c r="M4" s="1368"/>
      <c r="N4" s="1378" t="s">
        <v>99</v>
      </c>
      <c r="O4" s="1379"/>
      <c r="P4" s="1380"/>
      <c r="Q4" s="1378" t="s">
        <v>100</v>
      </c>
      <c r="R4" s="1379"/>
      <c r="S4" s="1380"/>
      <c r="T4" s="1378" t="s">
        <v>101</v>
      </c>
      <c r="U4" s="1379"/>
      <c r="V4" s="1380"/>
      <c r="W4" s="1378" t="s">
        <v>102</v>
      </c>
      <c r="X4" s="1380"/>
      <c r="AG4" s="1413" t="s">
        <v>99</v>
      </c>
      <c r="AH4" s="1413"/>
      <c r="AI4" s="1413"/>
      <c r="AJ4" s="1413" t="s">
        <v>100</v>
      </c>
      <c r="AK4" s="1413"/>
      <c r="AL4" s="1413"/>
      <c r="AM4" s="1413" t="s">
        <v>101</v>
      </c>
      <c r="AN4" s="1413"/>
      <c r="AO4" s="1413"/>
      <c r="AP4" s="1413" t="s">
        <v>102</v>
      </c>
      <c r="AQ4" s="1413"/>
    </row>
    <row r="5" spans="1:43" s="76" customFormat="1" ht="16.2" thickBot="1" x14ac:dyDescent="0.35">
      <c r="A5" s="1389"/>
      <c r="B5" s="1392"/>
      <c r="C5" s="1409"/>
      <c r="D5" s="1371"/>
      <c r="E5" s="1371"/>
      <c r="F5" s="1373"/>
      <c r="G5" s="1398"/>
      <c r="H5" s="1362"/>
      <c r="I5" s="1376"/>
      <c r="J5" s="1376"/>
      <c r="K5" s="1376"/>
      <c r="L5" s="1376"/>
      <c r="M5" s="1368"/>
      <c r="N5" s="503">
        <v>1</v>
      </c>
      <c r="O5" s="504" t="s">
        <v>260</v>
      </c>
      <c r="P5" s="505" t="s">
        <v>261</v>
      </c>
      <c r="Q5" s="503">
        <v>3</v>
      </c>
      <c r="R5" s="504" t="s">
        <v>262</v>
      </c>
      <c r="S5" s="506" t="s">
        <v>263</v>
      </c>
      <c r="T5" s="507">
        <v>5</v>
      </c>
      <c r="U5" s="504" t="s">
        <v>264</v>
      </c>
      <c r="V5" s="506" t="s">
        <v>265</v>
      </c>
      <c r="W5" s="503">
        <v>7</v>
      </c>
      <c r="X5" s="506">
        <v>8</v>
      </c>
      <c r="AG5" s="728">
        <v>1</v>
      </c>
      <c r="AH5" s="728" t="s">
        <v>260</v>
      </c>
      <c r="AI5" s="728" t="s">
        <v>261</v>
      </c>
      <c r="AJ5" s="728">
        <v>3</v>
      </c>
      <c r="AK5" s="728" t="s">
        <v>262</v>
      </c>
      <c r="AL5" s="728" t="s">
        <v>263</v>
      </c>
      <c r="AM5" s="728">
        <v>5</v>
      </c>
      <c r="AN5" s="728" t="s">
        <v>264</v>
      </c>
      <c r="AO5" s="728" t="s">
        <v>265</v>
      </c>
      <c r="AP5" s="728">
        <v>7</v>
      </c>
      <c r="AQ5" s="728">
        <v>8</v>
      </c>
    </row>
    <row r="6" spans="1:43" s="76" customFormat="1" ht="16.2" thickBot="1" x14ac:dyDescent="0.35">
      <c r="A6" s="1389"/>
      <c r="B6" s="1392"/>
      <c r="C6" s="1409"/>
      <c r="D6" s="1371"/>
      <c r="E6" s="1371"/>
      <c r="F6" s="1373"/>
      <c r="G6" s="1398"/>
      <c r="H6" s="1362"/>
      <c r="I6" s="1376"/>
      <c r="J6" s="1376"/>
      <c r="K6" s="1376"/>
      <c r="L6" s="1376"/>
      <c r="M6" s="1369"/>
      <c r="N6" s="1381" t="s">
        <v>402</v>
      </c>
      <c r="O6" s="1382"/>
      <c r="P6" s="1383"/>
      <c r="Q6" s="1383"/>
      <c r="R6" s="1383"/>
      <c r="S6" s="1383"/>
      <c r="T6" s="1383"/>
      <c r="U6" s="1383"/>
      <c r="V6" s="1383"/>
      <c r="W6" s="1383"/>
      <c r="X6" s="1384"/>
      <c r="AG6" s="487"/>
      <c r="AH6" s="487"/>
      <c r="AI6" s="487"/>
      <c r="AJ6" s="487"/>
      <c r="AK6" s="487"/>
      <c r="AL6" s="487"/>
      <c r="AM6" s="487"/>
      <c r="AN6" s="487"/>
      <c r="AO6" s="487"/>
      <c r="AP6" s="487"/>
      <c r="AQ6" s="487"/>
    </row>
    <row r="7" spans="1:43" s="76" customFormat="1" ht="23.25" customHeight="1" thickBot="1" x14ac:dyDescent="0.35">
      <c r="A7" s="1390"/>
      <c r="B7" s="1393"/>
      <c r="C7" s="1410"/>
      <c r="D7" s="1372"/>
      <c r="E7" s="1372"/>
      <c r="F7" s="1374"/>
      <c r="G7" s="1399"/>
      <c r="H7" s="1363"/>
      <c r="I7" s="1377"/>
      <c r="J7" s="1377"/>
      <c r="K7" s="1377"/>
      <c r="L7" s="1377"/>
      <c r="M7" s="1370"/>
      <c r="N7" s="503">
        <v>15</v>
      </c>
      <c r="O7" s="504">
        <v>9</v>
      </c>
      <c r="P7" s="506">
        <v>9</v>
      </c>
      <c r="Q7" s="503">
        <v>15</v>
      </c>
      <c r="R7" s="504">
        <v>9</v>
      </c>
      <c r="S7" s="506">
        <v>9</v>
      </c>
      <c r="T7" s="503">
        <v>15</v>
      </c>
      <c r="U7" s="504">
        <v>9</v>
      </c>
      <c r="V7" s="506">
        <v>9</v>
      </c>
      <c r="W7" s="503">
        <v>15</v>
      </c>
      <c r="X7" s="506">
        <v>13</v>
      </c>
      <c r="AG7" s="487"/>
      <c r="AH7" s="487"/>
      <c r="AI7" s="487"/>
      <c r="AJ7" s="487"/>
      <c r="AK7" s="487"/>
      <c r="AL7" s="487"/>
      <c r="AM7" s="487"/>
      <c r="AN7" s="487"/>
      <c r="AO7" s="487"/>
      <c r="AP7" s="487"/>
      <c r="AQ7" s="487"/>
    </row>
    <row r="8" spans="1:43" s="76" customFormat="1" ht="16.2" thickBot="1" x14ac:dyDescent="0.35">
      <c r="A8" s="508">
        <v>1</v>
      </c>
      <c r="B8" s="509">
        <v>2</v>
      </c>
      <c r="C8" s="510">
        <v>3</v>
      </c>
      <c r="D8" s="508">
        <v>4</v>
      </c>
      <c r="E8" s="508">
        <v>5</v>
      </c>
      <c r="F8" s="508">
        <v>6</v>
      </c>
      <c r="G8" s="508">
        <v>7</v>
      </c>
      <c r="H8" s="508">
        <v>8</v>
      </c>
      <c r="I8" s="508">
        <v>9</v>
      </c>
      <c r="J8" s="508">
        <v>10</v>
      </c>
      <c r="K8" s="508">
        <v>11</v>
      </c>
      <c r="L8" s="508">
        <v>12</v>
      </c>
      <c r="M8" s="511">
        <v>13</v>
      </c>
      <c r="N8" s="503">
        <v>14</v>
      </c>
      <c r="O8" s="512">
        <v>15</v>
      </c>
      <c r="P8" s="503">
        <v>16</v>
      </c>
      <c r="Q8" s="512">
        <v>17</v>
      </c>
      <c r="R8" s="503">
        <v>18</v>
      </c>
      <c r="S8" s="512">
        <v>19</v>
      </c>
      <c r="T8" s="503">
        <v>20</v>
      </c>
      <c r="U8" s="512">
        <v>21</v>
      </c>
      <c r="V8" s="503">
        <v>22</v>
      </c>
      <c r="W8" s="512">
        <v>23</v>
      </c>
      <c r="X8" s="509">
        <v>24</v>
      </c>
      <c r="Y8" s="78">
        <v>25</v>
      </c>
      <c r="Z8" s="77">
        <v>26</v>
      </c>
      <c r="AA8" s="304">
        <v>27</v>
      </c>
      <c r="AB8" s="77">
        <v>28</v>
      </c>
      <c r="AC8" s="304">
        <v>29</v>
      </c>
      <c r="AG8" s="487"/>
      <c r="AH8" s="487"/>
      <c r="AI8" s="487"/>
      <c r="AJ8" s="487"/>
      <c r="AK8" s="487"/>
      <c r="AL8" s="487"/>
      <c r="AM8" s="487"/>
      <c r="AN8" s="487"/>
      <c r="AO8" s="487"/>
      <c r="AP8" s="487"/>
      <c r="AQ8" s="487"/>
    </row>
    <row r="9" spans="1:43" s="76" customFormat="1" ht="16.2" thickBot="1" x14ac:dyDescent="0.35">
      <c r="A9" s="1357" t="s">
        <v>103</v>
      </c>
      <c r="B9" s="1358"/>
      <c r="C9" s="1359"/>
      <c r="D9" s="1359"/>
      <c r="E9" s="1359"/>
      <c r="F9" s="1359"/>
      <c r="G9" s="1359"/>
      <c r="H9" s="1359"/>
      <c r="I9" s="1359"/>
      <c r="J9" s="1359"/>
      <c r="K9" s="1359"/>
      <c r="L9" s="1359"/>
      <c r="M9" s="1359"/>
      <c r="N9" s="1358"/>
      <c r="O9" s="1358"/>
      <c r="P9" s="1358"/>
      <c r="Q9" s="1358"/>
      <c r="R9" s="1358"/>
      <c r="S9" s="1358"/>
      <c r="T9" s="1358"/>
      <c r="U9" s="1358"/>
      <c r="V9" s="1358"/>
      <c r="W9" s="1358"/>
      <c r="X9" s="1360"/>
      <c r="AG9" s="487"/>
      <c r="AH9" s="487"/>
      <c r="AI9" s="487"/>
      <c r="AJ9" s="487"/>
      <c r="AK9" s="487"/>
      <c r="AL9" s="487"/>
      <c r="AM9" s="487"/>
      <c r="AN9" s="487"/>
      <c r="AO9" s="487"/>
      <c r="AP9" s="487"/>
      <c r="AQ9" s="487"/>
    </row>
    <row r="10" spans="1:43" s="76" customFormat="1" ht="16.2" thickBot="1" x14ac:dyDescent="0.35">
      <c r="A10" s="1346" t="s">
        <v>104</v>
      </c>
      <c r="B10" s="1347"/>
      <c r="C10" s="1347"/>
      <c r="D10" s="1347"/>
      <c r="E10" s="1347"/>
      <c r="F10" s="1347"/>
      <c r="G10" s="1347"/>
      <c r="H10" s="1347"/>
      <c r="I10" s="1347"/>
      <c r="J10" s="1347"/>
      <c r="K10" s="1347"/>
      <c r="L10" s="1347"/>
      <c r="M10" s="1347"/>
      <c r="N10" s="1347"/>
      <c r="O10" s="1347"/>
      <c r="P10" s="1347"/>
      <c r="Q10" s="1347"/>
      <c r="R10" s="1347"/>
      <c r="S10" s="1347"/>
      <c r="T10" s="1347"/>
      <c r="U10" s="1347"/>
      <c r="V10" s="1347"/>
      <c r="W10" s="1347"/>
      <c r="X10" s="1348"/>
      <c r="AE10" s="90" t="s">
        <v>99</v>
      </c>
      <c r="AF10" s="493">
        <f>AG28+AH28</f>
        <v>52.5</v>
      </c>
      <c r="AG10" s="487"/>
      <c r="AH10" s="487"/>
      <c r="AI10" s="487"/>
      <c r="AJ10" s="487"/>
      <c r="AK10" s="487"/>
      <c r="AL10" s="487"/>
      <c r="AM10" s="487"/>
      <c r="AN10" s="487"/>
      <c r="AO10" s="487"/>
      <c r="AP10" s="487"/>
      <c r="AQ10" s="487"/>
    </row>
    <row r="11" spans="1:43" s="90" customFormat="1" x14ac:dyDescent="0.3">
      <c r="A11" s="727" t="s">
        <v>105</v>
      </c>
      <c r="B11" s="766" t="s">
        <v>16</v>
      </c>
      <c r="C11" s="269"/>
      <c r="D11" s="514"/>
      <c r="E11" s="515"/>
      <c r="F11" s="516"/>
      <c r="G11" s="764">
        <f>G12+G13+G14+G15</f>
        <v>15</v>
      </c>
      <c r="H11" s="518">
        <f>SUM(H12:H15)</f>
        <v>450</v>
      </c>
      <c r="I11" s="519">
        <f>SUM(I12:I15)</f>
        <v>180</v>
      </c>
      <c r="J11" s="520"/>
      <c r="K11" s="520"/>
      <c r="L11" s="520">
        <f>SUM(L12:L15)</f>
        <v>180</v>
      </c>
      <c r="M11" s="521">
        <f>SUM(M12:M15)</f>
        <v>270</v>
      </c>
      <c r="N11" s="522"/>
      <c r="O11" s="523"/>
      <c r="P11" s="524"/>
      <c r="Q11" s="525"/>
      <c r="R11" s="523"/>
      <c r="S11" s="524"/>
      <c r="T11" s="525"/>
      <c r="U11" s="523"/>
      <c r="V11" s="524"/>
      <c r="W11" s="525"/>
      <c r="X11" s="524"/>
      <c r="AE11" s="688" t="s">
        <v>100</v>
      </c>
      <c r="AF11" s="690">
        <f>AJ28+AK28</f>
        <v>18</v>
      </c>
      <c r="AG11" s="489" t="b">
        <f>ISBLANK(N11)</f>
        <v>1</v>
      </c>
      <c r="AH11" s="489" t="b">
        <f>ISBLANK(O11)</f>
        <v>1</v>
      </c>
      <c r="AI11" s="489"/>
      <c r="AJ11" s="489" t="b">
        <f t="shared" ref="AJ11:AQ26" si="0">ISBLANK(Q11)</f>
        <v>1</v>
      </c>
      <c r="AK11" s="489" t="b">
        <f t="shared" si="0"/>
        <v>1</v>
      </c>
      <c r="AL11" s="489"/>
      <c r="AM11" s="489" t="b">
        <f>ISBLANK(T11)</f>
        <v>1</v>
      </c>
      <c r="AN11" s="489" t="b">
        <f>ISBLANK(U11)</f>
        <v>1</v>
      </c>
      <c r="AO11" s="489"/>
      <c r="AP11" s="489" t="b">
        <f>ISBLANK(W11)</f>
        <v>1</v>
      </c>
      <c r="AQ11" s="489" t="b">
        <f>ISBLANK(X11)</f>
        <v>1</v>
      </c>
    </row>
    <row r="12" spans="1:43" s="90" customFormat="1" x14ac:dyDescent="0.3">
      <c r="A12" s="526" t="s">
        <v>106</v>
      </c>
      <c r="B12" s="767" t="s">
        <v>16</v>
      </c>
      <c r="C12" s="528"/>
      <c r="D12" s="529">
        <v>1</v>
      </c>
      <c r="E12" s="530"/>
      <c r="F12" s="531"/>
      <c r="G12" s="532">
        <v>4</v>
      </c>
      <c r="H12" s="315">
        <f t="shared" ref="H12:H27" si="1">G12*30</f>
        <v>120</v>
      </c>
      <c r="I12" s="533">
        <f>J12+K12+L12</f>
        <v>45</v>
      </c>
      <c r="J12" s="534"/>
      <c r="K12" s="534"/>
      <c r="L12" s="534">
        <v>45</v>
      </c>
      <c r="M12" s="196">
        <f t="shared" ref="M12:M27" si="2">H12-I12</f>
        <v>75</v>
      </c>
      <c r="N12" s="535">
        <v>3</v>
      </c>
      <c r="O12" s="536"/>
      <c r="P12" s="537"/>
      <c r="Q12" s="538"/>
      <c r="R12" s="536"/>
      <c r="S12" s="537"/>
      <c r="T12" s="538"/>
      <c r="U12" s="536"/>
      <c r="V12" s="537"/>
      <c r="W12" s="538"/>
      <c r="X12" s="537"/>
      <c r="AD12" s="90" t="s">
        <v>381</v>
      </c>
      <c r="AE12" s="688" t="s">
        <v>101</v>
      </c>
      <c r="AF12" s="690">
        <f>AM28+AN28</f>
        <v>0</v>
      </c>
      <c r="AG12" s="489" t="b">
        <f t="shared" ref="AG12:AH27" si="3">ISBLANK(N12)</f>
        <v>0</v>
      </c>
      <c r="AH12" s="489" t="b">
        <f t="shared" si="3"/>
        <v>1</v>
      </c>
      <c r="AI12" s="489"/>
      <c r="AJ12" s="489" t="b">
        <f t="shared" si="0"/>
        <v>1</v>
      </c>
      <c r="AK12" s="489" t="b">
        <f t="shared" si="0"/>
        <v>1</v>
      </c>
      <c r="AL12" s="489"/>
      <c r="AM12" s="489" t="b">
        <f t="shared" si="0"/>
        <v>1</v>
      </c>
      <c r="AN12" s="489" t="b">
        <f t="shared" si="0"/>
        <v>1</v>
      </c>
      <c r="AO12" s="489"/>
      <c r="AP12" s="489" t="b">
        <f t="shared" si="0"/>
        <v>1</v>
      </c>
      <c r="AQ12" s="489" t="b">
        <f t="shared" si="0"/>
        <v>1</v>
      </c>
    </row>
    <row r="13" spans="1:43" s="688" customFormat="1" x14ac:dyDescent="0.3">
      <c r="A13" s="526" t="s">
        <v>107</v>
      </c>
      <c r="B13" s="767" t="s">
        <v>16</v>
      </c>
      <c r="C13" s="528"/>
      <c r="D13" s="529">
        <v>2</v>
      </c>
      <c r="E13" s="530"/>
      <c r="F13" s="531"/>
      <c r="G13" s="532">
        <v>3</v>
      </c>
      <c r="H13" s="315">
        <f t="shared" si="1"/>
        <v>90</v>
      </c>
      <c r="I13" s="533">
        <f>J13+K13+L13</f>
        <v>36</v>
      </c>
      <c r="J13" s="534"/>
      <c r="K13" s="534"/>
      <c r="L13" s="534">
        <v>36</v>
      </c>
      <c r="M13" s="196">
        <f t="shared" si="2"/>
        <v>54</v>
      </c>
      <c r="N13" s="535"/>
      <c r="O13" s="536">
        <v>2</v>
      </c>
      <c r="P13" s="537">
        <v>2</v>
      </c>
      <c r="Q13" s="538"/>
      <c r="R13" s="536"/>
      <c r="S13" s="537"/>
      <c r="T13" s="538"/>
      <c r="U13" s="536"/>
      <c r="V13" s="537"/>
      <c r="W13" s="538"/>
      <c r="X13" s="537"/>
      <c r="AD13" s="688" t="s">
        <v>381</v>
      </c>
      <c r="AE13" s="688" t="s">
        <v>102</v>
      </c>
      <c r="AF13" s="690">
        <f>AP28+AQ28</f>
        <v>3</v>
      </c>
      <c r="AG13" s="689" t="b">
        <f t="shared" si="3"/>
        <v>1</v>
      </c>
      <c r="AH13" s="689" t="b">
        <f t="shared" si="3"/>
        <v>0</v>
      </c>
      <c r="AI13" s="689"/>
      <c r="AJ13" s="689" t="b">
        <f t="shared" si="0"/>
        <v>1</v>
      </c>
      <c r="AK13" s="689" t="b">
        <f t="shared" si="0"/>
        <v>1</v>
      </c>
      <c r="AL13" s="689"/>
      <c r="AM13" s="689" t="b">
        <f t="shared" si="0"/>
        <v>1</v>
      </c>
      <c r="AN13" s="689" t="b">
        <f t="shared" si="0"/>
        <v>1</v>
      </c>
      <c r="AO13" s="689"/>
      <c r="AP13" s="689" t="b">
        <f t="shared" si="0"/>
        <v>1</v>
      </c>
      <c r="AQ13" s="689" t="b">
        <f t="shared" si="0"/>
        <v>1</v>
      </c>
    </row>
    <row r="14" spans="1:43" s="688" customFormat="1" x14ac:dyDescent="0.3">
      <c r="A14" s="526" t="s">
        <v>108</v>
      </c>
      <c r="B14" s="767" t="s">
        <v>16</v>
      </c>
      <c r="C14" s="528"/>
      <c r="D14" s="529">
        <v>3</v>
      </c>
      <c r="E14" s="539"/>
      <c r="F14" s="531"/>
      <c r="G14" s="532">
        <v>4</v>
      </c>
      <c r="H14" s="315">
        <f t="shared" si="1"/>
        <v>120</v>
      </c>
      <c r="I14" s="533">
        <f>J14+K14+L14</f>
        <v>45</v>
      </c>
      <c r="J14" s="534"/>
      <c r="K14" s="534"/>
      <c r="L14" s="534">
        <v>45</v>
      </c>
      <c r="M14" s="196">
        <f t="shared" si="2"/>
        <v>75</v>
      </c>
      <c r="N14" s="535"/>
      <c r="O14" s="536"/>
      <c r="P14" s="537"/>
      <c r="Q14" s="538">
        <v>3</v>
      </c>
      <c r="R14" s="536"/>
      <c r="S14" s="537"/>
      <c r="T14" s="538"/>
      <c r="U14" s="536"/>
      <c r="V14" s="537"/>
      <c r="W14" s="540"/>
      <c r="X14" s="541"/>
      <c r="AD14" s="688" t="s">
        <v>381</v>
      </c>
      <c r="AE14" s="90"/>
      <c r="AF14" s="493">
        <f>SUM(AF10:AF13)</f>
        <v>73.5</v>
      </c>
      <c r="AG14" s="689" t="b">
        <f t="shared" si="3"/>
        <v>1</v>
      </c>
      <c r="AH14" s="689" t="b">
        <f t="shared" si="3"/>
        <v>1</v>
      </c>
      <c r="AI14" s="689"/>
      <c r="AJ14" s="689" t="b">
        <f t="shared" si="0"/>
        <v>0</v>
      </c>
      <c r="AK14" s="689" t="b">
        <f t="shared" si="0"/>
        <v>1</v>
      </c>
      <c r="AL14" s="689"/>
      <c r="AM14" s="689" t="b">
        <f t="shared" si="0"/>
        <v>1</v>
      </c>
      <c r="AN14" s="689" t="b">
        <f t="shared" si="0"/>
        <v>1</v>
      </c>
      <c r="AO14" s="689"/>
      <c r="AP14" s="689" t="b">
        <f t="shared" si="0"/>
        <v>1</v>
      </c>
      <c r="AQ14" s="689" t="b">
        <f t="shared" si="0"/>
        <v>1</v>
      </c>
    </row>
    <row r="15" spans="1:43" s="688" customFormat="1" x14ac:dyDescent="0.3">
      <c r="A15" s="526" t="s">
        <v>110</v>
      </c>
      <c r="B15" s="767" t="s">
        <v>16</v>
      </c>
      <c r="C15" s="542"/>
      <c r="D15" s="543" t="s">
        <v>175</v>
      </c>
      <c r="E15" s="543"/>
      <c r="F15" s="544"/>
      <c r="G15" s="545">
        <v>4</v>
      </c>
      <c r="H15" s="315">
        <f t="shared" si="1"/>
        <v>120</v>
      </c>
      <c r="I15" s="533">
        <f>J15+K15+L15</f>
        <v>54</v>
      </c>
      <c r="J15" s="546"/>
      <c r="K15" s="546"/>
      <c r="L15" s="546">
        <v>54</v>
      </c>
      <c r="M15" s="196">
        <f t="shared" si="2"/>
        <v>66</v>
      </c>
      <c r="N15" s="547"/>
      <c r="O15" s="548"/>
      <c r="P15" s="549"/>
      <c r="Q15" s="550"/>
      <c r="R15" s="548">
        <v>3</v>
      </c>
      <c r="S15" s="549">
        <v>3</v>
      </c>
      <c r="T15" s="550"/>
      <c r="U15" s="548"/>
      <c r="V15" s="549"/>
      <c r="W15" s="550"/>
      <c r="X15" s="549"/>
      <c r="AD15" s="688" t="s">
        <v>381</v>
      </c>
      <c r="AG15" s="689" t="b">
        <f t="shared" si="3"/>
        <v>1</v>
      </c>
      <c r="AH15" s="689" t="b">
        <f t="shared" si="3"/>
        <v>1</v>
      </c>
      <c r="AI15" s="689"/>
      <c r="AJ15" s="689" t="b">
        <f t="shared" si="0"/>
        <v>1</v>
      </c>
      <c r="AK15" s="689" t="b">
        <f t="shared" si="0"/>
        <v>0</v>
      </c>
      <c r="AL15" s="689"/>
      <c r="AM15" s="689" t="b">
        <f t="shared" si="0"/>
        <v>1</v>
      </c>
      <c r="AN15" s="689" t="b">
        <f t="shared" si="0"/>
        <v>1</v>
      </c>
      <c r="AO15" s="689"/>
      <c r="AP15" s="689" t="b">
        <f t="shared" si="0"/>
        <v>1</v>
      </c>
      <c r="AQ15" s="689" t="b">
        <f t="shared" si="0"/>
        <v>1</v>
      </c>
    </row>
    <row r="16" spans="1:43" s="688" customFormat="1" x14ac:dyDescent="0.3">
      <c r="A16" s="551" t="s">
        <v>111</v>
      </c>
      <c r="B16" s="768" t="s">
        <v>353</v>
      </c>
      <c r="C16" s="528"/>
      <c r="D16" s="554" t="s">
        <v>266</v>
      </c>
      <c r="E16" s="539"/>
      <c r="F16" s="555"/>
      <c r="G16" s="765">
        <v>1</v>
      </c>
      <c r="H16" s="557">
        <f t="shared" si="1"/>
        <v>30</v>
      </c>
      <c r="I16" s="528">
        <f>J16+L16</f>
        <v>15</v>
      </c>
      <c r="J16" s="558">
        <v>8</v>
      </c>
      <c r="K16" s="558"/>
      <c r="L16" s="558">
        <v>7</v>
      </c>
      <c r="M16" s="559">
        <f t="shared" si="2"/>
        <v>15</v>
      </c>
      <c r="N16" s="535">
        <v>1</v>
      </c>
      <c r="O16" s="536"/>
      <c r="P16" s="537"/>
      <c r="Q16" s="538"/>
      <c r="R16" s="536"/>
      <c r="S16" s="537"/>
      <c r="T16" s="538"/>
      <c r="U16" s="536"/>
      <c r="V16" s="537"/>
      <c r="W16" s="538"/>
      <c r="X16" s="560"/>
      <c r="AD16" s="688" t="s">
        <v>381</v>
      </c>
      <c r="AG16" s="689" t="b">
        <f t="shared" si="3"/>
        <v>0</v>
      </c>
      <c r="AH16" s="689" t="b">
        <f t="shared" si="3"/>
        <v>1</v>
      </c>
      <c r="AI16" s="689"/>
      <c r="AJ16" s="689" t="b">
        <f t="shared" si="0"/>
        <v>1</v>
      </c>
      <c r="AK16" s="689" t="b">
        <f t="shared" si="0"/>
        <v>1</v>
      </c>
      <c r="AL16" s="689"/>
      <c r="AM16" s="689" t="b">
        <f t="shared" si="0"/>
        <v>1</v>
      </c>
      <c r="AN16" s="689" t="b">
        <f t="shared" si="0"/>
        <v>1</v>
      </c>
      <c r="AO16" s="689"/>
      <c r="AP16" s="689" t="b">
        <f t="shared" si="0"/>
        <v>1</v>
      </c>
      <c r="AQ16" s="689" t="b">
        <f t="shared" si="0"/>
        <v>1</v>
      </c>
    </row>
    <row r="17" spans="1:44" s="782" customFormat="1" x14ac:dyDescent="0.3">
      <c r="A17" s="769" t="s">
        <v>118</v>
      </c>
      <c r="B17" s="768" t="s">
        <v>221</v>
      </c>
      <c r="C17" s="770">
        <v>1</v>
      </c>
      <c r="D17" s="771"/>
      <c r="E17" s="772"/>
      <c r="F17" s="773"/>
      <c r="G17" s="765">
        <v>7</v>
      </c>
      <c r="H17" s="774">
        <f t="shared" si="1"/>
        <v>210</v>
      </c>
      <c r="I17" s="770">
        <f>J17+L17</f>
        <v>75</v>
      </c>
      <c r="J17" s="775">
        <v>45</v>
      </c>
      <c r="K17" s="775"/>
      <c r="L17" s="775">
        <v>30</v>
      </c>
      <c r="M17" s="776">
        <f t="shared" si="2"/>
        <v>135</v>
      </c>
      <c r="N17" s="777">
        <v>5</v>
      </c>
      <c r="O17" s="778"/>
      <c r="P17" s="779"/>
      <c r="Q17" s="780"/>
      <c r="R17" s="778"/>
      <c r="S17" s="779"/>
      <c r="T17" s="780"/>
      <c r="U17" s="778"/>
      <c r="V17" s="779"/>
      <c r="W17" s="780"/>
      <c r="X17" s="781"/>
      <c r="AD17" s="782" t="s">
        <v>381</v>
      </c>
      <c r="AG17" s="783" t="b">
        <f t="shared" si="3"/>
        <v>0</v>
      </c>
      <c r="AH17" s="783" t="b">
        <f t="shared" si="3"/>
        <v>1</v>
      </c>
      <c r="AI17" s="783"/>
      <c r="AJ17" s="783" t="b">
        <f t="shared" si="0"/>
        <v>1</v>
      </c>
      <c r="AK17" s="783" t="b">
        <f t="shared" si="0"/>
        <v>1</v>
      </c>
      <c r="AL17" s="783"/>
      <c r="AM17" s="783" t="b">
        <f t="shared" si="0"/>
        <v>1</v>
      </c>
      <c r="AN17" s="783" t="b">
        <f t="shared" si="0"/>
        <v>1</v>
      </c>
      <c r="AO17" s="783"/>
      <c r="AP17" s="783" t="b">
        <f t="shared" si="0"/>
        <v>1</v>
      </c>
      <c r="AQ17" s="783" t="b">
        <f t="shared" si="0"/>
        <v>1</v>
      </c>
    </row>
    <row r="18" spans="1:44" s="782" customFormat="1" ht="31.2" x14ac:dyDescent="0.3">
      <c r="A18" s="769" t="s">
        <v>267</v>
      </c>
      <c r="B18" s="768" t="s">
        <v>120</v>
      </c>
      <c r="C18" s="770"/>
      <c r="D18" s="775" t="s">
        <v>176</v>
      </c>
      <c r="E18" s="784"/>
      <c r="F18" s="785"/>
      <c r="G18" s="765">
        <v>3.5</v>
      </c>
      <c r="H18" s="774">
        <f t="shared" si="1"/>
        <v>105</v>
      </c>
      <c r="I18" s="770">
        <f>J18+L18</f>
        <v>36</v>
      </c>
      <c r="J18" s="775">
        <v>18</v>
      </c>
      <c r="K18" s="775"/>
      <c r="L18" s="775">
        <v>18</v>
      </c>
      <c r="M18" s="776">
        <f t="shared" si="2"/>
        <v>69</v>
      </c>
      <c r="N18" s="777"/>
      <c r="O18" s="778">
        <v>2</v>
      </c>
      <c r="P18" s="781">
        <v>2</v>
      </c>
      <c r="Q18" s="780"/>
      <c r="R18" s="778"/>
      <c r="S18" s="779"/>
      <c r="T18" s="780"/>
      <c r="U18" s="778"/>
      <c r="V18" s="779"/>
      <c r="W18" s="780"/>
      <c r="X18" s="779"/>
      <c r="AD18" s="782" t="s">
        <v>381</v>
      </c>
      <c r="AG18" s="783" t="b">
        <f t="shared" si="3"/>
        <v>1</v>
      </c>
      <c r="AH18" s="783" t="b">
        <f t="shared" si="3"/>
        <v>0</v>
      </c>
      <c r="AI18" s="783"/>
      <c r="AJ18" s="783" t="b">
        <f t="shared" si="0"/>
        <v>1</v>
      </c>
      <c r="AK18" s="783" t="b">
        <f t="shared" si="0"/>
        <v>1</v>
      </c>
      <c r="AL18" s="783"/>
      <c r="AM18" s="783" t="b">
        <f t="shared" si="0"/>
        <v>1</v>
      </c>
      <c r="AN18" s="783" t="b">
        <f t="shared" si="0"/>
        <v>1</v>
      </c>
      <c r="AO18" s="783"/>
      <c r="AP18" s="783" t="b">
        <f t="shared" si="0"/>
        <v>1</v>
      </c>
      <c r="AQ18" s="783" t="b">
        <f t="shared" si="0"/>
        <v>1</v>
      </c>
    </row>
    <row r="19" spans="1:44" s="782" customFormat="1" ht="16.2" x14ac:dyDescent="0.3">
      <c r="A19" s="769" t="s">
        <v>119</v>
      </c>
      <c r="B19" s="768" t="s">
        <v>31</v>
      </c>
      <c r="C19" s="770">
        <v>2</v>
      </c>
      <c r="D19" s="775"/>
      <c r="E19" s="784"/>
      <c r="F19" s="785"/>
      <c r="G19" s="765">
        <v>4</v>
      </c>
      <c r="H19" s="774">
        <f>G19*30</f>
        <v>120</v>
      </c>
      <c r="I19" s="770">
        <f>J19+L19</f>
        <v>54</v>
      </c>
      <c r="J19" s="775">
        <v>18</v>
      </c>
      <c r="K19" s="775"/>
      <c r="L19" s="775">
        <v>36</v>
      </c>
      <c r="M19" s="776">
        <f>H19-I19</f>
        <v>66</v>
      </c>
      <c r="N19" s="777"/>
      <c r="O19" s="778">
        <v>3</v>
      </c>
      <c r="P19" s="781">
        <v>3</v>
      </c>
      <c r="Q19" s="780"/>
      <c r="R19" s="778"/>
      <c r="S19" s="779"/>
      <c r="T19" s="780"/>
      <c r="U19" s="778"/>
      <c r="V19" s="779"/>
      <c r="W19" s="780"/>
      <c r="X19" s="779"/>
      <c r="AD19" s="782" t="s">
        <v>381</v>
      </c>
      <c r="AG19" s="783" t="b">
        <f t="shared" si="3"/>
        <v>1</v>
      </c>
      <c r="AH19" s="783" t="b">
        <f t="shared" si="3"/>
        <v>0</v>
      </c>
      <c r="AI19" s="783"/>
      <c r="AJ19" s="783" t="b">
        <f t="shared" si="0"/>
        <v>1</v>
      </c>
      <c r="AK19" s="783" t="b">
        <f t="shared" si="0"/>
        <v>1</v>
      </c>
      <c r="AL19" s="783"/>
      <c r="AM19" s="783" t="b">
        <f t="shared" si="0"/>
        <v>1</v>
      </c>
      <c r="AN19" s="783" t="b">
        <f t="shared" si="0"/>
        <v>1</v>
      </c>
      <c r="AO19" s="783"/>
      <c r="AP19" s="783" t="b">
        <f t="shared" si="0"/>
        <v>1</v>
      </c>
      <c r="AQ19" s="783" t="b">
        <f t="shared" si="0"/>
        <v>1</v>
      </c>
    </row>
    <row r="20" spans="1:44" s="787" customFormat="1" ht="16.2" x14ac:dyDescent="0.3">
      <c r="A20" s="769" t="s">
        <v>121</v>
      </c>
      <c r="B20" s="768" t="s">
        <v>20</v>
      </c>
      <c r="C20" s="770">
        <v>1</v>
      </c>
      <c r="D20" s="775"/>
      <c r="E20" s="784"/>
      <c r="F20" s="785"/>
      <c r="G20" s="765">
        <v>6</v>
      </c>
      <c r="H20" s="774">
        <f t="shared" si="1"/>
        <v>180</v>
      </c>
      <c r="I20" s="770">
        <f t="shared" ref="I20:I27" si="4">J20+K20+L20</f>
        <v>75</v>
      </c>
      <c r="J20" s="775">
        <v>30</v>
      </c>
      <c r="K20" s="775"/>
      <c r="L20" s="775">
        <v>45</v>
      </c>
      <c r="M20" s="776">
        <f t="shared" si="2"/>
        <v>105</v>
      </c>
      <c r="N20" s="777">
        <v>5</v>
      </c>
      <c r="O20" s="778"/>
      <c r="P20" s="786"/>
      <c r="Q20" s="780"/>
      <c r="R20" s="778"/>
      <c r="S20" s="779"/>
      <c r="T20" s="780"/>
      <c r="U20" s="778"/>
      <c r="V20" s="779"/>
      <c r="W20" s="780"/>
      <c r="X20" s="779"/>
      <c r="AD20" s="787" t="s">
        <v>381</v>
      </c>
      <c r="AG20" s="783" t="b">
        <f t="shared" si="3"/>
        <v>0</v>
      </c>
      <c r="AH20" s="783" t="b">
        <f t="shared" si="3"/>
        <v>1</v>
      </c>
      <c r="AI20" s="788"/>
      <c r="AJ20" s="783" t="b">
        <f t="shared" si="0"/>
        <v>1</v>
      </c>
      <c r="AK20" s="783" t="b">
        <f t="shared" si="0"/>
        <v>1</v>
      </c>
      <c r="AL20" s="788"/>
      <c r="AM20" s="783" t="b">
        <f t="shared" si="0"/>
        <v>1</v>
      </c>
      <c r="AN20" s="783" t="b">
        <f t="shared" si="0"/>
        <v>1</v>
      </c>
      <c r="AO20" s="788"/>
      <c r="AP20" s="783" t="b">
        <f t="shared" si="0"/>
        <v>1</v>
      </c>
      <c r="AQ20" s="783" t="b">
        <f t="shared" si="0"/>
        <v>1</v>
      </c>
    </row>
    <row r="21" spans="1:44" s="782" customFormat="1" x14ac:dyDescent="0.3">
      <c r="A21" s="769" t="s">
        <v>122</v>
      </c>
      <c r="B21" s="789" t="s">
        <v>35</v>
      </c>
      <c r="C21" s="790">
        <v>2</v>
      </c>
      <c r="D21" s="775"/>
      <c r="E21" s="784"/>
      <c r="F21" s="776"/>
      <c r="G21" s="765">
        <v>6</v>
      </c>
      <c r="H21" s="774">
        <f t="shared" si="1"/>
        <v>180</v>
      </c>
      <c r="I21" s="770">
        <f t="shared" si="4"/>
        <v>72</v>
      </c>
      <c r="J21" s="775">
        <v>36</v>
      </c>
      <c r="K21" s="775">
        <v>18</v>
      </c>
      <c r="L21" s="775">
        <v>18</v>
      </c>
      <c r="M21" s="776">
        <f t="shared" si="2"/>
        <v>108</v>
      </c>
      <c r="N21" s="777"/>
      <c r="O21" s="778">
        <v>4</v>
      </c>
      <c r="P21" s="779">
        <v>4</v>
      </c>
      <c r="Q21" s="780"/>
      <c r="R21" s="778"/>
      <c r="S21" s="779"/>
      <c r="T21" s="780"/>
      <c r="U21" s="778"/>
      <c r="V21" s="779"/>
      <c r="W21" s="780"/>
      <c r="X21" s="779"/>
      <c r="AD21" s="782" t="s">
        <v>381</v>
      </c>
      <c r="AG21" s="783" t="b">
        <f t="shared" si="3"/>
        <v>1</v>
      </c>
      <c r="AH21" s="783" t="b">
        <f t="shared" si="3"/>
        <v>0</v>
      </c>
      <c r="AI21" s="783"/>
      <c r="AJ21" s="783" t="b">
        <f t="shared" si="0"/>
        <v>1</v>
      </c>
      <c r="AK21" s="783" t="b">
        <f t="shared" si="0"/>
        <v>1</v>
      </c>
      <c r="AL21" s="783"/>
      <c r="AM21" s="783" t="b">
        <f t="shared" si="0"/>
        <v>1</v>
      </c>
      <c r="AN21" s="783" t="b">
        <f t="shared" si="0"/>
        <v>1</v>
      </c>
      <c r="AO21" s="783"/>
      <c r="AP21" s="783" t="b">
        <f t="shared" si="0"/>
        <v>1</v>
      </c>
      <c r="AQ21" s="783" t="b">
        <f t="shared" si="0"/>
        <v>1</v>
      </c>
    </row>
    <row r="22" spans="1:44" s="782" customFormat="1" x14ac:dyDescent="0.3">
      <c r="A22" s="769" t="s">
        <v>123</v>
      </c>
      <c r="B22" s="789" t="s">
        <v>368</v>
      </c>
      <c r="C22" s="790"/>
      <c r="D22" s="775" t="s">
        <v>177</v>
      </c>
      <c r="E22" s="775"/>
      <c r="F22" s="776"/>
      <c r="G22" s="791">
        <v>6</v>
      </c>
      <c r="H22" s="774">
        <f t="shared" si="1"/>
        <v>180</v>
      </c>
      <c r="I22" s="770">
        <f t="shared" si="4"/>
        <v>60</v>
      </c>
      <c r="J22" s="775">
        <v>15</v>
      </c>
      <c r="K22" s="775">
        <v>45</v>
      </c>
      <c r="L22" s="775"/>
      <c r="M22" s="776">
        <f t="shared" si="2"/>
        <v>120</v>
      </c>
      <c r="N22" s="777">
        <v>4</v>
      </c>
      <c r="O22" s="778"/>
      <c r="P22" s="779"/>
      <c r="Q22" s="780"/>
      <c r="R22" s="778"/>
      <c r="S22" s="779"/>
      <c r="T22" s="780"/>
      <c r="U22" s="778"/>
      <c r="V22" s="779"/>
      <c r="W22" s="780"/>
      <c r="X22" s="779"/>
      <c r="AD22" s="782" t="s">
        <v>381</v>
      </c>
      <c r="AG22" s="783" t="b">
        <f t="shared" si="3"/>
        <v>0</v>
      </c>
      <c r="AH22" s="783" t="b">
        <f t="shared" si="3"/>
        <v>1</v>
      </c>
      <c r="AI22" s="783"/>
      <c r="AJ22" s="783" t="b">
        <f t="shared" si="0"/>
        <v>1</v>
      </c>
      <c r="AK22" s="783" t="b">
        <f t="shared" si="0"/>
        <v>1</v>
      </c>
      <c r="AL22" s="783"/>
      <c r="AM22" s="783" t="b">
        <f t="shared" si="0"/>
        <v>1</v>
      </c>
      <c r="AN22" s="783" t="b">
        <f t="shared" si="0"/>
        <v>1</v>
      </c>
      <c r="AO22" s="783"/>
      <c r="AP22" s="783" t="b">
        <f t="shared" si="0"/>
        <v>1</v>
      </c>
      <c r="AQ22" s="783" t="b">
        <f t="shared" si="0"/>
        <v>1</v>
      </c>
    </row>
    <row r="23" spans="1:44" s="782" customFormat="1" x14ac:dyDescent="0.3">
      <c r="A23" s="769" t="s">
        <v>423</v>
      </c>
      <c r="B23" s="789" t="s">
        <v>379</v>
      </c>
      <c r="C23" s="790">
        <v>1</v>
      </c>
      <c r="D23" s="775"/>
      <c r="E23" s="775"/>
      <c r="F23" s="776"/>
      <c r="G23" s="791">
        <v>6</v>
      </c>
      <c r="H23" s="774">
        <f t="shared" si="1"/>
        <v>180</v>
      </c>
      <c r="I23" s="770">
        <f t="shared" si="4"/>
        <v>60</v>
      </c>
      <c r="J23" s="775">
        <v>30</v>
      </c>
      <c r="K23" s="775"/>
      <c r="L23" s="775">
        <v>30</v>
      </c>
      <c r="M23" s="776">
        <f t="shared" si="2"/>
        <v>120</v>
      </c>
      <c r="N23" s="777">
        <v>4</v>
      </c>
      <c r="O23" s="778"/>
      <c r="P23" s="779"/>
      <c r="Q23" s="780"/>
      <c r="R23" s="778"/>
      <c r="S23" s="779"/>
      <c r="T23" s="780"/>
      <c r="U23" s="778"/>
      <c r="V23" s="779"/>
      <c r="W23" s="780"/>
      <c r="X23" s="779"/>
      <c r="AD23" s="782" t="s">
        <v>381</v>
      </c>
      <c r="AG23" s="783" t="b">
        <f t="shared" si="3"/>
        <v>0</v>
      </c>
      <c r="AH23" s="783" t="b">
        <f t="shared" si="3"/>
        <v>1</v>
      </c>
      <c r="AI23" s="783"/>
      <c r="AJ23" s="783" t="b">
        <f t="shared" si="0"/>
        <v>1</v>
      </c>
      <c r="AK23" s="783" t="b">
        <f t="shared" si="0"/>
        <v>1</v>
      </c>
      <c r="AL23" s="783"/>
      <c r="AM23" s="783" t="b">
        <f t="shared" si="0"/>
        <v>1</v>
      </c>
      <c r="AN23" s="783" t="b">
        <f t="shared" si="0"/>
        <v>1</v>
      </c>
      <c r="AO23" s="783"/>
      <c r="AP23" s="783" t="b">
        <f t="shared" si="0"/>
        <v>1</v>
      </c>
      <c r="AQ23" s="783" t="b">
        <f t="shared" si="0"/>
        <v>1</v>
      </c>
    </row>
    <row r="24" spans="1:44" s="782" customFormat="1" x14ac:dyDescent="0.3">
      <c r="A24" s="769" t="s">
        <v>159</v>
      </c>
      <c r="B24" s="789" t="s">
        <v>246</v>
      </c>
      <c r="C24" s="790">
        <v>2</v>
      </c>
      <c r="D24" s="775"/>
      <c r="E24" s="775"/>
      <c r="F24" s="776"/>
      <c r="G24" s="791">
        <v>6</v>
      </c>
      <c r="H24" s="774">
        <f t="shared" si="1"/>
        <v>180</v>
      </c>
      <c r="I24" s="770">
        <f t="shared" si="4"/>
        <v>72</v>
      </c>
      <c r="J24" s="775">
        <v>36</v>
      </c>
      <c r="K24" s="775"/>
      <c r="L24" s="775">
        <v>36</v>
      </c>
      <c r="M24" s="776">
        <f t="shared" si="2"/>
        <v>108</v>
      </c>
      <c r="N24" s="777"/>
      <c r="O24" s="778">
        <v>4</v>
      </c>
      <c r="P24" s="779">
        <v>4</v>
      </c>
      <c r="Q24" s="780"/>
      <c r="R24" s="778"/>
      <c r="S24" s="779"/>
      <c r="T24" s="780"/>
      <c r="U24" s="778"/>
      <c r="V24" s="779"/>
      <c r="W24" s="780"/>
      <c r="X24" s="779"/>
      <c r="AD24" s="782" t="s">
        <v>381</v>
      </c>
      <c r="AG24" s="783" t="b">
        <f t="shared" si="3"/>
        <v>1</v>
      </c>
      <c r="AH24" s="783" t="b">
        <f t="shared" si="3"/>
        <v>0</v>
      </c>
      <c r="AI24" s="783"/>
      <c r="AJ24" s="783" t="b">
        <f t="shared" si="0"/>
        <v>1</v>
      </c>
      <c r="AK24" s="783" t="b">
        <f t="shared" si="0"/>
        <v>1</v>
      </c>
      <c r="AL24" s="783"/>
      <c r="AM24" s="783" t="b">
        <f t="shared" si="0"/>
        <v>1</v>
      </c>
      <c r="AN24" s="783" t="b">
        <f t="shared" si="0"/>
        <v>1</v>
      </c>
      <c r="AO24" s="783"/>
      <c r="AP24" s="783" t="b">
        <f t="shared" si="0"/>
        <v>1</v>
      </c>
      <c r="AQ24" s="783" t="b">
        <f t="shared" si="0"/>
        <v>1</v>
      </c>
    </row>
    <row r="25" spans="1:44" s="782" customFormat="1" ht="31.2" x14ac:dyDescent="0.3">
      <c r="A25" s="792" t="s">
        <v>160</v>
      </c>
      <c r="B25" s="793" t="s">
        <v>43</v>
      </c>
      <c r="C25" s="794"/>
      <c r="D25" s="795" t="s">
        <v>185</v>
      </c>
      <c r="E25" s="795"/>
      <c r="F25" s="796"/>
      <c r="G25" s="791">
        <v>3</v>
      </c>
      <c r="H25" s="797">
        <f t="shared" si="1"/>
        <v>90</v>
      </c>
      <c r="I25" s="798">
        <f t="shared" si="4"/>
        <v>30</v>
      </c>
      <c r="J25" s="795">
        <v>15</v>
      </c>
      <c r="K25" s="795"/>
      <c r="L25" s="795">
        <v>15</v>
      </c>
      <c r="M25" s="796">
        <f t="shared" si="2"/>
        <v>60</v>
      </c>
      <c r="N25" s="799"/>
      <c r="O25" s="800"/>
      <c r="P25" s="801"/>
      <c r="Q25" s="802"/>
      <c r="R25" s="800"/>
      <c r="S25" s="801"/>
      <c r="T25" s="802"/>
      <c r="U25" s="800"/>
      <c r="V25" s="801"/>
      <c r="W25" s="802">
        <v>2</v>
      </c>
      <c r="X25" s="801"/>
      <c r="AD25" s="782" t="s">
        <v>381</v>
      </c>
      <c r="AG25" s="783" t="b">
        <f t="shared" si="3"/>
        <v>1</v>
      </c>
      <c r="AH25" s="783" t="b">
        <f t="shared" si="3"/>
        <v>1</v>
      </c>
      <c r="AI25" s="783"/>
      <c r="AJ25" s="783" t="b">
        <f t="shared" si="0"/>
        <v>1</v>
      </c>
      <c r="AK25" s="783" t="b">
        <f t="shared" si="0"/>
        <v>1</v>
      </c>
      <c r="AL25" s="783"/>
      <c r="AM25" s="783" t="b">
        <f t="shared" si="0"/>
        <v>1</v>
      </c>
      <c r="AN25" s="783" t="b">
        <f t="shared" si="0"/>
        <v>1</v>
      </c>
      <c r="AO25" s="783"/>
      <c r="AP25" s="783" t="b">
        <f t="shared" si="0"/>
        <v>0</v>
      </c>
      <c r="AQ25" s="783" t="b">
        <f t="shared" si="0"/>
        <v>1</v>
      </c>
    </row>
    <row r="26" spans="1:44" s="870" customFormat="1" x14ac:dyDescent="0.3">
      <c r="A26" s="862" t="s">
        <v>161</v>
      </c>
      <c r="B26" s="863" t="s">
        <v>369</v>
      </c>
      <c r="C26" s="864">
        <v>3</v>
      </c>
      <c r="D26" s="865"/>
      <c r="E26" s="865"/>
      <c r="F26" s="865"/>
      <c r="G26" s="866">
        <v>6</v>
      </c>
      <c r="H26" s="865">
        <f t="shared" si="1"/>
        <v>180</v>
      </c>
      <c r="I26" s="867">
        <f t="shared" si="4"/>
        <v>60</v>
      </c>
      <c r="J26" s="865">
        <v>30</v>
      </c>
      <c r="K26" s="865"/>
      <c r="L26" s="865">
        <v>30</v>
      </c>
      <c r="M26" s="868">
        <f t="shared" si="2"/>
        <v>120</v>
      </c>
      <c r="N26" s="869"/>
      <c r="O26" s="869"/>
      <c r="P26" s="869"/>
      <c r="Q26" s="869">
        <v>4</v>
      </c>
      <c r="R26" s="869"/>
      <c r="S26" s="869"/>
      <c r="T26" s="869"/>
      <c r="U26" s="869"/>
      <c r="V26" s="869"/>
      <c r="W26" s="869"/>
      <c r="X26" s="869"/>
      <c r="AD26" s="870" t="s">
        <v>381</v>
      </c>
      <c r="AG26" s="871" t="b">
        <f t="shared" si="3"/>
        <v>1</v>
      </c>
      <c r="AH26" s="871" t="b">
        <f t="shared" si="3"/>
        <v>1</v>
      </c>
      <c r="AI26" s="871"/>
      <c r="AJ26" s="871" t="b">
        <f t="shared" si="0"/>
        <v>0</v>
      </c>
      <c r="AK26" s="871" t="b">
        <f t="shared" si="0"/>
        <v>1</v>
      </c>
      <c r="AL26" s="871"/>
      <c r="AM26" s="871" t="b">
        <f t="shared" si="0"/>
        <v>1</v>
      </c>
      <c r="AN26" s="871" t="b">
        <f t="shared" si="0"/>
        <v>1</v>
      </c>
      <c r="AO26" s="871"/>
      <c r="AP26" s="871" t="b">
        <f t="shared" si="0"/>
        <v>1</v>
      </c>
      <c r="AQ26" s="871" t="b">
        <f t="shared" si="0"/>
        <v>1</v>
      </c>
    </row>
    <row r="27" spans="1:44" s="870" customFormat="1" ht="16.2" thickBot="1" x14ac:dyDescent="0.35">
      <c r="A27" s="862" t="s">
        <v>162</v>
      </c>
      <c r="B27" s="863" t="s">
        <v>204</v>
      </c>
      <c r="C27" s="864"/>
      <c r="D27" s="865">
        <v>3</v>
      </c>
      <c r="E27" s="865"/>
      <c r="F27" s="865"/>
      <c r="G27" s="866">
        <v>4</v>
      </c>
      <c r="H27" s="865">
        <f t="shared" si="1"/>
        <v>120</v>
      </c>
      <c r="I27" s="867">
        <f t="shared" si="4"/>
        <v>45</v>
      </c>
      <c r="J27" s="865">
        <v>30</v>
      </c>
      <c r="K27" s="865"/>
      <c r="L27" s="865">
        <v>15</v>
      </c>
      <c r="M27" s="868">
        <f t="shared" si="2"/>
        <v>75</v>
      </c>
      <c r="N27" s="869"/>
      <c r="O27" s="869"/>
      <c r="P27" s="869"/>
      <c r="Q27" s="869">
        <v>3</v>
      </c>
      <c r="R27" s="869"/>
      <c r="S27" s="869"/>
      <c r="T27" s="869"/>
      <c r="U27" s="869"/>
      <c r="V27" s="869"/>
      <c r="W27" s="869"/>
      <c r="X27" s="869"/>
      <c r="AD27" s="870" t="s">
        <v>381</v>
      </c>
      <c r="AG27" s="871" t="b">
        <f t="shared" si="3"/>
        <v>1</v>
      </c>
      <c r="AH27" s="871" t="b">
        <f t="shared" si="3"/>
        <v>1</v>
      </c>
      <c r="AI27" s="871"/>
      <c r="AJ27" s="871" t="b">
        <f t="shared" ref="AJ27:AQ27" si="5">ISBLANK(Q27)</f>
        <v>0</v>
      </c>
      <c r="AK27" s="871" t="b">
        <f t="shared" si="5"/>
        <v>1</v>
      </c>
      <c r="AL27" s="871"/>
      <c r="AM27" s="871" t="b">
        <f t="shared" si="5"/>
        <v>1</v>
      </c>
      <c r="AN27" s="871" t="b">
        <f t="shared" si="5"/>
        <v>1</v>
      </c>
      <c r="AO27" s="871"/>
      <c r="AP27" s="871" t="b">
        <f t="shared" si="5"/>
        <v>1</v>
      </c>
      <c r="AQ27" s="871" t="b">
        <f t="shared" si="5"/>
        <v>1</v>
      </c>
    </row>
    <row r="28" spans="1:44" s="76" customFormat="1" ht="16.2" thickBot="1" x14ac:dyDescent="0.35">
      <c r="A28" s="1329" t="s">
        <v>124</v>
      </c>
      <c r="B28" s="1331"/>
      <c r="C28" s="726"/>
      <c r="D28" s="476"/>
      <c r="E28" s="725"/>
      <c r="F28" s="725"/>
      <c r="G28" s="477">
        <f t="shared" ref="G28:X28" si="6">SUM(G16:G27)+G11</f>
        <v>73.5</v>
      </c>
      <c r="H28" s="331">
        <f t="shared" si="6"/>
        <v>2205</v>
      </c>
      <c r="I28" s="331">
        <f t="shared" si="6"/>
        <v>834</v>
      </c>
      <c r="J28" s="331">
        <f t="shared" si="6"/>
        <v>311</v>
      </c>
      <c r="K28" s="331">
        <f t="shared" si="6"/>
        <v>63</v>
      </c>
      <c r="L28" s="331">
        <f t="shared" si="6"/>
        <v>460</v>
      </c>
      <c r="M28" s="331">
        <f t="shared" si="6"/>
        <v>1371</v>
      </c>
      <c r="N28" s="331">
        <f t="shared" si="6"/>
        <v>19</v>
      </c>
      <c r="O28" s="331">
        <f t="shared" si="6"/>
        <v>13</v>
      </c>
      <c r="P28" s="331">
        <f t="shared" si="6"/>
        <v>13</v>
      </c>
      <c r="Q28" s="331">
        <f t="shared" si="6"/>
        <v>7</v>
      </c>
      <c r="R28" s="331">
        <f t="shared" si="6"/>
        <v>0</v>
      </c>
      <c r="S28" s="331">
        <f t="shared" si="6"/>
        <v>0</v>
      </c>
      <c r="T28" s="331">
        <f t="shared" si="6"/>
        <v>0</v>
      </c>
      <c r="U28" s="331">
        <f t="shared" si="6"/>
        <v>0</v>
      </c>
      <c r="V28" s="331">
        <f t="shared" si="6"/>
        <v>0</v>
      </c>
      <c r="W28" s="331">
        <f t="shared" si="6"/>
        <v>2</v>
      </c>
      <c r="X28" s="331">
        <f t="shared" si="6"/>
        <v>0</v>
      </c>
      <c r="Y28" s="432">
        <f>SUM(Y11:Y25)</f>
        <v>0</v>
      </c>
      <c r="Z28" s="250">
        <f>SUM(Z11:Z25)</f>
        <v>0</v>
      </c>
      <c r="AA28" s="250">
        <f>SUM(AA11:AA25)</f>
        <v>0</v>
      </c>
      <c r="AB28" s="250">
        <f>SUM(AB11:AB25)</f>
        <v>0</v>
      </c>
      <c r="AC28" s="250">
        <f>SUM(AC11:AC25)</f>
        <v>0</v>
      </c>
      <c r="AD28" s="76">
        <f>30*G28</f>
        <v>2205</v>
      </c>
      <c r="AG28" s="491">
        <f>SUMIF(AG11:AG27,FALSE,$G11:$G27)</f>
        <v>30</v>
      </c>
      <c r="AH28" s="491">
        <f t="shared" ref="AH28:AQ28" si="7">SUMIF(AH11:AH27,FALSE,$G11:$G27)</f>
        <v>22.5</v>
      </c>
      <c r="AI28" s="491">
        <f t="shared" si="7"/>
        <v>0</v>
      </c>
      <c r="AJ28" s="491">
        <f t="shared" si="7"/>
        <v>14</v>
      </c>
      <c r="AK28" s="491">
        <f t="shared" si="7"/>
        <v>4</v>
      </c>
      <c r="AL28" s="491">
        <f t="shared" si="7"/>
        <v>0</v>
      </c>
      <c r="AM28" s="491">
        <f t="shared" si="7"/>
        <v>0</v>
      </c>
      <c r="AN28" s="491">
        <f t="shared" si="7"/>
        <v>0</v>
      </c>
      <c r="AO28" s="491">
        <f t="shared" si="7"/>
        <v>0</v>
      </c>
      <c r="AP28" s="491">
        <f t="shared" si="7"/>
        <v>3</v>
      </c>
      <c r="AQ28" s="491">
        <f t="shared" si="7"/>
        <v>0</v>
      </c>
      <c r="AR28" s="492">
        <f>SUM(AG28:AQ28)</f>
        <v>73.5</v>
      </c>
    </row>
    <row r="29" spans="1:44" ht="16.5" customHeight="1" thickBot="1" x14ac:dyDescent="0.35">
      <c r="A29" s="1274" t="s">
        <v>125</v>
      </c>
      <c r="B29" s="1275"/>
      <c r="C29" s="1275"/>
      <c r="D29" s="1275"/>
      <c r="E29" s="1275"/>
      <c r="F29" s="1275"/>
      <c r="G29" s="1275"/>
      <c r="H29" s="1275"/>
      <c r="I29" s="1275"/>
      <c r="J29" s="1275"/>
      <c r="K29" s="1275"/>
      <c r="L29" s="1275"/>
      <c r="M29" s="1275"/>
      <c r="N29" s="1276"/>
      <c r="O29" s="1276"/>
      <c r="P29" s="1276"/>
      <c r="Q29" s="1276"/>
      <c r="R29" s="1276"/>
      <c r="S29" s="1276"/>
      <c r="T29" s="1276"/>
      <c r="U29" s="1276"/>
      <c r="V29" s="1276"/>
      <c r="W29" s="1276"/>
      <c r="X29" s="1277"/>
    </row>
    <row r="30" spans="1:44" s="821" customFormat="1" ht="16.5" customHeight="1" x14ac:dyDescent="0.3">
      <c r="A30" s="803" t="s">
        <v>126</v>
      </c>
      <c r="B30" s="804" t="s">
        <v>133</v>
      </c>
      <c r="C30" s="805" t="s">
        <v>109</v>
      </c>
      <c r="D30" s="806"/>
      <c r="E30" s="806"/>
      <c r="F30" s="807"/>
      <c r="G30" s="808">
        <v>6</v>
      </c>
      <c r="H30" s="809">
        <f>G30*30</f>
        <v>180</v>
      </c>
      <c r="I30" s="810">
        <f>J30+K30+L30</f>
        <v>60</v>
      </c>
      <c r="J30" s="811">
        <v>30</v>
      </c>
      <c r="K30" s="811"/>
      <c r="L30" s="811">
        <v>30</v>
      </c>
      <c r="M30" s="812">
        <f>H30-I30</f>
        <v>120</v>
      </c>
      <c r="N30" s="813"/>
      <c r="O30" s="814"/>
      <c r="P30" s="815"/>
      <c r="Q30" s="816">
        <v>4</v>
      </c>
      <c r="R30" s="817"/>
      <c r="S30" s="815"/>
      <c r="T30" s="818"/>
      <c r="U30" s="819"/>
      <c r="V30" s="815"/>
      <c r="W30" s="820"/>
      <c r="X30" s="815"/>
      <c r="AD30" s="821" t="s">
        <v>381</v>
      </c>
      <c r="AE30" s="822" t="s">
        <v>99</v>
      </c>
      <c r="AF30" s="821">
        <f>AG53+AH53</f>
        <v>3</v>
      </c>
      <c r="AG30" s="823" t="b">
        <f>ISBLANK(N30)</f>
        <v>1</v>
      </c>
      <c r="AH30" s="823" t="b">
        <f>ISBLANK(O30)</f>
        <v>1</v>
      </c>
      <c r="AI30" s="824"/>
      <c r="AJ30" s="823" t="b">
        <f>ISBLANK(Q30)</f>
        <v>0</v>
      </c>
      <c r="AK30" s="823" t="b">
        <f>ISBLANK(R30)</f>
        <v>1</v>
      </c>
      <c r="AL30" s="824"/>
      <c r="AM30" s="823" t="b">
        <f>ISBLANK(T30)</f>
        <v>1</v>
      </c>
      <c r="AN30" s="823" t="b">
        <f>ISBLANK(U30)</f>
        <v>1</v>
      </c>
      <c r="AO30" s="824"/>
      <c r="AP30" s="823" t="b">
        <f>ISBLANK(W30)</f>
        <v>1</v>
      </c>
      <c r="AQ30" s="823" t="b">
        <f>ISBLANK(X30)</f>
        <v>1</v>
      </c>
    </row>
    <row r="31" spans="1:44" s="691" customFormat="1" ht="16.2" x14ac:dyDescent="0.3">
      <c r="A31" s="582" t="s">
        <v>164</v>
      </c>
      <c r="B31" s="583" t="s">
        <v>279</v>
      </c>
      <c r="C31" s="528">
        <v>4</v>
      </c>
      <c r="D31" s="558"/>
      <c r="E31" s="561"/>
      <c r="F31" s="562"/>
      <c r="G31" s="556">
        <v>4</v>
      </c>
      <c r="H31" s="557">
        <f>G31*30</f>
        <v>120</v>
      </c>
      <c r="I31" s="528">
        <f>J31+L31</f>
        <v>54</v>
      </c>
      <c r="J31" s="558">
        <v>18</v>
      </c>
      <c r="K31" s="558"/>
      <c r="L31" s="558">
        <v>36</v>
      </c>
      <c r="M31" s="559">
        <f>H31-I31</f>
        <v>66</v>
      </c>
      <c r="N31" s="535"/>
      <c r="O31" s="536"/>
      <c r="P31" s="560"/>
      <c r="Q31" s="538"/>
      <c r="R31" s="536">
        <v>3</v>
      </c>
      <c r="S31" s="537">
        <v>3</v>
      </c>
      <c r="T31" s="538"/>
      <c r="U31" s="536"/>
      <c r="V31" s="537"/>
      <c r="W31" s="538"/>
      <c r="X31" s="537"/>
      <c r="AD31" s="691" t="s">
        <v>381</v>
      </c>
      <c r="AE31" s="688" t="s">
        <v>100</v>
      </c>
      <c r="AF31" s="691">
        <f>AJ53+AK53</f>
        <v>21</v>
      </c>
      <c r="AG31" s="689" t="b">
        <f t="shared" ref="AG31:AQ52" si="8">ISBLANK(N31)</f>
        <v>1</v>
      </c>
      <c r="AH31" s="689" t="b">
        <f t="shared" si="8"/>
        <v>1</v>
      </c>
      <c r="AI31" s="692"/>
      <c r="AJ31" s="689" t="b">
        <f t="shared" si="8"/>
        <v>1</v>
      </c>
      <c r="AK31" s="689" t="b">
        <f t="shared" si="8"/>
        <v>0</v>
      </c>
      <c r="AL31" s="692"/>
      <c r="AM31" s="689" t="b">
        <f t="shared" si="8"/>
        <v>1</v>
      </c>
      <c r="AN31" s="689" t="b">
        <f t="shared" si="8"/>
        <v>1</v>
      </c>
      <c r="AO31" s="692"/>
      <c r="AP31" s="689" t="b">
        <f t="shared" si="8"/>
        <v>1</v>
      </c>
      <c r="AQ31" s="689" t="b">
        <f t="shared" si="8"/>
        <v>1</v>
      </c>
    </row>
    <row r="32" spans="1:44" s="821" customFormat="1" x14ac:dyDescent="0.3">
      <c r="A32" s="825" t="s">
        <v>165</v>
      </c>
      <c r="B32" s="826" t="s">
        <v>225</v>
      </c>
      <c r="C32" s="790">
        <v>4</v>
      </c>
      <c r="D32" s="775"/>
      <c r="E32" s="784"/>
      <c r="F32" s="776"/>
      <c r="G32" s="765">
        <v>5</v>
      </c>
      <c r="H32" s="774">
        <f>G32*30</f>
        <v>150</v>
      </c>
      <c r="I32" s="770">
        <f>J32+K32+L32</f>
        <v>72</v>
      </c>
      <c r="J32" s="775">
        <v>36</v>
      </c>
      <c r="K32" s="775"/>
      <c r="L32" s="775">
        <v>36</v>
      </c>
      <c r="M32" s="776">
        <f>H32-I32</f>
        <v>78</v>
      </c>
      <c r="N32" s="777"/>
      <c r="O32" s="778"/>
      <c r="P32" s="779"/>
      <c r="Q32" s="780"/>
      <c r="R32" s="778">
        <v>4</v>
      </c>
      <c r="S32" s="779">
        <v>4</v>
      </c>
      <c r="T32" s="780"/>
      <c r="U32" s="778"/>
      <c r="V32" s="779"/>
      <c r="W32" s="780"/>
      <c r="X32" s="779"/>
      <c r="AD32" s="821" t="s">
        <v>381</v>
      </c>
      <c r="AE32" s="827" t="s">
        <v>101</v>
      </c>
      <c r="AF32" s="828">
        <f>AM53+AN53</f>
        <v>40.5</v>
      </c>
      <c r="AG32" s="823" t="b">
        <f t="shared" si="8"/>
        <v>1</v>
      </c>
      <c r="AH32" s="823" t="b">
        <f t="shared" si="8"/>
        <v>1</v>
      </c>
      <c r="AI32" s="824"/>
      <c r="AJ32" s="823" t="b">
        <f t="shared" si="8"/>
        <v>1</v>
      </c>
      <c r="AK32" s="823" t="b">
        <f t="shared" si="8"/>
        <v>0</v>
      </c>
      <c r="AL32" s="824"/>
      <c r="AM32" s="823" t="b">
        <f t="shared" si="8"/>
        <v>1</v>
      </c>
      <c r="AN32" s="823" t="b">
        <f t="shared" si="8"/>
        <v>1</v>
      </c>
      <c r="AO32" s="824"/>
      <c r="AP32" s="823" t="b">
        <f t="shared" si="8"/>
        <v>1</v>
      </c>
      <c r="AQ32" s="823" t="b">
        <f t="shared" si="8"/>
        <v>1</v>
      </c>
    </row>
    <row r="33" spans="1:43" s="822" customFormat="1" x14ac:dyDescent="0.3">
      <c r="A33" s="792" t="s">
        <v>267</v>
      </c>
      <c r="B33" s="789" t="s">
        <v>309</v>
      </c>
      <c r="C33" s="790"/>
      <c r="D33" s="775">
        <v>2</v>
      </c>
      <c r="E33" s="784"/>
      <c r="F33" s="776"/>
      <c r="G33" s="791">
        <v>3</v>
      </c>
      <c r="H33" s="774">
        <f>G33*30</f>
        <v>90</v>
      </c>
      <c r="I33" s="770">
        <f>J33+K33+L33</f>
        <v>36</v>
      </c>
      <c r="J33" s="775">
        <v>18</v>
      </c>
      <c r="K33" s="775"/>
      <c r="L33" s="775">
        <v>18</v>
      </c>
      <c r="M33" s="776">
        <f>H33-I33</f>
        <v>54</v>
      </c>
      <c r="N33" s="777"/>
      <c r="O33" s="778">
        <v>2</v>
      </c>
      <c r="P33" s="779">
        <v>2</v>
      </c>
      <c r="Q33" s="780"/>
      <c r="R33" s="778"/>
      <c r="S33" s="779"/>
      <c r="T33" s="780"/>
      <c r="U33" s="778"/>
      <c r="V33" s="779"/>
      <c r="W33" s="780"/>
      <c r="X33" s="779"/>
      <c r="AD33" s="822" t="s">
        <v>381</v>
      </c>
      <c r="AE33" s="822" t="s">
        <v>102</v>
      </c>
      <c r="AF33" s="821">
        <f>AP53+AQ53</f>
        <v>15</v>
      </c>
      <c r="AG33" s="823" t="b">
        <f t="shared" si="8"/>
        <v>1</v>
      </c>
      <c r="AH33" s="823" t="b">
        <f t="shared" si="8"/>
        <v>0</v>
      </c>
      <c r="AI33" s="823"/>
      <c r="AJ33" s="823" t="b">
        <f t="shared" si="8"/>
        <v>1</v>
      </c>
      <c r="AK33" s="823" t="b">
        <f t="shared" si="8"/>
        <v>1</v>
      </c>
      <c r="AL33" s="823"/>
      <c r="AM33" s="823" t="b">
        <f t="shared" si="8"/>
        <v>1</v>
      </c>
      <c r="AN33" s="823" t="b">
        <f t="shared" si="8"/>
        <v>1</v>
      </c>
      <c r="AO33" s="823"/>
      <c r="AP33" s="823" t="b">
        <f t="shared" si="8"/>
        <v>1</v>
      </c>
      <c r="AQ33" s="823" t="b">
        <f t="shared" si="8"/>
        <v>1</v>
      </c>
    </row>
    <row r="34" spans="1:43" s="821" customFormat="1" x14ac:dyDescent="0.3">
      <c r="A34" s="825" t="s">
        <v>166</v>
      </c>
      <c r="B34" s="826" t="s">
        <v>247</v>
      </c>
      <c r="C34" s="790">
        <v>4</v>
      </c>
      <c r="D34" s="775"/>
      <c r="E34" s="784"/>
      <c r="F34" s="776"/>
      <c r="G34" s="765">
        <v>1</v>
      </c>
      <c r="H34" s="774">
        <f>G34*30</f>
        <v>30</v>
      </c>
      <c r="I34" s="770">
        <f>J34+K34+L34</f>
        <v>15</v>
      </c>
      <c r="J34" s="775"/>
      <c r="K34" s="775"/>
      <c r="L34" s="775">
        <v>15</v>
      </c>
      <c r="M34" s="776">
        <f>H34-I34</f>
        <v>15</v>
      </c>
      <c r="N34" s="777"/>
      <c r="O34" s="778"/>
      <c r="P34" s="779"/>
      <c r="Q34" s="780"/>
      <c r="R34" s="778">
        <v>1</v>
      </c>
      <c r="S34" s="779">
        <v>1</v>
      </c>
      <c r="T34" s="780"/>
      <c r="U34" s="778"/>
      <c r="V34" s="779"/>
      <c r="W34" s="780"/>
      <c r="X34" s="779"/>
      <c r="AD34" s="821" t="s">
        <v>381</v>
      </c>
      <c r="AE34" s="828"/>
      <c r="AF34" s="829">
        <f>SUM(AF30:AF33)</f>
        <v>79.5</v>
      </c>
      <c r="AG34" s="823" t="b">
        <f t="shared" si="8"/>
        <v>1</v>
      </c>
      <c r="AH34" s="823" t="b">
        <f t="shared" si="8"/>
        <v>1</v>
      </c>
      <c r="AI34" s="824"/>
      <c r="AJ34" s="823" t="b">
        <f t="shared" si="8"/>
        <v>1</v>
      </c>
      <c r="AK34" s="823" t="b">
        <f t="shared" si="8"/>
        <v>0</v>
      </c>
      <c r="AL34" s="824"/>
      <c r="AM34" s="823" t="b">
        <f t="shared" si="8"/>
        <v>1</v>
      </c>
      <c r="AN34" s="823" t="b">
        <f t="shared" si="8"/>
        <v>1</v>
      </c>
      <c r="AO34" s="824"/>
      <c r="AP34" s="823" t="b">
        <f t="shared" si="8"/>
        <v>1</v>
      </c>
      <c r="AQ34" s="823" t="b">
        <f t="shared" si="8"/>
        <v>1</v>
      </c>
    </row>
    <row r="35" spans="1:43" s="828" customFormat="1" ht="16.2" x14ac:dyDescent="0.3">
      <c r="A35" s="825" t="s">
        <v>167</v>
      </c>
      <c r="B35" s="830" t="s">
        <v>42</v>
      </c>
      <c r="C35" s="770"/>
      <c r="D35" s="775"/>
      <c r="E35" s="784"/>
      <c r="F35" s="785"/>
      <c r="G35" s="765">
        <f t="shared" ref="G35:M35" si="9">G36+G37</f>
        <v>6.5</v>
      </c>
      <c r="H35" s="831">
        <f t="shared" si="9"/>
        <v>195</v>
      </c>
      <c r="I35" s="832">
        <f t="shared" si="9"/>
        <v>60</v>
      </c>
      <c r="J35" s="833">
        <f t="shared" si="9"/>
        <v>30</v>
      </c>
      <c r="K35" s="833">
        <f t="shared" si="9"/>
        <v>0</v>
      </c>
      <c r="L35" s="833">
        <f t="shared" si="9"/>
        <v>30</v>
      </c>
      <c r="M35" s="834">
        <f t="shared" si="9"/>
        <v>135</v>
      </c>
      <c r="N35" s="835"/>
      <c r="O35" s="836"/>
      <c r="P35" s="837"/>
      <c r="Q35" s="838"/>
      <c r="R35" s="836"/>
      <c r="S35" s="839"/>
      <c r="T35" s="838"/>
      <c r="U35" s="836"/>
      <c r="V35" s="839"/>
      <c r="W35" s="838"/>
      <c r="X35" s="839"/>
      <c r="AD35" s="828" t="s">
        <v>381</v>
      </c>
      <c r="AG35" s="840" t="b">
        <f t="shared" si="8"/>
        <v>1</v>
      </c>
      <c r="AH35" s="840" t="b">
        <f t="shared" si="8"/>
        <v>1</v>
      </c>
      <c r="AI35" s="841"/>
      <c r="AJ35" s="840" t="b">
        <f t="shared" si="8"/>
        <v>1</v>
      </c>
      <c r="AK35" s="840" t="b">
        <f t="shared" si="8"/>
        <v>1</v>
      </c>
      <c r="AL35" s="841"/>
      <c r="AM35" s="840" t="b">
        <f t="shared" si="8"/>
        <v>1</v>
      </c>
      <c r="AN35" s="840" t="b">
        <f t="shared" si="8"/>
        <v>1</v>
      </c>
      <c r="AO35" s="841"/>
      <c r="AP35" s="840" t="b">
        <f t="shared" si="8"/>
        <v>1</v>
      </c>
      <c r="AQ35" s="840" t="b">
        <f t="shared" si="8"/>
        <v>1</v>
      </c>
    </row>
    <row r="36" spans="1:43" s="821" customFormat="1" ht="26.25" customHeight="1" x14ac:dyDescent="0.3">
      <c r="A36" s="842" t="s">
        <v>307</v>
      </c>
      <c r="B36" s="843" t="s">
        <v>42</v>
      </c>
      <c r="C36" s="844">
        <v>3</v>
      </c>
      <c r="D36" s="845"/>
      <c r="E36" s="845"/>
      <c r="F36" s="846"/>
      <c r="G36" s="847">
        <v>5</v>
      </c>
      <c r="H36" s="848">
        <f t="shared" ref="H36:H39" si="10">G36*30</f>
        <v>150</v>
      </c>
      <c r="I36" s="780">
        <f>J36+K36+L36</f>
        <v>60</v>
      </c>
      <c r="J36" s="849">
        <v>30</v>
      </c>
      <c r="K36" s="849"/>
      <c r="L36" s="849">
        <v>30</v>
      </c>
      <c r="M36" s="779">
        <f t="shared" ref="M36:M39" si="11">H36-I36</f>
        <v>90</v>
      </c>
      <c r="N36" s="850"/>
      <c r="O36" s="851"/>
      <c r="P36" s="852"/>
      <c r="Q36" s="853">
        <v>4</v>
      </c>
      <c r="R36" s="851"/>
      <c r="S36" s="852"/>
      <c r="T36" s="853"/>
      <c r="U36" s="851"/>
      <c r="V36" s="852"/>
      <c r="W36" s="850"/>
      <c r="X36" s="852"/>
      <c r="AD36" s="821" t="s">
        <v>381</v>
      </c>
      <c r="AG36" s="823" t="b">
        <f t="shared" si="8"/>
        <v>1</v>
      </c>
      <c r="AH36" s="823" t="b">
        <f t="shared" si="8"/>
        <v>1</v>
      </c>
      <c r="AI36" s="824"/>
      <c r="AJ36" s="823" t="b">
        <f t="shared" si="8"/>
        <v>0</v>
      </c>
      <c r="AK36" s="823" t="b">
        <f t="shared" si="8"/>
        <v>1</v>
      </c>
      <c r="AL36" s="824"/>
      <c r="AM36" s="823" t="b">
        <f t="shared" si="8"/>
        <v>1</v>
      </c>
      <c r="AN36" s="823" t="b">
        <f t="shared" si="8"/>
        <v>1</v>
      </c>
      <c r="AO36" s="824"/>
      <c r="AP36" s="823" t="b">
        <f t="shared" si="8"/>
        <v>1</v>
      </c>
      <c r="AQ36" s="823" t="b">
        <f t="shared" si="8"/>
        <v>1</v>
      </c>
    </row>
    <row r="37" spans="1:43" s="821" customFormat="1" x14ac:dyDescent="0.3">
      <c r="A37" s="842" t="s">
        <v>308</v>
      </c>
      <c r="B37" s="843" t="s">
        <v>233</v>
      </c>
      <c r="C37" s="844"/>
      <c r="D37" s="854"/>
      <c r="E37" s="855"/>
      <c r="F37" s="846" t="s">
        <v>174</v>
      </c>
      <c r="G37" s="847">
        <v>1.5</v>
      </c>
      <c r="H37" s="848">
        <f t="shared" si="10"/>
        <v>45</v>
      </c>
      <c r="I37" s="780"/>
      <c r="J37" s="849"/>
      <c r="K37" s="849"/>
      <c r="L37" s="849"/>
      <c r="M37" s="779">
        <f t="shared" si="11"/>
        <v>45</v>
      </c>
      <c r="N37" s="850"/>
      <c r="O37" s="851"/>
      <c r="P37" s="852"/>
      <c r="Q37" s="853"/>
      <c r="R37" s="856"/>
      <c r="S37" s="857"/>
      <c r="T37" s="853"/>
      <c r="U37" s="856" t="s">
        <v>417</v>
      </c>
      <c r="V37" s="852"/>
      <c r="W37" s="850"/>
      <c r="X37" s="852"/>
      <c r="AD37" s="821" t="s">
        <v>381</v>
      </c>
      <c r="AG37" s="823" t="b">
        <f t="shared" si="8"/>
        <v>1</v>
      </c>
      <c r="AH37" s="823" t="b">
        <f t="shared" si="8"/>
        <v>1</v>
      </c>
      <c r="AI37" s="824"/>
      <c r="AJ37" s="823" t="b">
        <f t="shared" si="8"/>
        <v>1</v>
      </c>
      <c r="AK37" s="823" t="b">
        <f t="shared" si="8"/>
        <v>1</v>
      </c>
      <c r="AL37" s="824"/>
      <c r="AM37" s="823" t="b">
        <f t="shared" si="8"/>
        <v>1</v>
      </c>
      <c r="AN37" s="823" t="b">
        <f t="shared" si="8"/>
        <v>0</v>
      </c>
      <c r="AO37" s="824"/>
      <c r="AP37" s="823" t="b">
        <f t="shared" si="8"/>
        <v>1</v>
      </c>
      <c r="AQ37" s="823" t="b">
        <f t="shared" si="8"/>
        <v>1</v>
      </c>
    </row>
    <row r="38" spans="1:43" s="821" customFormat="1" ht="16.2" x14ac:dyDescent="0.3">
      <c r="A38" s="825" t="s">
        <v>168</v>
      </c>
      <c r="B38" s="830" t="s">
        <v>41</v>
      </c>
      <c r="C38" s="770">
        <v>5</v>
      </c>
      <c r="D38" s="775"/>
      <c r="E38" s="784"/>
      <c r="F38" s="785"/>
      <c r="G38" s="765">
        <v>5</v>
      </c>
      <c r="H38" s="774">
        <f t="shared" si="10"/>
        <v>150</v>
      </c>
      <c r="I38" s="770">
        <f>J38+K38+L38</f>
        <v>60</v>
      </c>
      <c r="J38" s="775">
        <v>30</v>
      </c>
      <c r="K38" s="775"/>
      <c r="L38" s="775">
        <v>30</v>
      </c>
      <c r="M38" s="776">
        <f t="shared" si="11"/>
        <v>90</v>
      </c>
      <c r="N38" s="777"/>
      <c r="O38" s="778"/>
      <c r="P38" s="786"/>
      <c r="Q38" s="780"/>
      <c r="R38" s="778"/>
      <c r="S38" s="779"/>
      <c r="T38" s="780">
        <v>4</v>
      </c>
      <c r="U38" s="778"/>
      <c r="V38" s="779"/>
      <c r="W38" s="780"/>
      <c r="X38" s="779"/>
      <c r="AD38" s="821" t="s">
        <v>381</v>
      </c>
      <c r="AG38" s="823" t="b">
        <f t="shared" si="8"/>
        <v>1</v>
      </c>
      <c r="AH38" s="823" t="b">
        <f t="shared" si="8"/>
        <v>1</v>
      </c>
      <c r="AI38" s="824"/>
      <c r="AJ38" s="823" t="b">
        <f t="shared" si="8"/>
        <v>1</v>
      </c>
      <c r="AK38" s="823" t="b">
        <f t="shared" si="8"/>
        <v>1</v>
      </c>
      <c r="AL38" s="824"/>
      <c r="AM38" s="823" t="b">
        <f t="shared" si="8"/>
        <v>0</v>
      </c>
      <c r="AN38" s="823" t="b">
        <f t="shared" si="8"/>
        <v>1</v>
      </c>
      <c r="AO38" s="824"/>
      <c r="AP38" s="823" t="b">
        <f t="shared" si="8"/>
        <v>1</v>
      </c>
      <c r="AQ38" s="823" t="b">
        <f t="shared" si="8"/>
        <v>1</v>
      </c>
    </row>
    <row r="39" spans="1:43" s="821" customFormat="1" ht="16.2" x14ac:dyDescent="0.3">
      <c r="A39" s="825" t="s">
        <v>169</v>
      </c>
      <c r="B39" s="830" t="s">
        <v>304</v>
      </c>
      <c r="C39" s="770">
        <v>5</v>
      </c>
      <c r="D39" s="775"/>
      <c r="E39" s="784"/>
      <c r="F39" s="785"/>
      <c r="G39" s="765">
        <v>4</v>
      </c>
      <c r="H39" s="774">
        <f t="shared" si="10"/>
        <v>120</v>
      </c>
      <c r="I39" s="770">
        <f>J39+K39+L39</f>
        <v>45</v>
      </c>
      <c r="J39" s="775">
        <v>15</v>
      </c>
      <c r="K39" s="775"/>
      <c r="L39" s="775">
        <v>30</v>
      </c>
      <c r="M39" s="776">
        <f t="shared" si="11"/>
        <v>75</v>
      </c>
      <c r="N39" s="777"/>
      <c r="O39" s="778"/>
      <c r="P39" s="786"/>
      <c r="Q39" s="780"/>
      <c r="R39" s="778"/>
      <c r="S39" s="779"/>
      <c r="T39" s="780">
        <v>3</v>
      </c>
      <c r="U39" s="778"/>
      <c r="V39" s="779"/>
      <c r="W39" s="780"/>
      <c r="X39" s="779"/>
      <c r="AD39" s="821" t="s">
        <v>381</v>
      </c>
      <c r="AG39" s="823" t="b">
        <f t="shared" si="8"/>
        <v>1</v>
      </c>
      <c r="AH39" s="823" t="b">
        <f t="shared" si="8"/>
        <v>1</v>
      </c>
      <c r="AI39" s="824"/>
      <c r="AJ39" s="823" t="b">
        <f t="shared" si="8"/>
        <v>1</v>
      </c>
      <c r="AK39" s="823" t="b">
        <f t="shared" si="8"/>
        <v>1</v>
      </c>
      <c r="AL39" s="824"/>
      <c r="AM39" s="823" t="b">
        <f t="shared" si="8"/>
        <v>0</v>
      </c>
      <c r="AN39" s="823" t="b">
        <f t="shared" si="8"/>
        <v>1</v>
      </c>
      <c r="AO39" s="824"/>
      <c r="AP39" s="823" t="b">
        <f t="shared" si="8"/>
        <v>1</v>
      </c>
      <c r="AQ39" s="823" t="b">
        <f t="shared" si="8"/>
        <v>1</v>
      </c>
    </row>
    <row r="40" spans="1:43" s="828" customFormat="1" ht="16.2" x14ac:dyDescent="0.3">
      <c r="A40" s="825" t="s">
        <v>170</v>
      </c>
      <c r="B40" s="830" t="s">
        <v>231</v>
      </c>
      <c r="C40" s="770"/>
      <c r="D40" s="775"/>
      <c r="E40" s="784"/>
      <c r="F40" s="785"/>
      <c r="G40" s="765">
        <f t="shared" ref="G40:M40" si="12">G41+G42</f>
        <v>5</v>
      </c>
      <c r="H40" s="831">
        <f t="shared" si="12"/>
        <v>150</v>
      </c>
      <c r="I40" s="832">
        <f t="shared" si="12"/>
        <v>45</v>
      </c>
      <c r="J40" s="833">
        <f t="shared" si="12"/>
        <v>15</v>
      </c>
      <c r="K40" s="833">
        <f t="shared" si="12"/>
        <v>0</v>
      </c>
      <c r="L40" s="833">
        <f t="shared" si="12"/>
        <v>30</v>
      </c>
      <c r="M40" s="834">
        <f t="shared" si="12"/>
        <v>105</v>
      </c>
      <c r="N40" s="835"/>
      <c r="O40" s="836"/>
      <c r="P40" s="837"/>
      <c r="Q40" s="838"/>
      <c r="R40" s="836"/>
      <c r="S40" s="839"/>
      <c r="T40" s="838"/>
      <c r="U40" s="836"/>
      <c r="V40" s="839"/>
      <c r="W40" s="838"/>
      <c r="X40" s="839"/>
      <c r="AG40" s="840" t="b">
        <f t="shared" si="8"/>
        <v>1</v>
      </c>
      <c r="AH40" s="840" t="b">
        <f t="shared" si="8"/>
        <v>1</v>
      </c>
      <c r="AI40" s="841"/>
      <c r="AJ40" s="840" t="b">
        <f t="shared" si="8"/>
        <v>1</v>
      </c>
      <c r="AK40" s="840" t="b">
        <f t="shared" si="8"/>
        <v>1</v>
      </c>
      <c r="AL40" s="841"/>
      <c r="AM40" s="840" t="b">
        <f t="shared" si="8"/>
        <v>1</v>
      </c>
      <c r="AN40" s="840" t="b">
        <f t="shared" si="8"/>
        <v>1</v>
      </c>
      <c r="AO40" s="841"/>
      <c r="AP40" s="840" t="b">
        <f t="shared" si="8"/>
        <v>1</v>
      </c>
      <c r="AQ40" s="840" t="b">
        <f t="shared" si="8"/>
        <v>1</v>
      </c>
    </row>
    <row r="41" spans="1:43" s="821" customFormat="1" x14ac:dyDescent="0.3">
      <c r="A41" s="842" t="s">
        <v>424</v>
      </c>
      <c r="B41" s="843" t="s">
        <v>231</v>
      </c>
      <c r="C41" s="844">
        <v>5</v>
      </c>
      <c r="D41" s="845"/>
      <c r="E41" s="845"/>
      <c r="F41" s="846"/>
      <c r="G41" s="847">
        <v>4</v>
      </c>
      <c r="H41" s="848">
        <f>G41*30</f>
        <v>120</v>
      </c>
      <c r="I41" s="780">
        <f>J41+K41+L41</f>
        <v>45</v>
      </c>
      <c r="J41" s="849">
        <v>15</v>
      </c>
      <c r="K41" s="849"/>
      <c r="L41" s="849">
        <v>30</v>
      </c>
      <c r="M41" s="779">
        <f>H41-I41</f>
        <v>75</v>
      </c>
      <c r="N41" s="850"/>
      <c r="O41" s="851"/>
      <c r="P41" s="852"/>
      <c r="Q41" s="853"/>
      <c r="R41" s="851"/>
      <c r="S41" s="852"/>
      <c r="T41" s="853">
        <v>3</v>
      </c>
      <c r="U41" s="851"/>
      <c r="V41" s="852"/>
      <c r="W41" s="850"/>
      <c r="X41" s="852"/>
      <c r="AD41" s="821" t="s">
        <v>381</v>
      </c>
      <c r="AG41" s="823" t="b">
        <f t="shared" si="8"/>
        <v>1</v>
      </c>
      <c r="AH41" s="823" t="b">
        <f t="shared" si="8"/>
        <v>1</v>
      </c>
      <c r="AI41" s="824"/>
      <c r="AJ41" s="823" t="b">
        <f t="shared" si="8"/>
        <v>1</v>
      </c>
      <c r="AK41" s="823" t="b">
        <f t="shared" si="8"/>
        <v>1</v>
      </c>
      <c r="AL41" s="824"/>
      <c r="AM41" s="823" t="b">
        <f t="shared" si="8"/>
        <v>0</v>
      </c>
      <c r="AN41" s="823" t="b">
        <f t="shared" si="8"/>
        <v>1</v>
      </c>
      <c r="AO41" s="824"/>
      <c r="AP41" s="823" t="b">
        <f t="shared" si="8"/>
        <v>1</v>
      </c>
      <c r="AQ41" s="823" t="b">
        <f t="shared" si="8"/>
        <v>1</v>
      </c>
    </row>
    <row r="42" spans="1:43" s="821" customFormat="1" x14ac:dyDescent="0.3">
      <c r="A42" s="842" t="s">
        <v>425</v>
      </c>
      <c r="B42" s="843" t="s">
        <v>250</v>
      </c>
      <c r="C42" s="844"/>
      <c r="D42" s="854"/>
      <c r="E42" s="855"/>
      <c r="F42" s="846" t="s">
        <v>179</v>
      </c>
      <c r="G42" s="847">
        <v>1</v>
      </c>
      <c r="H42" s="848">
        <f>G42*30</f>
        <v>30</v>
      </c>
      <c r="I42" s="780"/>
      <c r="J42" s="849"/>
      <c r="K42" s="849"/>
      <c r="L42" s="849"/>
      <c r="M42" s="779">
        <f>H42-I42</f>
        <v>30</v>
      </c>
      <c r="N42" s="850"/>
      <c r="O42" s="851"/>
      <c r="P42" s="852"/>
      <c r="Q42" s="853"/>
      <c r="R42" s="851"/>
      <c r="S42" s="857"/>
      <c r="T42" s="853" t="s">
        <v>417</v>
      </c>
      <c r="U42" s="851"/>
      <c r="V42" s="852"/>
      <c r="W42" s="850"/>
      <c r="X42" s="852"/>
      <c r="AD42" s="821" t="s">
        <v>381</v>
      </c>
      <c r="AG42" s="823" t="b">
        <f t="shared" si="8"/>
        <v>1</v>
      </c>
      <c r="AH42" s="823" t="b">
        <f t="shared" si="8"/>
        <v>1</v>
      </c>
      <c r="AI42" s="824"/>
      <c r="AJ42" s="823" t="b">
        <f t="shared" si="8"/>
        <v>1</v>
      </c>
      <c r="AK42" s="823" t="b">
        <f t="shared" si="8"/>
        <v>1</v>
      </c>
      <c r="AL42" s="824"/>
      <c r="AM42" s="823" t="b">
        <f t="shared" si="8"/>
        <v>0</v>
      </c>
      <c r="AN42" s="823" t="b">
        <f t="shared" si="8"/>
        <v>1</v>
      </c>
      <c r="AO42" s="824"/>
      <c r="AP42" s="823" t="b">
        <f t="shared" si="8"/>
        <v>1</v>
      </c>
      <c r="AQ42" s="823" t="b">
        <f t="shared" si="8"/>
        <v>1</v>
      </c>
    </row>
    <row r="43" spans="1:43" s="828" customFormat="1" ht="16.2" x14ac:dyDescent="0.3">
      <c r="A43" s="825" t="s">
        <v>171</v>
      </c>
      <c r="B43" s="830" t="s">
        <v>232</v>
      </c>
      <c r="C43" s="770"/>
      <c r="D43" s="775"/>
      <c r="E43" s="784"/>
      <c r="F43" s="785"/>
      <c r="G43" s="765">
        <f t="shared" ref="G43:M43" si="13">G44+G45</f>
        <v>7</v>
      </c>
      <c r="H43" s="831">
        <f t="shared" si="13"/>
        <v>210</v>
      </c>
      <c r="I43" s="832">
        <f t="shared" si="13"/>
        <v>72</v>
      </c>
      <c r="J43" s="833">
        <f t="shared" si="13"/>
        <v>36</v>
      </c>
      <c r="K43" s="833">
        <f t="shared" si="13"/>
        <v>0</v>
      </c>
      <c r="L43" s="833">
        <f t="shared" si="13"/>
        <v>36</v>
      </c>
      <c r="M43" s="834">
        <f t="shared" si="13"/>
        <v>138</v>
      </c>
      <c r="N43" s="835"/>
      <c r="O43" s="836"/>
      <c r="P43" s="837"/>
      <c r="Q43" s="838"/>
      <c r="R43" s="836"/>
      <c r="S43" s="839"/>
      <c r="T43" s="838"/>
      <c r="U43" s="836"/>
      <c r="V43" s="839"/>
      <c r="W43" s="838"/>
      <c r="X43" s="839"/>
      <c r="AG43" s="840" t="b">
        <f t="shared" si="8"/>
        <v>1</v>
      </c>
      <c r="AH43" s="840" t="b">
        <f t="shared" si="8"/>
        <v>1</v>
      </c>
      <c r="AI43" s="841"/>
      <c r="AJ43" s="840" t="b">
        <f t="shared" si="8"/>
        <v>1</v>
      </c>
      <c r="AK43" s="840" t="b">
        <f t="shared" si="8"/>
        <v>1</v>
      </c>
      <c r="AL43" s="841"/>
      <c r="AM43" s="840" t="b">
        <f t="shared" si="8"/>
        <v>1</v>
      </c>
      <c r="AN43" s="840" t="b">
        <f t="shared" si="8"/>
        <v>1</v>
      </c>
      <c r="AO43" s="841"/>
      <c r="AP43" s="840" t="b">
        <f t="shared" si="8"/>
        <v>1</v>
      </c>
      <c r="AQ43" s="840" t="b">
        <f t="shared" si="8"/>
        <v>1</v>
      </c>
    </row>
    <row r="44" spans="1:43" s="821" customFormat="1" x14ac:dyDescent="0.3">
      <c r="A44" s="842" t="s">
        <v>426</v>
      </c>
      <c r="B44" s="843" t="s">
        <v>232</v>
      </c>
      <c r="C44" s="844">
        <v>6</v>
      </c>
      <c r="D44" s="845"/>
      <c r="E44" s="845"/>
      <c r="F44" s="846"/>
      <c r="G44" s="847">
        <v>6</v>
      </c>
      <c r="H44" s="848">
        <f t="shared" ref="H44:H52" si="14">G44*30</f>
        <v>180</v>
      </c>
      <c r="I44" s="780">
        <f t="shared" ref="I44:I52" si="15">J44+K44+L44</f>
        <v>72</v>
      </c>
      <c r="J44" s="849">
        <v>36</v>
      </c>
      <c r="K44" s="849"/>
      <c r="L44" s="849">
        <v>36</v>
      </c>
      <c r="M44" s="779">
        <f t="shared" ref="M44:M52" si="16">H44-I44</f>
        <v>108</v>
      </c>
      <c r="N44" s="850"/>
      <c r="O44" s="851"/>
      <c r="P44" s="852"/>
      <c r="Q44" s="853"/>
      <c r="R44" s="851"/>
      <c r="S44" s="852"/>
      <c r="T44" s="853"/>
      <c r="U44" s="851">
        <v>4</v>
      </c>
      <c r="V44" s="852">
        <v>4</v>
      </c>
      <c r="W44" s="850"/>
      <c r="X44" s="852"/>
      <c r="AD44" s="821" t="s">
        <v>381</v>
      </c>
      <c r="AG44" s="823" t="b">
        <f t="shared" si="8"/>
        <v>1</v>
      </c>
      <c r="AH44" s="823" t="b">
        <f t="shared" si="8"/>
        <v>1</v>
      </c>
      <c r="AI44" s="824"/>
      <c r="AJ44" s="823" t="b">
        <f t="shared" si="8"/>
        <v>1</v>
      </c>
      <c r="AK44" s="823" t="b">
        <f t="shared" si="8"/>
        <v>1</v>
      </c>
      <c r="AL44" s="824"/>
      <c r="AM44" s="823" t="b">
        <f t="shared" si="8"/>
        <v>1</v>
      </c>
      <c r="AN44" s="823" t="b">
        <f t="shared" si="8"/>
        <v>0</v>
      </c>
      <c r="AO44" s="824"/>
      <c r="AP44" s="823" t="b">
        <f t="shared" si="8"/>
        <v>1</v>
      </c>
      <c r="AQ44" s="823" t="b">
        <f t="shared" si="8"/>
        <v>1</v>
      </c>
    </row>
    <row r="45" spans="1:43" s="821" customFormat="1" x14ac:dyDescent="0.3">
      <c r="A45" s="842" t="s">
        <v>427</v>
      </c>
      <c r="B45" s="843" t="s">
        <v>234</v>
      </c>
      <c r="C45" s="844"/>
      <c r="D45" s="854" t="s">
        <v>185</v>
      </c>
      <c r="E45" s="855"/>
      <c r="F45" s="846"/>
      <c r="G45" s="847">
        <v>1</v>
      </c>
      <c r="H45" s="848">
        <f t="shared" si="14"/>
        <v>30</v>
      </c>
      <c r="I45" s="780">
        <f t="shared" si="15"/>
        <v>0</v>
      </c>
      <c r="J45" s="849"/>
      <c r="K45" s="849"/>
      <c r="L45" s="849"/>
      <c r="M45" s="779">
        <f t="shared" si="16"/>
        <v>30</v>
      </c>
      <c r="N45" s="850"/>
      <c r="O45" s="851"/>
      <c r="P45" s="852"/>
      <c r="Q45" s="853"/>
      <c r="R45" s="851"/>
      <c r="S45" s="857"/>
      <c r="T45" s="853"/>
      <c r="U45" s="851"/>
      <c r="V45" s="852"/>
      <c r="W45" s="850" t="s">
        <v>417</v>
      </c>
      <c r="X45" s="852"/>
      <c r="AD45" s="821" t="s">
        <v>381</v>
      </c>
      <c r="AG45" s="823" t="b">
        <f t="shared" si="8"/>
        <v>1</v>
      </c>
      <c r="AH45" s="823" t="b">
        <f t="shared" si="8"/>
        <v>1</v>
      </c>
      <c r="AI45" s="824"/>
      <c r="AJ45" s="823" t="b">
        <f t="shared" si="8"/>
        <v>1</v>
      </c>
      <c r="AK45" s="823" t="b">
        <f t="shared" si="8"/>
        <v>1</v>
      </c>
      <c r="AL45" s="824"/>
      <c r="AM45" s="823" t="b">
        <f t="shared" si="8"/>
        <v>1</v>
      </c>
      <c r="AN45" s="823" t="b">
        <f t="shared" si="8"/>
        <v>1</v>
      </c>
      <c r="AO45" s="824"/>
      <c r="AP45" s="823" t="b">
        <f t="shared" si="8"/>
        <v>0</v>
      </c>
      <c r="AQ45" s="823" t="b">
        <f t="shared" si="8"/>
        <v>1</v>
      </c>
    </row>
    <row r="46" spans="1:43" s="821" customFormat="1" x14ac:dyDescent="0.3">
      <c r="A46" s="858" t="s">
        <v>172</v>
      </c>
      <c r="B46" s="826" t="s">
        <v>240</v>
      </c>
      <c r="C46" s="790"/>
      <c r="D46" s="775">
        <v>7</v>
      </c>
      <c r="E46" s="775"/>
      <c r="F46" s="776"/>
      <c r="G46" s="791">
        <v>4</v>
      </c>
      <c r="H46" s="774">
        <f t="shared" si="14"/>
        <v>120</v>
      </c>
      <c r="I46" s="770">
        <f t="shared" si="15"/>
        <v>45</v>
      </c>
      <c r="J46" s="775">
        <v>15</v>
      </c>
      <c r="K46" s="775"/>
      <c r="L46" s="775">
        <v>30</v>
      </c>
      <c r="M46" s="776">
        <f t="shared" si="16"/>
        <v>75</v>
      </c>
      <c r="N46" s="835"/>
      <c r="O46" s="836"/>
      <c r="P46" s="839"/>
      <c r="Q46" s="838"/>
      <c r="R46" s="836"/>
      <c r="S46" s="839"/>
      <c r="T46" s="838"/>
      <c r="U46" s="836"/>
      <c r="V46" s="839"/>
      <c r="W46" s="838">
        <v>3</v>
      </c>
      <c r="X46" s="839"/>
      <c r="AD46" s="821" t="s">
        <v>381</v>
      </c>
      <c r="AG46" s="823" t="b">
        <f t="shared" si="8"/>
        <v>1</v>
      </c>
      <c r="AH46" s="823" t="b">
        <f t="shared" si="8"/>
        <v>1</v>
      </c>
      <c r="AI46" s="824"/>
      <c r="AJ46" s="823" t="b">
        <f t="shared" si="8"/>
        <v>1</v>
      </c>
      <c r="AK46" s="823" t="b">
        <f t="shared" si="8"/>
        <v>1</v>
      </c>
      <c r="AL46" s="824"/>
      <c r="AM46" s="823" t="b">
        <f t="shared" si="8"/>
        <v>1</v>
      </c>
      <c r="AN46" s="823" t="b">
        <f t="shared" si="8"/>
        <v>1</v>
      </c>
      <c r="AO46" s="824"/>
      <c r="AP46" s="823" t="b">
        <f t="shared" si="8"/>
        <v>0</v>
      </c>
      <c r="AQ46" s="823" t="b">
        <f t="shared" si="8"/>
        <v>1</v>
      </c>
    </row>
    <row r="47" spans="1:43" s="821" customFormat="1" ht="16.2" thickBot="1" x14ac:dyDescent="0.35">
      <c r="A47" s="858" t="s">
        <v>268</v>
      </c>
      <c r="B47" s="826" t="s">
        <v>278</v>
      </c>
      <c r="C47" s="790">
        <v>8</v>
      </c>
      <c r="D47" s="775"/>
      <c r="E47" s="775"/>
      <c r="F47" s="776"/>
      <c r="G47" s="791">
        <v>5</v>
      </c>
      <c r="H47" s="774">
        <f t="shared" si="14"/>
        <v>150</v>
      </c>
      <c r="I47" s="859">
        <f t="shared" si="15"/>
        <v>52</v>
      </c>
      <c r="J47" s="860">
        <v>26</v>
      </c>
      <c r="K47" s="860"/>
      <c r="L47" s="860">
        <v>26</v>
      </c>
      <c r="M47" s="861">
        <f t="shared" si="16"/>
        <v>98</v>
      </c>
      <c r="N47" s="835"/>
      <c r="O47" s="836"/>
      <c r="P47" s="839"/>
      <c r="Q47" s="838"/>
      <c r="R47" s="836"/>
      <c r="S47" s="839"/>
      <c r="T47" s="838"/>
      <c r="U47" s="836"/>
      <c r="V47" s="839"/>
      <c r="W47" s="838"/>
      <c r="X47" s="839">
        <v>4</v>
      </c>
      <c r="AD47" s="821" t="s">
        <v>381</v>
      </c>
      <c r="AG47" s="823" t="b">
        <f t="shared" si="8"/>
        <v>1</v>
      </c>
      <c r="AH47" s="823" t="b">
        <f t="shared" si="8"/>
        <v>1</v>
      </c>
      <c r="AI47" s="824"/>
      <c r="AJ47" s="823" t="b">
        <f t="shared" si="8"/>
        <v>1</v>
      </c>
      <c r="AK47" s="823" t="b">
        <f t="shared" si="8"/>
        <v>1</v>
      </c>
      <c r="AL47" s="824"/>
      <c r="AM47" s="823" t="b">
        <f t="shared" si="8"/>
        <v>1</v>
      </c>
      <c r="AN47" s="823" t="b">
        <f t="shared" si="8"/>
        <v>1</v>
      </c>
      <c r="AO47" s="824"/>
      <c r="AP47" s="823" t="b">
        <f t="shared" si="8"/>
        <v>1</v>
      </c>
      <c r="AQ47" s="823" t="b">
        <f t="shared" si="8"/>
        <v>0</v>
      </c>
    </row>
    <row r="48" spans="1:43" s="885" customFormat="1" ht="16.2" thickBot="1" x14ac:dyDescent="0.35">
      <c r="A48" s="872" t="s">
        <v>275</v>
      </c>
      <c r="B48" s="873" t="s">
        <v>383</v>
      </c>
      <c r="C48" s="874"/>
      <c r="D48" s="865" t="s">
        <v>179</v>
      </c>
      <c r="E48" s="865"/>
      <c r="F48" s="875"/>
      <c r="G48" s="876">
        <v>5</v>
      </c>
      <c r="H48" s="877">
        <f t="shared" si="14"/>
        <v>150</v>
      </c>
      <c r="I48" s="878">
        <f t="shared" si="15"/>
        <v>60</v>
      </c>
      <c r="J48" s="879">
        <v>30</v>
      </c>
      <c r="K48" s="879"/>
      <c r="L48" s="879">
        <v>30</v>
      </c>
      <c r="M48" s="880">
        <f t="shared" si="16"/>
        <v>90</v>
      </c>
      <c r="N48" s="881"/>
      <c r="O48" s="882"/>
      <c r="P48" s="883"/>
      <c r="Q48" s="884"/>
      <c r="R48" s="882"/>
      <c r="S48" s="883"/>
      <c r="T48" s="884">
        <v>4</v>
      </c>
      <c r="U48" s="882"/>
      <c r="V48" s="883"/>
      <c r="W48" s="884"/>
      <c r="X48" s="883"/>
      <c r="AD48" s="885" t="s">
        <v>381</v>
      </c>
      <c r="AG48" s="871" t="b">
        <f t="shared" si="8"/>
        <v>1</v>
      </c>
      <c r="AH48" s="871" t="b">
        <f t="shared" si="8"/>
        <v>1</v>
      </c>
      <c r="AI48" s="886"/>
      <c r="AJ48" s="871" t="b">
        <f t="shared" si="8"/>
        <v>1</v>
      </c>
      <c r="AK48" s="871" t="b">
        <f t="shared" si="8"/>
        <v>1</v>
      </c>
      <c r="AL48" s="886"/>
      <c r="AM48" s="871" t="b">
        <f t="shared" si="8"/>
        <v>0</v>
      </c>
      <c r="AN48" s="871" t="b">
        <f t="shared" si="8"/>
        <v>1</v>
      </c>
      <c r="AO48" s="886"/>
      <c r="AP48" s="871" t="b">
        <f t="shared" si="8"/>
        <v>1</v>
      </c>
      <c r="AQ48" s="871" t="b">
        <f t="shared" si="8"/>
        <v>1</v>
      </c>
    </row>
    <row r="49" spans="1:44" s="885" customFormat="1" ht="16.2" thickBot="1" x14ac:dyDescent="0.35">
      <c r="A49" s="872" t="s">
        <v>276</v>
      </c>
      <c r="B49" s="887" t="s">
        <v>288</v>
      </c>
      <c r="C49" s="874"/>
      <c r="D49" s="865" t="s">
        <v>174</v>
      </c>
      <c r="E49" s="865"/>
      <c r="F49" s="875"/>
      <c r="G49" s="876">
        <v>5</v>
      </c>
      <c r="H49" s="877">
        <f t="shared" si="14"/>
        <v>150</v>
      </c>
      <c r="I49" s="878">
        <f t="shared" si="15"/>
        <v>54</v>
      </c>
      <c r="J49" s="879">
        <v>18</v>
      </c>
      <c r="K49" s="879"/>
      <c r="L49" s="879">
        <v>36</v>
      </c>
      <c r="M49" s="880">
        <f t="shared" si="16"/>
        <v>96</v>
      </c>
      <c r="N49" s="881"/>
      <c r="O49" s="882"/>
      <c r="P49" s="883"/>
      <c r="Q49" s="884"/>
      <c r="R49" s="882"/>
      <c r="S49" s="883"/>
      <c r="T49" s="884"/>
      <c r="U49" s="882">
        <v>3</v>
      </c>
      <c r="V49" s="883">
        <v>3</v>
      </c>
      <c r="W49" s="884"/>
      <c r="X49" s="883"/>
      <c r="AD49" s="885" t="s">
        <v>381</v>
      </c>
      <c r="AG49" s="871" t="b">
        <f t="shared" si="8"/>
        <v>1</v>
      </c>
      <c r="AH49" s="871" t="b">
        <f t="shared" si="8"/>
        <v>1</v>
      </c>
      <c r="AI49" s="886"/>
      <c r="AJ49" s="871" t="b">
        <f t="shared" si="8"/>
        <v>1</v>
      </c>
      <c r="AK49" s="871" t="b">
        <f t="shared" si="8"/>
        <v>1</v>
      </c>
      <c r="AL49" s="886"/>
      <c r="AM49" s="871" t="b">
        <f t="shared" si="8"/>
        <v>1</v>
      </c>
      <c r="AN49" s="871" t="b">
        <f t="shared" si="8"/>
        <v>0</v>
      </c>
      <c r="AO49" s="886"/>
      <c r="AP49" s="871" t="b">
        <f t="shared" si="8"/>
        <v>1</v>
      </c>
      <c r="AQ49" s="871" t="b">
        <f t="shared" si="8"/>
        <v>1</v>
      </c>
    </row>
    <row r="50" spans="1:44" s="885" customFormat="1" ht="16.2" thickBot="1" x14ac:dyDescent="0.35">
      <c r="A50" s="872" t="s">
        <v>428</v>
      </c>
      <c r="B50" s="887" t="s">
        <v>237</v>
      </c>
      <c r="C50" s="874"/>
      <c r="D50" s="865" t="s">
        <v>179</v>
      </c>
      <c r="E50" s="865"/>
      <c r="F50" s="875"/>
      <c r="G50" s="876">
        <v>5</v>
      </c>
      <c r="H50" s="877">
        <f t="shared" si="14"/>
        <v>150</v>
      </c>
      <c r="I50" s="878">
        <f t="shared" si="15"/>
        <v>60</v>
      </c>
      <c r="J50" s="879">
        <v>30</v>
      </c>
      <c r="K50" s="879"/>
      <c r="L50" s="879">
        <v>30</v>
      </c>
      <c r="M50" s="880">
        <f t="shared" si="16"/>
        <v>90</v>
      </c>
      <c r="N50" s="881"/>
      <c r="O50" s="882"/>
      <c r="P50" s="883"/>
      <c r="Q50" s="884"/>
      <c r="R50" s="882"/>
      <c r="S50" s="883"/>
      <c r="T50" s="884">
        <v>4</v>
      </c>
      <c r="U50" s="882"/>
      <c r="V50" s="883"/>
      <c r="W50" s="884"/>
      <c r="X50" s="883"/>
      <c r="AD50" s="885" t="s">
        <v>381</v>
      </c>
      <c r="AG50" s="871" t="b">
        <f t="shared" si="8"/>
        <v>1</v>
      </c>
      <c r="AH50" s="871" t="b">
        <f t="shared" si="8"/>
        <v>1</v>
      </c>
      <c r="AI50" s="886"/>
      <c r="AJ50" s="871" t="b">
        <f t="shared" si="8"/>
        <v>1</v>
      </c>
      <c r="AK50" s="871" t="b">
        <f t="shared" si="8"/>
        <v>1</v>
      </c>
      <c r="AL50" s="886"/>
      <c r="AM50" s="871" t="b">
        <f t="shared" si="8"/>
        <v>0</v>
      </c>
      <c r="AN50" s="871" t="b">
        <f t="shared" si="8"/>
        <v>1</v>
      </c>
      <c r="AO50" s="886"/>
      <c r="AP50" s="871" t="b">
        <f t="shared" si="8"/>
        <v>1</v>
      </c>
      <c r="AQ50" s="871" t="b">
        <f t="shared" si="8"/>
        <v>1</v>
      </c>
    </row>
    <row r="51" spans="1:44" s="885" customFormat="1" ht="16.2" thickBot="1" x14ac:dyDescent="0.35">
      <c r="A51" s="872" t="s">
        <v>277</v>
      </c>
      <c r="B51" s="887" t="s">
        <v>371</v>
      </c>
      <c r="C51" s="874">
        <v>6</v>
      </c>
      <c r="D51" s="865"/>
      <c r="E51" s="865"/>
      <c r="F51" s="875"/>
      <c r="G51" s="876">
        <v>4</v>
      </c>
      <c r="H51" s="877">
        <f t="shared" si="14"/>
        <v>120</v>
      </c>
      <c r="I51" s="878">
        <f t="shared" si="15"/>
        <v>54</v>
      </c>
      <c r="J51" s="879">
        <v>18</v>
      </c>
      <c r="K51" s="879"/>
      <c r="L51" s="879">
        <v>36</v>
      </c>
      <c r="M51" s="880">
        <f t="shared" si="16"/>
        <v>66</v>
      </c>
      <c r="N51" s="881"/>
      <c r="O51" s="882"/>
      <c r="P51" s="883"/>
      <c r="Q51" s="884"/>
      <c r="R51" s="882"/>
      <c r="S51" s="883"/>
      <c r="T51" s="884"/>
      <c r="U51" s="882">
        <v>3</v>
      </c>
      <c r="V51" s="883">
        <v>3</v>
      </c>
      <c r="W51" s="884"/>
      <c r="X51" s="883"/>
      <c r="AD51" s="885" t="s">
        <v>381</v>
      </c>
      <c r="AG51" s="871" t="b">
        <f t="shared" si="8"/>
        <v>1</v>
      </c>
      <c r="AH51" s="871" t="b">
        <f t="shared" si="8"/>
        <v>1</v>
      </c>
      <c r="AI51" s="886"/>
      <c r="AJ51" s="871" t="b">
        <f t="shared" si="8"/>
        <v>1</v>
      </c>
      <c r="AK51" s="871" t="b">
        <f t="shared" si="8"/>
        <v>1</v>
      </c>
      <c r="AL51" s="886"/>
      <c r="AM51" s="871" t="b">
        <f t="shared" si="8"/>
        <v>1</v>
      </c>
      <c r="AN51" s="871" t="b">
        <f t="shared" si="8"/>
        <v>0</v>
      </c>
      <c r="AO51" s="886"/>
      <c r="AP51" s="871" t="b">
        <f t="shared" si="8"/>
        <v>1</v>
      </c>
      <c r="AQ51" s="871" t="b">
        <f t="shared" si="8"/>
        <v>1</v>
      </c>
    </row>
    <row r="52" spans="1:44" s="885" customFormat="1" ht="16.2" thickBot="1" x14ac:dyDescent="0.35">
      <c r="A52" s="888" t="s">
        <v>429</v>
      </c>
      <c r="B52" s="889" t="s">
        <v>294</v>
      </c>
      <c r="C52" s="874">
        <v>7</v>
      </c>
      <c r="D52" s="865"/>
      <c r="E52" s="865"/>
      <c r="F52" s="875"/>
      <c r="G52" s="876">
        <v>5</v>
      </c>
      <c r="H52" s="877">
        <f t="shared" si="14"/>
        <v>150</v>
      </c>
      <c r="I52" s="878">
        <f t="shared" si="15"/>
        <v>60</v>
      </c>
      <c r="J52" s="879">
        <v>30</v>
      </c>
      <c r="K52" s="879"/>
      <c r="L52" s="879">
        <v>30</v>
      </c>
      <c r="M52" s="880">
        <f t="shared" si="16"/>
        <v>90</v>
      </c>
      <c r="N52" s="881"/>
      <c r="O52" s="882"/>
      <c r="P52" s="883"/>
      <c r="Q52" s="884"/>
      <c r="R52" s="882"/>
      <c r="S52" s="883"/>
      <c r="T52" s="884"/>
      <c r="U52" s="882"/>
      <c r="V52" s="883"/>
      <c r="W52" s="884">
        <v>4</v>
      </c>
      <c r="X52" s="883"/>
      <c r="AG52" s="871" t="b">
        <f t="shared" si="8"/>
        <v>1</v>
      </c>
      <c r="AH52" s="871" t="b">
        <f t="shared" si="8"/>
        <v>1</v>
      </c>
      <c r="AI52" s="886"/>
      <c r="AJ52" s="871" t="b">
        <f t="shared" si="8"/>
        <v>1</v>
      </c>
      <c r="AK52" s="871" t="b">
        <f t="shared" si="8"/>
        <v>1</v>
      </c>
      <c r="AL52" s="886"/>
      <c r="AM52" s="871" t="b">
        <f t="shared" si="8"/>
        <v>1</v>
      </c>
      <c r="AN52" s="871" t="b">
        <f t="shared" si="8"/>
        <v>1</v>
      </c>
      <c r="AO52" s="886"/>
      <c r="AP52" s="871" t="b">
        <f t="shared" si="8"/>
        <v>0</v>
      </c>
      <c r="AQ52" s="871" t="b">
        <f t="shared" si="8"/>
        <v>1</v>
      </c>
    </row>
    <row r="53" spans="1:44" ht="16.2" thickBot="1" x14ac:dyDescent="0.35">
      <c r="A53" s="1329" t="s">
        <v>187</v>
      </c>
      <c r="B53" s="1323"/>
      <c r="C53" s="1323"/>
      <c r="D53" s="1323"/>
      <c r="E53" s="1323"/>
      <c r="F53" s="1282"/>
      <c r="G53" s="597">
        <f t="shared" ref="G53:M53" si="17">SUM(G30:G52)-G36-G37-G41-G42-G44-G45</f>
        <v>79.5</v>
      </c>
      <c r="H53" s="598">
        <f t="shared" si="17"/>
        <v>2385</v>
      </c>
      <c r="I53" s="598">
        <f t="shared" si="17"/>
        <v>904</v>
      </c>
      <c r="J53" s="598">
        <f t="shared" si="17"/>
        <v>395</v>
      </c>
      <c r="K53" s="598">
        <f t="shared" si="17"/>
        <v>0</v>
      </c>
      <c r="L53" s="598">
        <f t="shared" si="17"/>
        <v>509</v>
      </c>
      <c r="M53" s="598">
        <f t="shared" si="17"/>
        <v>1481</v>
      </c>
      <c r="N53" s="598">
        <f t="shared" ref="N53:AC53" si="18">SUM(N30:N47)</f>
        <v>0</v>
      </c>
      <c r="O53" s="598">
        <f t="shared" si="18"/>
        <v>2</v>
      </c>
      <c r="P53" s="598">
        <f t="shared" si="18"/>
        <v>2</v>
      </c>
      <c r="Q53" s="598">
        <f t="shared" si="18"/>
        <v>8</v>
      </c>
      <c r="R53" s="598">
        <f t="shared" si="18"/>
        <v>8</v>
      </c>
      <c r="S53" s="598">
        <f t="shared" si="18"/>
        <v>8</v>
      </c>
      <c r="T53" s="598">
        <f t="shared" si="18"/>
        <v>10</v>
      </c>
      <c r="U53" s="598">
        <f t="shared" si="18"/>
        <v>4</v>
      </c>
      <c r="V53" s="598">
        <f t="shared" si="18"/>
        <v>4</v>
      </c>
      <c r="W53" s="598">
        <f t="shared" si="18"/>
        <v>3</v>
      </c>
      <c r="X53" s="598">
        <f t="shared" si="18"/>
        <v>4</v>
      </c>
      <c r="Y53" s="433">
        <f t="shared" si="18"/>
        <v>0</v>
      </c>
      <c r="Z53" s="158">
        <f t="shared" si="18"/>
        <v>0</v>
      </c>
      <c r="AA53" s="158">
        <f t="shared" si="18"/>
        <v>0</v>
      </c>
      <c r="AB53" s="158">
        <f t="shared" si="18"/>
        <v>0</v>
      </c>
      <c r="AC53" s="158">
        <f t="shared" si="18"/>
        <v>0</v>
      </c>
      <c r="AD53" s="76">
        <f>30*G53</f>
        <v>2385</v>
      </c>
      <c r="AG53" s="494">
        <f>SUMIF(AG30:AG52,FALSE,$G30:$G52)</f>
        <v>0</v>
      </c>
      <c r="AH53" s="494">
        <f t="shared" ref="AH53:AQ53" si="19">SUMIF(AH30:AH52,FALSE,$G30:$G52)</f>
        <v>3</v>
      </c>
      <c r="AI53" s="494">
        <f t="shared" si="19"/>
        <v>0</v>
      </c>
      <c r="AJ53" s="494">
        <f t="shared" si="19"/>
        <v>11</v>
      </c>
      <c r="AK53" s="494">
        <f t="shared" si="19"/>
        <v>10</v>
      </c>
      <c r="AL53" s="494">
        <f t="shared" si="19"/>
        <v>0</v>
      </c>
      <c r="AM53" s="494">
        <f t="shared" si="19"/>
        <v>24</v>
      </c>
      <c r="AN53" s="494">
        <f t="shared" si="19"/>
        <v>16.5</v>
      </c>
      <c r="AO53" s="494">
        <f t="shared" si="19"/>
        <v>0</v>
      </c>
      <c r="AP53" s="494">
        <f t="shared" si="19"/>
        <v>10</v>
      </c>
      <c r="AQ53" s="494">
        <f t="shared" si="19"/>
        <v>5</v>
      </c>
      <c r="AR53" s="495">
        <f>SUM(AG53:AQ53)</f>
        <v>79.5</v>
      </c>
    </row>
    <row r="54" spans="1:44" ht="16.2" thickBot="1" x14ac:dyDescent="0.35">
      <c r="A54" s="1349" t="s">
        <v>188</v>
      </c>
      <c r="B54" s="1350"/>
      <c r="C54" s="1350"/>
      <c r="D54" s="1350"/>
      <c r="E54" s="1350"/>
      <c r="F54" s="1350"/>
      <c r="G54" s="1350"/>
      <c r="H54" s="1350"/>
      <c r="I54" s="1333"/>
      <c r="J54" s="1333"/>
      <c r="K54" s="1333"/>
      <c r="L54" s="1333"/>
      <c r="M54" s="1333"/>
      <c r="N54" s="1350"/>
      <c r="O54" s="1350"/>
      <c r="P54" s="1350"/>
      <c r="Q54" s="1350"/>
      <c r="R54" s="1350"/>
      <c r="S54" s="1350"/>
      <c r="T54" s="1350"/>
      <c r="U54" s="1350"/>
      <c r="V54" s="1350"/>
      <c r="W54" s="1350"/>
      <c r="X54" s="1351"/>
      <c r="AE54" s="128" t="s">
        <v>392</v>
      </c>
    </row>
    <row r="55" spans="1:44" s="76" customFormat="1" ht="16.2" thickBot="1" x14ac:dyDescent="0.35">
      <c r="A55" s="727" t="s">
        <v>430</v>
      </c>
      <c r="B55" s="599" t="s">
        <v>224</v>
      </c>
      <c r="C55" s="43"/>
      <c r="D55" s="44">
        <v>2</v>
      </c>
      <c r="E55" s="44"/>
      <c r="F55" s="600"/>
      <c r="G55" s="601">
        <v>4.5</v>
      </c>
      <c r="H55" s="602">
        <f>G55*30</f>
        <v>135</v>
      </c>
      <c r="I55" s="269">
        <v>0</v>
      </c>
      <c r="J55" s="603"/>
      <c r="K55" s="603"/>
      <c r="L55" s="603"/>
      <c r="M55" s="257">
        <f>H55-I55</f>
        <v>135</v>
      </c>
      <c r="N55" s="604"/>
      <c r="O55" s="605"/>
      <c r="P55" s="606"/>
      <c r="Q55" s="607"/>
      <c r="R55" s="608"/>
      <c r="S55" s="606"/>
      <c r="T55" s="607"/>
      <c r="U55" s="608"/>
      <c r="V55" s="606"/>
      <c r="W55" s="607"/>
      <c r="X55" s="606"/>
      <c r="AE55" s="90" t="s">
        <v>99</v>
      </c>
      <c r="AF55" s="496">
        <f>G55</f>
        <v>4.5</v>
      </c>
      <c r="AG55" s="487"/>
      <c r="AH55" s="487"/>
      <c r="AI55" s="487"/>
      <c r="AJ55" s="487"/>
      <c r="AK55" s="487"/>
      <c r="AL55" s="487"/>
      <c r="AM55" s="487"/>
      <c r="AN55" s="487"/>
      <c r="AO55" s="487"/>
      <c r="AP55" s="487"/>
      <c r="AQ55" s="487"/>
    </row>
    <row r="56" spans="1:44" s="76" customFormat="1" ht="16.2" thickBot="1" x14ac:dyDescent="0.35">
      <c r="A56" s="727" t="s">
        <v>431</v>
      </c>
      <c r="B56" s="609" t="s">
        <v>270</v>
      </c>
      <c r="C56" s="610"/>
      <c r="D56" s="611" t="s">
        <v>175</v>
      </c>
      <c r="E56" s="611"/>
      <c r="F56" s="612"/>
      <c r="G56" s="613">
        <v>4.5</v>
      </c>
      <c r="H56" s="614">
        <f>G56*30</f>
        <v>135</v>
      </c>
      <c r="I56" s="528">
        <f>J56+K56+L56</f>
        <v>0</v>
      </c>
      <c r="J56" s="558"/>
      <c r="K56" s="558"/>
      <c r="L56" s="558"/>
      <c r="M56" s="559">
        <f>H56-I56</f>
        <v>135</v>
      </c>
      <c r="N56" s="615"/>
      <c r="O56" s="616"/>
      <c r="P56" s="617"/>
      <c r="Q56" s="618"/>
      <c r="R56" s="616"/>
      <c r="S56" s="617"/>
      <c r="T56" s="618"/>
      <c r="U56" s="616"/>
      <c r="V56" s="617"/>
      <c r="W56" s="618"/>
      <c r="X56" s="617"/>
      <c r="AE56" s="90" t="s">
        <v>100</v>
      </c>
      <c r="AF56" s="496">
        <f>G56</f>
        <v>4.5</v>
      </c>
      <c r="AG56" s="487"/>
      <c r="AH56" s="487"/>
      <c r="AI56" s="487"/>
      <c r="AJ56" s="487"/>
      <c r="AK56" s="487"/>
      <c r="AL56" s="487"/>
      <c r="AM56" s="487"/>
      <c r="AN56" s="487"/>
      <c r="AO56" s="487"/>
      <c r="AP56" s="487"/>
      <c r="AQ56" s="487"/>
    </row>
    <row r="57" spans="1:44" s="76" customFormat="1" ht="16.2" thickBot="1" x14ac:dyDescent="0.35">
      <c r="A57" s="727" t="s">
        <v>432</v>
      </c>
      <c r="B57" s="619" t="s">
        <v>271</v>
      </c>
      <c r="C57" s="46"/>
      <c r="D57" s="47" t="s">
        <v>174</v>
      </c>
      <c r="E57" s="47"/>
      <c r="F57" s="620"/>
      <c r="G57" s="621">
        <v>4.5</v>
      </c>
      <c r="H57" s="614">
        <f>G57*30</f>
        <v>135</v>
      </c>
      <c r="I57" s="528">
        <f>J57+K57+L57</f>
        <v>0</v>
      </c>
      <c r="J57" s="558"/>
      <c r="K57" s="558"/>
      <c r="L57" s="558"/>
      <c r="M57" s="559">
        <f>H57-I57</f>
        <v>135</v>
      </c>
      <c r="N57" s="615"/>
      <c r="O57" s="616"/>
      <c r="P57" s="617"/>
      <c r="Q57" s="618"/>
      <c r="R57" s="616"/>
      <c r="S57" s="617"/>
      <c r="T57" s="618"/>
      <c r="U57" s="616"/>
      <c r="V57" s="617"/>
      <c r="W57" s="618"/>
      <c r="X57" s="617"/>
      <c r="AE57" s="90" t="s">
        <v>101</v>
      </c>
      <c r="AF57" s="496">
        <f>G57</f>
        <v>4.5</v>
      </c>
      <c r="AG57" s="487"/>
      <c r="AH57" s="487"/>
      <c r="AI57" s="487"/>
      <c r="AJ57" s="487"/>
      <c r="AK57" s="487"/>
      <c r="AL57" s="487"/>
      <c r="AM57" s="487"/>
      <c r="AN57" s="487"/>
      <c r="AO57" s="487"/>
      <c r="AP57" s="487"/>
      <c r="AQ57" s="487"/>
    </row>
    <row r="58" spans="1:44" s="76" customFormat="1" ht="16.2" thickBot="1" x14ac:dyDescent="0.35">
      <c r="A58" s="727" t="s">
        <v>433</v>
      </c>
      <c r="B58" s="622" t="s">
        <v>149</v>
      </c>
      <c r="C58" s="623"/>
      <c r="D58" s="624" t="s">
        <v>173</v>
      </c>
      <c r="E58" s="624"/>
      <c r="F58" s="625"/>
      <c r="G58" s="626">
        <v>6</v>
      </c>
      <c r="H58" s="627">
        <f>G58*30</f>
        <v>180</v>
      </c>
      <c r="I58" s="592">
        <f>J58+K58+L58</f>
        <v>0</v>
      </c>
      <c r="J58" s="593"/>
      <c r="K58" s="593"/>
      <c r="L58" s="593"/>
      <c r="M58" s="594">
        <f>H58-I58</f>
        <v>180</v>
      </c>
      <c r="N58" s="628"/>
      <c r="O58" s="629"/>
      <c r="P58" s="552"/>
      <c r="Q58" s="630"/>
      <c r="R58" s="629"/>
      <c r="S58" s="552"/>
      <c r="T58" s="630"/>
      <c r="U58" s="629"/>
      <c r="V58" s="552"/>
      <c r="W58" s="630"/>
      <c r="X58" s="552"/>
      <c r="AE58" s="90" t="s">
        <v>102</v>
      </c>
      <c r="AF58" s="496">
        <f>G58+G61</f>
        <v>12</v>
      </c>
      <c r="AG58" s="487"/>
      <c r="AH58" s="487"/>
      <c r="AI58" s="487"/>
      <c r="AJ58" s="487"/>
      <c r="AK58" s="487"/>
      <c r="AL58" s="487"/>
      <c r="AM58" s="487"/>
      <c r="AN58" s="487"/>
      <c r="AO58" s="487"/>
      <c r="AP58" s="487"/>
      <c r="AQ58" s="487"/>
    </row>
    <row r="59" spans="1:44" s="76" customFormat="1" ht="16.2" thickBot="1" x14ac:dyDescent="0.35">
      <c r="A59" s="1332" t="s">
        <v>189</v>
      </c>
      <c r="B59" s="1333"/>
      <c r="C59" s="1333"/>
      <c r="D59" s="1333"/>
      <c r="E59" s="1333"/>
      <c r="F59" s="1334"/>
      <c r="G59" s="631">
        <f>SUM(G55:G58)</f>
        <v>19.5</v>
      </c>
      <c r="H59" s="632">
        <f>SUM(H55:H58)</f>
        <v>585</v>
      </c>
      <c r="I59" s="633">
        <f t="shared" ref="I59:X59" si="20">SUM(I55:I58)</f>
        <v>0</v>
      </c>
      <c r="J59" s="633">
        <f t="shared" si="20"/>
        <v>0</v>
      </c>
      <c r="K59" s="633">
        <f t="shared" si="20"/>
        <v>0</v>
      </c>
      <c r="L59" s="633">
        <f t="shared" si="20"/>
        <v>0</v>
      </c>
      <c r="M59" s="633">
        <f t="shared" si="20"/>
        <v>585</v>
      </c>
      <c r="N59" s="632">
        <f t="shared" si="20"/>
        <v>0</v>
      </c>
      <c r="O59" s="632">
        <f t="shared" si="20"/>
        <v>0</v>
      </c>
      <c r="P59" s="632">
        <f t="shared" si="20"/>
        <v>0</v>
      </c>
      <c r="Q59" s="632">
        <f t="shared" si="20"/>
        <v>0</v>
      </c>
      <c r="R59" s="632">
        <f t="shared" si="20"/>
        <v>0</v>
      </c>
      <c r="S59" s="632">
        <f t="shared" si="20"/>
        <v>0</v>
      </c>
      <c r="T59" s="632">
        <f t="shared" si="20"/>
        <v>0</v>
      </c>
      <c r="U59" s="632">
        <f t="shared" si="20"/>
        <v>0</v>
      </c>
      <c r="V59" s="632">
        <f t="shared" si="20"/>
        <v>0</v>
      </c>
      <c r="W59" s="632">
        <f t="shared" si="20"/>
        <v>0</v>
      </c>
      <c r="X59" s="632">
        <f t="shared" si="20"/>
        <v>0</v>
      </c>
      <c r="AF59" s="496">
        <f>SUM(AF55:AF58)</f>
        <v>25.5</v>
      </c>
      <c r="AG59" s="487"/>
      <c r="AH59" s="487"/>
      <c r="AI59" s="487"/>
      <c r="AJ59" s="487"/>
      <c r="AK59" s="487"/>
      <c r="AL59" s="487"/>
      <c r="AM59" s="487"/>
      <c r="AN59" s="487"/>
      <c r="AO59" s="487"/>
      <c r="AP59" s="487"/>
      <c r="AQ59" s="487"/>
    </row>
    <row r="60" spans="1:44" ht="16.2" thickBot="1" x14ac:dyDescent="0.35">
      <c r="A60" s="1332" t="s">
        <v>394</v>
      </c>
      <c r="B60" s="1333"/>
      <c r="C60" s="1333"/>
      <c r="D60" s="1333"/>
      <c r="E60" s="1333"/>
      <c r="F60" s="1333"/>
      <c r="G60" s="1333"/>
      <c r="H60" s="1333"/>
      <c r="I60" s="1333"/>
      <c r="J60" s="1333"/>
      <c r="K60" s="1333"/>
      <c r="L60" s="1333"/>
      <c r="M60" s="1333"/>
      <c r="N60" s="1333"/>
      <c r="O60" s="1333"/>
      <c r="P60" s="1333"/>
      <c r="Q60" s="1333"/>
      <c r="R60" s="1333"/>
      <c r="S60" s="1333"/>
      <c r="T60" s="1333"/>
      <c r="U60" s="1333"/>
      <c r="V60" s="1333"/>
      <c r="W60" s="1333"/>
      <c r="X60" s="1334"/>
    </row>
    <row r="61" spans="1:44" s="76" customFormat="1" x14ac:dyDescent="0.3">
      <c r="A61" s="275" t="s">
        <v>434</v>
      </c>
      <c r="B61" s="634" t="s">
        <v>393</v>
      </c>
      <c r="C61" s="635">
        <v>8</v>
      </c>
      <c r="D61" s="636"/>
      <c r="E61" s="636"/>
      <c r="F61" s="637"/>
      <c r="G61" s="638">
        <v>6</v>
      </c>
      <c r="H61" s="639">
        <f>G61*30</f>
        <v>180</v>
      </c>
      <c r="I61" s="640">
        <f>J61+K61+L61</f>
        <v>0</v>
      </c>
      <c r="J61" s="641"/>
      <c r="K61" s="641"/>
      <c r="L61" s="641"/>
      <c r="M61" s="257">
        <f>H61-I61</f>
        <v>180</v>
      </c>
      <c r="N61" s="642"/>
      <c r="O61" s="643"/>
      <c r="P61" s="644"/>
      <c r="Q61" s="645"/>
      <c r="R61" s="643"/>
      <c r="S61" s="644"/>
      <c r="T61" s="645"/>
      <c r="U61" s="643"/>
      <c r="V61" s="644"/>
      <c r="W61" s="645"/>
      <c r="X61" s="646"/>
      <c r="AG61" s="487"/>
      <c r="AH61" s="487"/>
      <c r="AI61" s="487"/>
      <c r="AJ61" s="487"/>
      <c r="AK61" s="487"/>
      <c r="AL61" s="487"/>
      <c r="AM61" s="487"/>
      <c r="AN61" s="487"/>
      <c r="AO61" s="487"/>
      <c r="AP61" s="487"/>
      <c r="AQ61" s="487"/>
    </row>
    <row r="62" spans="1:44" s="76" customFormat="1" ht="16.5" customHeight="1" thickBot="1" x14ac:dyDescent="0.35">
      <c r="A62" s="1335" t="s">
        <v>191</v>
      </c>
      <c r="B62" s="1336"/>
      <c r="C62" s="1336"/>
      <c r="D62" s="1336"/>
      <c r="E62" s="1336"/>
      <c r="F62" s="1337"/>
      <c r="G62" s="647">
        <f>SUM(G61:G61)</f>
        <v>6</v>
      </c>
      <c r="H62" s="648">
        <f>SUM(H61:H61)</f>
        <v>180</v>
      </c>
      <c r="I62" s="648">
        <f>I61</f>
        <v>0</v>
      </c>
      <c r="J62" s="648">
        <f>J61</f>
        <v>0</v>
      </c>
      <c r="K62" s="648">
        <f>K61</f>
        <v>0</v>
      </c>
      <c r="L62" s="648">
        <f>L61</f>
        <v>0</v>
      </c>
      <c r="M62" s="648">
        <f>SUM(M61:M61)</f>
        <v>180</v>
      </c>
      <c r="N62" s="648">
        <f t="shared" ref="N62:X62" si="21">N61</f>
        <v>0</v>
      </c>
      <c r="O62" s="648">
        <f t="shared" si="21"/>
        <v>0</v>
      </c>
      <c r="P62" s="648">
        <f t="shared" si="21"/>
        <v>0</v>
      </c>
      <c r="Q62" s="648">
        <f t="shared" si="21"/>
        <v>0</v>
      </c>
      <c r="R62" s="648">
        <f t="shared" si="21"/>
        <v>0</v>
      </c>
      <c r="S62" s="648">
        <f t="shared" si="21"/>
        <v>0</v>
      </c>
      <c r="T62" s="648">
        <f t="shared" si="21"/>
        <v>0</v>
      </c>
      <c r="U62" s="648">
        <f t="shared" si="21"/>
        <v>0</v>
      </c>
      <c r="V62" s="648">
        <f t="shared" si="21"/>
        <v>0</v>
      </c>
      <c r="W62" s="648">
        <f t="shared" si="21"/>
        <v>0</v>
      </c>
      <c r="X62" s="649">
        <f t="shared" si="21"/>
        <v>0</v>
      </c>
      <c r="AG62" s="487"/>
      <c r="AH62" s="487"/>
      <c r="AI62" s="487"/>
      <c r="AJ62" s="487"/>
      <c r="AK62" s="487"/>
      <c r="AL62" s="487"/>
      <c r="AM62" s="487"/>
      <c r="AN62" s="487"/>
      <c r="AO62" s="487"/>
      <c r="AP62" s="487"/>
      <c r="AQ62" s="487"/>
    </row>
    <row r="63" spans="1:44" ht="16.2" thickBot="1" x14ac:dyDescent="0.35">
      <c r="A63" s="1338" t="s">
        <v>192</v>
      </c>
      <c r="B63" s="1339"/>
      <c r="C63" s="1339"/>
      <c r="D63" s="1339"/>
      <c r="E63" s="1339"/>
      <c r="F63" s="1339"/>
      <c r="G63" s="650">
        <f>G62+G59+G53+G28</f>
        <v>178.5</v>
      </c>
      <c r="H63" s="651">
        <f>H62+H59+H53+H28</f>
        <v>5355</v>
      </c>
      <c r="I63" s="651">
        <f t="shared" ref="I63:X63" si="22">I53+I28+I59+I62</f>
        <v>1738</v>
      </c>
      <c r="J63" s="651">
        <f t="shared" si="22"/>
        <v>706</v>
      </c>
      <c r="K63" s="651">
        <f t="shared" si="22"/>
        <v>63</v>
      </c>
      <c r="L63" s="651">
        <f t="shared" si="22"/>
        <v>969</v>
      </c>
      <c r="M63" s="651">
        <f t="shared" si="22"/>
        <v>3617</v>
      </c>
      <c r="N63" s="651">
        <f t="shared" si="22"/>
        <v>19</v>
      </c>
      <c r="O63" s="651">
        <f t="shared" si="22"/>
        <v>15</v>
      </c>
      <c r="P63" s="651">
        <f t="shared" si="22"/>
        <v>15</v>
      </c>
      <c r="Q63" s="651">
        <f t="shared" si="22"/>
        <v>15</v>
      </c>
      <c r="R63" s="651">
        <f t="shared" si="22"/>
        <v>8</v>
      </c>
      <c r="S63" s="651">
        <f t="shared" si="22"/>
        <v>8</v>
      </c>
      <c r="T63" s="651">
        <f t="shared" si="22"/>
        <v>10</v>
      </c>
      <c r="U63" s="651">
        <f t="shared" si="22"/>
        <v>4</v>
      </c>
      <c r="V63" s="651">
        <f t="shared" si="22"/>
        <v>4</v>
      </c>
      <c r="W63" s="651">
        <f t="shared" si="22"/>
        <v>5</v>
      </c>
      <c r="X63" s="651">
        <f t="shared" si="22"/>
        <v>4</v>
      </c>
      <c r="Y63" s="76">
        <f>30*G63</f>
        <v>5355</v>
      </c>
    </row>
    <row r="64" spans="1:44" x14ac:dyDescent="0.3">
      <c r="A64" s="1340" t="s">
        <v>127</v>
      </c>
      <c r="B64" s="1341"/>
      <c r="C64" s="1341"/>
      <c r="D64" s="1341"/>
      <c r="E64" s="1341"/>
      <c r="F64" s="1341"/>
      <c r="G64" s="1341"/>
      <c r="H64" s="1341"/>
      <c r="I64" s="1341"/>
      <c r="J64" s="1341"/>
      <c r="K64" s="1341"/>
      <c r="L64" s="1341"/>
      <c r="M64" s="1341"/>
      <c r="N64" s="1341"/>
      <c r="O64" s="1341"/>
      <c r="P64" s="1341"/>
      <c r="Q64" s="1341"/>
      <c r="R64" s="1341"/>
      <c r="S64" s="1341"/>
      <c r="T64" s="1341"/>
      <c r="U64" s="1341"/>
      <c r="V64" s="1341"/>
      <c r="W64" s="1341"/>
      <c r="X64" s="1342"/>
    </row>
    <row r="65" spans="1:43" ht="16.2" thickBot="1" x14ac:dyDescent="0.35">
      <c r="A65" s="1343" t="s">
        <v>128</v>
      </c>
      <c r="B65" s="1344"/>
      <c r="C65" s="1344"/>
      <c r="D65" s="1344"/>
      <c r="E65" s="1344"/>
      <c r="F65" s="1344"/>
      <c r="G65" s="1344"/>
      <c r="H65" s="1344"/>
      <c r="I65" s="1344"/>
      <c r="J65" s="1344"/>
      <c r="K65" s="1344"/>
      <c r="L65" s="1344"/>
      <c r="M65" s="1344"/>
      <c r="N65" s="1344"/>
      <c r="O65" s="1344"/>
      <c r="P65" s="1344"/>
      <c r="Q65" s="1344"/>
      <c r="R65" s="1344"/>
      <c r="S65" s="1344"/>
      <c r="T65" s="1344"/>
      <c r="U65" s="1344"/>
      <c r="V65" s="1344"/>
      <c r="W65" s="1344"/>
      <c r="X65" s="1345"/>
    </row>
    <row r="66" spans="1:43" s="885" customFormat="1" ht="16.2" thickBot="1" x14ac:dyDescent="0.35">
      <c r="A66" s="1433" t="s">
        <v>129</v>
      </c>
      <c r="B66" s="890" t="s">
        <v>37</v>
      </c>
      <c r="C66" s="891">
        <v>3</v>
      </c>
      <c r="D66" s="892"/>
      <c r="E66" s="892"/>
      <c r="F66" s="893"/>
      <c r="G66" s="894">
        <v>5</v>
      </c>
      <c r="H66" s="894">
        <f t="shared" ref="H66:H83" si="23">G66*30</f>
        <v>150</v>
      </c>
      <c r="I66" s="895">
        <f>J66+K66+L66</f>
        <v>60</v>
      </c>
      <c r="J66" s="896">
        <v>30</v>
      </c>
      <c r="K66" s="896"/>
      <c r="L66" s="896">
        <v>30</v>
      </c>
      <c r="M66" s="897">
        <f>H66-I66</f>
        <v>90</v>
      </c>
      <c r="N66" s="891"/>
      <c r="O66" s="898"/>
      <c r="P66" s="893"/>
      <c r="Q66" s="891">
        <v>4</v>
      </c>
      <c r="R66" s="898"/>
      <c r="S66" s="893"/>
      <c r="T66" s="891"/>
      <c r="U66" s="898"/>
      <c r="V66" s="893"/>
      <c r="W66" s="891"/>
      <c r="X66" s="893"/>
      <c r="AE66" s="870" t="s">
        <v>99</v>
      </c>
      <c r="AF66" s="899">
        <f>AG84+AH84</f>
        <v>0</v>
      </c>
      <c r="AG66" s="871" t="b">
        <f>ISBLANK(N66)</f>
        <v>1</v>
      </c>
      <c r="AH66" s="871" t="b">
        <f>ISBLANK(O66)</f>
        <v>1</v>
      </c>
      <c r="AI66" s="886"/>
      <c r="AJ66" s="871" t="b">
        <f>ISBLANK(Q66)</f>
        <v>0</v>
      </c>
      <c r="AK66" s="871" t="b">
        <f>ISBLANK(R66)</f>
        <v>1</v>
      </c>
      <c r="AL66" s="886"/>
      <c r="AM66" s="871" t="b">
        <f>ISBLANK(T66)</f>
        <v>1</v>
      </c>
      <c r="AN66" s="871" t="b">
        <f>ISBLANK(U66)</f>
        <v>1</v>
      </c>
      <c r="AO66" s="886"/>
      <c r="AP66" s="871" t="b">
        <f>ISBLANK(W66)</f>
        <v>1</v>
      </c>
      <c r="AQ66" s="871" t="b">
        <f>ISBLANK(X66)</f>
        <v>1</v>
      </c>
    </row>
    <row r="67" spans="1:43" s="885" customFormat="1" ht="16.2" thickBot="1" x14ac:dyDescent="0.35">
      <c r="A67" s="1434"/>
      <c r="B67" s="900" t="s">
        <v>382</v>
      </c>
      <c r="C67" s="891">
        <v>3</v>
      </c>
      <c r="D67" s="892"/>
      <c r="E67" s="892"/>
      <c r="F67" s="893"/>
      <c r="G67" s="894">
        <v>5</v>
      </c>
      <c r="H67" s="894">
        <f t="shared" si="23"/>
        <v>150</v>
      </c>
      <c r="I67" s="895">
        <f>J67+K67+L67</f>
        <v>60</v>
      </c>
      <c r="J67" s="896">
        <v>30</v>
      </c>
      <c r="K67" s="896"/>
      <c r="L67" s="896">
        <v>30</v>
      </c>
      <c r="M67" s="897">
        <f>H67-I67</f>
        <v>90</v>
      </c>
      <c r="N67" s="891"/>
      <c r="O67" s="898"/>
      <c r="P67" s="893"/>
      <c r="Q67" s="891">
        <v>4</v>
      </c>
      <c r="R67" s="901"/>
      <c r="S67" s="902"/>
      <c r="T67" s="903"/>
      <c r="U67" s="901"/>
      <c r="V67" s="902"/>
      <c r="W67" s="903"/>
      <c r="X67" s="902"/>
      <c r="AE67" s="870" t="s">
        <v>100</v>
      </c>
      <c r="AF67" s="899">
        <f>AJ84+AK84</f>
        <v>8.5</v>
      </c>
      <c r="AG67" s="871"/>
      <c r="AH67" s="871"/>
      <c r="AI67" s="886"/>
      <c r="AJ67" s="871"/>
      <c r="AK67" s="871"/>
      <c r="AL67" s="886"/>
      <c r="AM67" s="871"/>
      <c r="AN67" s="871"/>
      <c r="AO67" s="886"/>
      <c r="AP67" s="871"/>
      <c r="AQ67" s="871"/>
    </row>
    <row r="68" spans="1:43" s="885" customFormat="1" x14ac:dyDescent="0.3">
      <c r="A68" s="1435"/>
      <c r="B68" s="900" t="s">
        <v>440</v>
      </c>
      <c r="C68" s="891"/>
      <c r="D68" s="892"/>
      <c r="E68" s="892"/>
      <c r="F68" s="893"/>
      <c r="G68" s="894">
        <v>5</v>
      </c>
      <c r="H68" s="894">
        <f t="shared" si="23"/>
        <v>150</v>
      </c>
      <c r="I68" s="895"/>
      <c r="J68" s="896"/>
      <c r="K68" s="896"/>
      <c r="L68" s="896"/>
      <c r="M68" s="897"/>
      <c r="N68" s="891"/>
      <c r="O68" s="898"/>
      <c r="P68" s="893"/>
      <c r="Q68" s="891"/>
      <c r="R68" s="901"/>
      <c r="S68" s="902"/>
      <c r="T68" s="903"/>
      <c r="U68" s="901"/>
      <c r="V68" s="902"/>
      <c r="W68" s="903"/>
      <c r="X68" s="902"/>
      <c r="AE68" s="870"/>
      <c r="AF68" s="899"/>
      <c r="AG68" s="871"/>
      <c r="AH68" s="871"/>
      <c r="AI68" s="886"/>
      <c r="AJ68" s="871"/>
      <c r="AK68" s="871"/>
      <c r="AL68" s="886"/>
      <c r="AM68" s="871"/>
      <c r="AN68" s="871"/>
      <c r="AO68" s="886"/>
      <c r="AP68" s="871"/>
      <c r="AQ68" s="871"/>
    </row>
    <row r="69" spans="1:43" s="913" customFormat="1" x14ac:dyDescent="0.3">
      <c r="A69" s="1428" t="s">
        <v>130</v>
      </c>
      <c r="B69" s="904" t="s">
        <v>178</v>
      </c>
      <c r="C69" s="905"/>
      <c r="D69" s="906">
        <v>4</v>
      </c>
      <c r="E69" s="906"/>
      <c r="F69" s="907"/>
      <c r="G69" s="908">
        <v>3.5</v>
      </c>
      <c r="H69" s="908">
        <f t="shared" si="23"/>
        <v>105</v>
      </c>
      <c r="I69" s="909">
        <f>J69+K69+L69</f>
        <v>36</v>
      </c>
      <c r="J69" s="910">
        <v>18</v>
      </c>
      <c r="K69" s="910"/>
      <c r="L69" s="910">
        <v>18</v>
      </c>
      <c r="M69" s="911">
        <f>H69-I69</f>
        <v>69</v>
      </c>
      <c r="N69" s="905"/>
      <c r="O69" s="912"/>
      <c r="P69" s="907"/>
      <c r="Q69" s="905"/>
      <c r="R69" s="912">
        <v>2</v>
      </c>
      <c r="S69" s="907">
        <v>2</v>
      </c>
      <c r="T69" s="905"/>
      <c r="U69" s="912"/>
      <c r="V69" s="907"/>
      <c r="W69" s="905"/>
      <c r="X69" s="907"/>
      <c r="AD69" s="913" t="s">
        <v>381</v>
      </c>
      <c r="AE69" s="914" t="s">
        <v>101</v>
      </c>
      <c r="AF69" s="915">
        <f>AM84+AN84</f>
        <v>7</v>
      </c>
      <c r="AG69" s="916" t="b">
        <f t="shared" ref="AG69:AQ81" si="24">ISBLANK(N69)</f>
        <v>1</v>
      </c>
      <c r="AH69" s="916" t="b">
        <f t="shared" si="24"/>
        <v>1</v>
      </c>
      <c r="AI69" s="917"/>
      <c r="AJ69" s="916" t="b">
        <f t="shared" si="24"/>
        <v>1</v>
      </c>
      <c r="AK69" s="916" t="b">
        <f t="shared" si="24"/>
        <v>0</v>
      </c>
      <c r="AL69" s="917"/>
      <c r="AM69" s="916" t="b">
        <f t="shared" si="24"/>
        <v>1</v>
      </c>
      <c r="AN69" s="916" t="b">
        <f t="shared" si="24"/>
        <v>1</v>
      </c>
      <c r="AO69" s="917"/>
      <c r="AP69" s="916" t="b">
        <f t="shared" si="24"/>
        <v>1</v>
      </c>
      <c r="AQ69" s="916" t="b">
        <f t="shared" si="24"/>
        <v>1</v>
      </c>
    </row>
    <row r="70" spans="1:43" s="913" customFormat="1" x14ac:dyDescent="0.3">
      <c r="A70" s="1429"/>
      <c r="B70" s="904" t="s">
        <v>272</v>
      </c>
      <c r="C70" s="905"/>
      <c r="D70" s="906">
        <v>4</v>
      </c>
      <c r="E70" s="906"/>
      <c r="F70" s="907"/>
      <c r="G70" s="908">
        <v>3.5</v>
      </c>
      <c r="H70" s="908">
        <f t="shared" si="23"/>
        <v>105</v>
      </c>
      <c r="I70" s="909">
        <f>J70+K70+L70</f>
        <v>36</v>
      </c>
      <c r="J70" s="910">
        <v>18</v>
      </c>
      <c r="K70" s="910"/>
      <c r="L70" s="910">
        <v>18</v>
      </c>
      <c r="M70" s="911">
        <f>H70-I70</f>
        <v>69</v>
      </c>
      <c r="N70" s="905"/>
      <c r="O70" s="912"/>
      <c r="P70" s="907"/>
      <c r="Q70" s="905"/>
      <c r="R70" s="912">
        <v>2</v>
      </c>
      <c r="S70" s="907">
        <v>2</v>
      </c>
      <c r="T70" s="905"/>
      <c r="U70" s="912"/>
      <c r="V70" s="907"/>
      <c r="W70" s="905"/>
      <c r="X70" s="907"/>
      <c r="AE70" s="914" t="s">
        <v>102</v>
      </c>
      <c r="AF70" s="915">
        <f>AP84+AQ84</f>
        <v>6</v>
      </c>
      <c r="AG70" s="916"/>
      <c r="AH70" s="916"/>
      <c r="AI70" s="917"/>
      <c r="AJ70" s="916"/>
      <c r="AK70" s="916"/>
      <c r="AL70" s="917"/>
      <c r="AM70" s="916"/>
      <c r="AN70" s="916"/>
      <c r="AO70" s="917"/>
      <c r="AP70" s="916"/>
      <c r="AQ70" s="916"/>
    </row>
    <row r="71" spans="1:43" s="913" customFormat="1" x14ac:dyDescent="0.3">
      <c r="A71" s="1430"/>
      <c r="B71" s="904" t="s">
        <v>440</v>
      </c>
      <c r="C71" s="905"/>
      <c r="D71" s="906"/>
      <c r="E71" s="906"/>
      <c r="F71" s="907"/>
      <c r="G71" s="908">
        <v>3.5</v>
      </c>
      <c r="H71" s="908">
        <f t="shared" si="23"/>
        <v>105</v>
      </c>
      <c r="I71" s="909"/>
      <c r="J71" s="910"/>
      <c r="K71" s="910"/>
      <c r="L71" s="910"/>
      <c r="M71" s="911"/>
      <c r="N71" s="905"/>
      <c r="O71" s="912"/>
      <c r="P71" s="907"/>
      <c r="Q71" s="905"/>
      <c r="R71" s="912"/>
      <c r="S71" s="907"/>
      <c r="T71" s="905"/>
      <c r="U71" s="912"/>
      <c r="V71" s="907"/>
      <c r="W71" s="905"/>
      <c r="X71" s="907"/>
      <c r="AE71" s="914"/>
      <c r="AF71" s="915"/>
      <c r="AG71" s="916"/>
      <c r="AH71" s="916"/>
      <c r="AI71" s="917"/>
      <c r="AJ71" s="916"/>
      <c r="AK71" s="916"/>
      <c r="AL71" s="917"/>
      <c r="AM71" s="916"/>
      <c r="AN71" s="916"/>
      <c r="AO71" s="917"/>
      <c r="AP71" s="916"/>
      <c r="AQ71" s="916"/>
    </row>
    <row r="72" spans="1:43" s="913" customFormat="1" ht="31.2" x14ac:dyDescent="0.3">
      <c r="A72" s="1428" t="s">
        <v>134</v>
      </c>
      <c r="B72" s="904" t="s">
        <v>180</v>
      </c>
      <c r="C72" s="905"/>
      <c r="D72" s="906">
        <v>5</v>
      </c>
      <c r="E72" s="906"/>
      <c r="F72" s="907"/>
      <c r="G72" s="908">
        <v>3</v>
      </c>
      <c r="H72" s="908">
        <f t="shared" si="23"/>
        <v>90</v>
      </c>
      <c r="I72" s="909">
        <f t="shared" ref="I72:I82" si="25">J72+K72+L72</f>
        <v>45</v>
      </c>
      <c r="J72" s="910"/>
      <c r="K72" s="910"/>
      <c r="L72" s="910">
        <v>45</v>
      </c>
      <c r="M72" s="911">
        <f>H72-I72</f>
        <v>45</v>
      </c>
      <c r="N72" s="905"/>
      <c r="O72" s="912"/>
      <c r="P72" s="907"/>
      <c r="Q72" s="905"/>
      <c r="R72" s="912"/>
      <c r="S72" s="907"/>
      <c r="T72" s="905">
        <v>3</v>
      </c>
      <c r="U72" s="912"/>
      <c r="V72" s="907"/>
      <c r="W72" s="905"/>
      <c r="X72" s="907"/>
      <c r="AD72" s="913" t="s">
        <v>381</v>
      </c>
      <c r="AF72" s="915">
        <f>SUM(AF66:AF70)</f>
        <v>21.5</v>
      </c>
      <c r="AG72" s="916" t="b">
        <f t="shared" si="24"/>
        <v>1</v>
      </c>
      <c r="AH72" s="916" t="b">
        <f t="shared" si="24"/>
        <v>1</v>
      </c>
      <c r="AI72" s="917"/>
      <c r="AJ72" s="916" t="b">
        <f t="shared" si="24"/>
        <v>1</v>
      </c>
      <c r="AK72" s="916" t="b">
        <f t="shared" si="24"/>
        <v>1</v>
      </c>
      <c r="AL72" s="917"/>
      <c r="AM72" s="916" t="b">
        <f t="shared" si="24"/>
        <v>0</v>
      </c>
      <c r="AN72" s="916" t="b">
        <f t="shared" si="24"/>
        <v>1</v>
      </c>
      <c r="AO72" s="917"/>
      <c r="AP72" s="916" t="b">
        <f t="shared" si="24"/>
        <v>1</v>
      </c>
      <c r="AQ72" s="916" t="b">
        <f t="shared" si="24"/>
        <v>1</v>
      </c>
    </row>
    <row r="73" spans="1:43" s="913" customFormat="1" x14ac:dyDescent="0.3">
      <c r="A73" s="1429"/>
      <c r="B73" s="904" t="s">
        <v>36</v>
      </c>
      <c r="C73" s="905"/>
      <c r="D73" s="906">
        <v>5</v>
      </c>
      <c r="E73" s="906"/>
      <c r="F73" s="907"/>
      <c r="G73" s="908">
        <v>3</v>
      </c>
      <c r="H73" s="908">
        <f t="shared" si="23"/>
        <v>90</v>
      </c>
      <c r="I73" s="909">
        <f t="shared" si="25"/>
        <v>45</v>
      </c>
      <c r="J73" s="910">
        <v>15</v>
      </c>
      <c r="K73" s="910"/>
      <c r="L73" s="910">
        <v>30</v>
      </c>
      <c r="M73" s="911">
        <f>H73-I73</f>
        <v>45</v>
      </c>
      <c r="N73" s="905"/>
      <c r="O73" s="912"/>
      <c r="P73" s="907"/>
      <c r="Q73" s="905"/>
      <c r="R73" s="912"/>
      <c r="S73" s="907"/>
      <c r="T73" s="905">
        <v>3</v>
      </c>
      <c r="U73" s="912"/>
      <c r="V73" s="907"/>
      <c r="W73" s="905"/>
      <c r="X73" s="907"/>
      <c r="AG73" s="916"/>
      <c r="AH73" s="916"/>
      <c r="AI73" s="917"/>
      <c r="AJ73" s="916"/>
      <c r="AK73" s="916"/>
      <c r="AL73" s="917"/>
      <c r="AM73" s="916"/>
      <c r="AN73" s="916"/>
      <c r="AO73" s="917"/>
      <c r="AP73" s="916"/>
      <c r="AQ73" s="916"/>
    </row>
    <row r="74" spans="1:43" s="913" customFormat="1" x14ac:dyDescent="0.3">
      <c r="A74" s="1430"/>
      <c r="B74" s="904" t="s">
        <v>440</v>
      </c>
      <c r="C74" s="905"/>
      <c r="D74" s="906"/>
      <c r="E74" s="906"/>
      <c r="F74" s="907"/>
      <c r="G74" s="908">
        <v>3</v>
      </c>
      <c r="H74" s="908">
        <f t="shared" si="23"/>
        <v>90</v>
      </c>
      <c r="I74" s="909"/>
      <c r="J74" s="910"/>
      <c r="K74" s="910"/>
      <c r="L74" s="910"/>
      <c r="M74" s="911"/>
      <c r="N74" s="905"/>
      <c r="O74" s="912"/>
      <c r="P74" s="907"/>
      <c r="Q74" s="905"/>
      <c r="R74" s="912"/>
      <c r="S74" s="907"/>
      <c r="T74" s="905"/>
      <c r="U74" s="912"/>
      <c r="V74" s="907"/>
      <c r="W74" s="905"/>
      <c r="X74" s="907"/>
      <c r="AG74" s="916"/>
      <c r="AH74" s="916"/>
      <c r="AI74" s="917"/>
      <c r="AJ74" s="916"/>
      <c r="AK74" s="916"/>
      <c r="AL74" s="917"/>
      <c r="AM74" s="916"/>
      <c r="AN74" s="916"/>
      <c r="AO74" s="917"/>
      <c r="AP74" s="916"/>
      <c r="AQ74" s="916"/>
    </row>
    <row r="75" spans="1:43" s="913" customFormat="1" ht="31.2" x14ac:dyDescent="0.3">
      <c r="A75" s="1428" t="s">
        <v>135</v>
      </c>
      <c r="B75" s="904" t="s">
        <v>181</v>
      </c>
      <c r="C75" s="905"/>
      <c r="D75" s="906">
        <v>6</v>
      </c>
      <c r="E75" s="906"/>
      <c r="F75" s="907"/>
      <c r="G75" s="908">
        <v>4</v>
      </c>
      <c r="H75" s="908">
        <f t="shared" si="23"/>
        <v>120</v>
      </c>
      <c r="I75" s="909">
        <f t="shared" si="25"/>
        <v>54</v>
      </c>
      <c r="J75" s="910"/>
      <c r="K75" s="910"/>
      <c r="L75" s="910">
        <v>54</v>
      </c>
      <c r="M75" s="911">
        <f>H75-I75</f>
        <v>66</v>
      </c>
      <c r="N75" s="905"/>
      <c r="O75" s="912"/>
      <c r="P75" s="907"/>
      <c r="Q75" s="905"/>
      <c r="R75" s="912"/>
      <c r="S75" s="907"/>
      <c r="T75" s="905"/>
      <c r="U75" s="912">
        <v>3</v>
      </c>
      <c r="V75" s="907">
        <v>3</v>
      </c>
      <c r="W75" s="905"/>
      <c r="X75" s="907"/>
      <c r="AG75" s="916" t="b">
        <f t="shared" si="24"/>
        <v>1</v>
      </c>
      <c r="AH75" s="916" t="b">
        <f t="shared" si="24"/>
        <v>1</v>
      </c>
      <c r="AI75" s="917"/>
      <c r="AJ75" s="916" t="b">
        <f t="shared" si="24"/>
        <v>1</v>
      </c>
      <c r="AK75" s="916" t="b">
        <f t="shared" si="24"/>
        <v>1</v>
      </c>
      <c r="AL75" s="917"/>
      <c r="AM75" s="916" t="b">
        <f t="shared" si="24"/>
        <v>1</v>
      </c>
      <c r="AN75" s="916" t="b">
        <f t="shared" si="24"/>
        <v>0</v>
      </c>
      <c r="AO75" s="917"/>
      <c r="AP75" s="916" t="b">
        <f t="shared" si="24"/>
        <v>1</v>
      </c>
      <c r="AQ75" s="916" t="b">
        <f t="shared" si="24"/>
        <v>1</v>
      </c>
    </row>
    <row r="76" spans="1:43" s="913" customFormat="1" x14ac:dyDescent="0.3">
      <c r="A76" s="1429"/>
      <c r="B76" s="904" t="s">
        <v>205</v>
      </c>
      <c r="C76" s="905"/>
      <c r="D76" s="906">
        <v>6</v>
      </c>
      <c r="E76" s="906"/>
      <c r="F76" s="907"/>
      <c r="G76" s="908">
        <v>4</v>
      </c>
      <c r="H76" s="908">
        <f t="shared" si="23"/>
        <v>120</v>
      </c>
      <c r="I76" s="909">
        <f t="shared" si="25"/>
        <v>54</v>
      </c>
      <c r="J76" s="910">
        <v>18</v>
      </c>
      <c r="K76" s="910"/>
      <c r="L76" s="910">
        <v>36</v>
      </c>
      <c r="M76" s="911">
        <f>H76-I76</f>
        <v>66</v>
      </c>
      <c r="N76" s="905"/>
      <c r="O76" s="912"/>
      <c r="P76" s="907"/>
      <c r="Q76" s="905"/>
      <c r="R76" s="912"/>
      <c r="S76" s="907"/>
      <c r="T76" s="905"/>
      <c r="U76" s="912">
        <v>3</v>
      </c>
      <c r="V76" s="907">
        <v>3</v>
      </c>
      <c r="W76" s="905"/>
      <c r="X76" s="907"/>
      <c r="AG76" s="916"/>
      <c r="AH76" s="916"/>
      <c r="AI76" s="917"/>
      <c r="AJ76" s="916"/>
      <c r="AK76" s="916"/>
      <c r="AL76" s="917"/>
      <c r="AM76" s="916"/>
      <c r="AN76" s="916"/>
      <c r="AO76" s="917"/>
      <c r="AP76" s="916"/>
      <c r="AQ76" s="916"/>
    </row>
    <row r="77" spans="1:43" s="913" customFormat="1" x14ac:dyDescent="0.3">
      <c r="A77" s="1430"/>
      <c r="B77" s="904" t="s">
        <v>440</v>
      </c>
      <c r="C77" s="905"/>
      <c r="D77" s="906"/>
      <c r="E77" s="906"/>
      <c r="F77" s="907"/>
      <c r="G77" s="908">
        <v>4</v>
      </c>
      <c r="H77" s="908">
        <f t="shared" si="23"/>
        <v>120</v>
      </c>
      <c r="I77" s="909"/>
      <c r="J77" s="910"/>
      <c r="K77" s="910"/>
      <c r="L77" s="910"/>
      <c r="M77" s="911"/>
      <c r="N77" s="905"/>
      <c r="O77" s="912"/>
      <c r="P77" s="907"/>
      <c r="Q77" s="905"/>
      <c r="R77" s="912"/>
      <c r="S77" s="907"/>
      <c r="T77" s="905"/>
      <c r="U77" s="912"/>
      <c r="V77" s="907"/>
      <c r="W77" s="905"/>
      <c r="X77" s="907"/>
      <c r="AG77" s="916"/>
      <c r="AH77" s="916"/>
      <c r="AI77" s="917"/>
      <c r="AJ77" s="916"/>
      <c r="AK77" s="916"/>
      <c r="AL77" s="917"/>
      <c r="AM77" s="916"/>
      <c r="AN77" s="916"/>
      <c r="AO77" s="917"/>
      <c r="AP77" s="916"/>
      <c r="AQ77" s="916"/>
    </row>
    <row r="78" spans="1:43" s="913" customFormat="1" ht="31.2" x14ac:dyDescent="0.3">
      <c r="A78" s="1428" t="s">
        <v>136</v>
      </c>
      <c r="B78" s="904" t="s">
        <v>182</v>
      </c>
      <c r="C78" s="905"/>
      <c r="D78" s="906">
        <v>7</v>
      </c>
      <c r="E78" s="906"/>
      <c r="F78" s="907"/>
      <c r="G78" s="908">
        <v>3</v>
      </c>
      <c r="H78" s="908">
        <f t="shared" si="23"/>
        <v>90</v>
      </c>
      <c r="I78" s="909">
        <f t="shared" si="25"/>
        <v>45</v>
      </c>
      <c r="J78" s="910"/>
      <c r="K78" s="910"/>
      <c r="L78" s="910">
        <v>45</v>
      </c>
      <c r="M78" s="911">
        <f>H78-I78</f>
        <v>45</v>
      </c>
      <c r="N78" s="905"/>
      <c r="O78" s="912"/>
      <c r="P78" s="907"/>
      <c r="Q78" s="905"/>
      <c r="R78" s="912"/>
      <c r="S78" s="907"/>
      <c r="T78" s="905"/>
      <c r="U78" s="912"/>
      <c r="V78" s="907"/>
      <c r="W78" s="905">
        <v>3</v>
      </c>
      <c r="X78" s="907"/>
      <c r="AD78" s="913" t="s">
        <v>381</v>
      </c>
      <c r="AG78" s="916" t="b">
        <f t="shared" si="24"/>
        <v>1</v>
      </c>
      <c r="AH78" s="916" t="b">
        <f t="shared" si="24"/>
        <v>1</v>
      </c>
      <c r="AI78" s="917"/>
      <c r="AJ78" s="916" t="b">
        <f t="shared" si="24"/>
        <v>1</v>
      </c>
      <c r="AK78" s="916" t="b">
        <f t="shared" si="24"/>
        <v>1</v>
      </c>
      <c r="AL78" s="917"/>
      <c r="AM78" s="916" t="b">
        <f t="shared" si="24"/>
        <v>1</v>
      </c>
      <c r="AN78" s="916" t="b">
        <f t="shared" si="24"/>
        <v>1</v>
      </c>
      <c r="AO78" s="917"/>
      <c r="AP78" s="916" t="b">
        <f t="shared" si="24"/>
        <v>0</v>
      </c>
      <c r="AQ78" s="916" t="b">
        <f t="shared" si="24"/>
        <v>1</v>
      </c>
    </row>
    <row r="79" spans="1:43" s="913" customFormat="1" x14ac:dyDescent="0.3">
      <c r="A79" s="1429"/>
      <c r="B79" s="918" t="s">
        <v>220</v>
      </c>
      <c r="C79" s="919"/>
      <c r="D79" s="920">
        <v>7</v>
      </c>
      <c r="E79" s="920"/>
      <c r="F79" s="921"/>
      <c r="G79" s="908">
        <v>3</v>
      </c>
      <c r="H79" s="908">
        <f t="shared" si="23"/>
        <v>90</v>
      </c>
      <c r="I79" s="909">
        <f t="shared" si="25"/>
        <v>45</v>
      </c>
      <c r="J79" s="910">
        <v>15</v>
      </c>
      <c r="K79" s="910"/>
      <c r="L79" s="910">
        <v>30</v>
      </c>
      <c r="M79" s="911">
        <f>H78-I79</f>
        <v>45</v>
      </c>
      <c r="N79" s="919"/>
      <c r="O79" s="922"/>
      <c r="P79" s="921"/>
      <c r="Q79" s="919"/>
      <c r="R79" s="922"/>
      <c r="S79" s="921"/>
      <c r="T79" s="919"/>
      <c r="U79" s="922"/>
      <c r="V79" s="921"/>
      <c r="W79" s="919"/>
      <c r="X79" s="921"/>
      <c r="AG79" s="916"/>
      <c r="AH79" s="916"/>
      <c r="AI79" s="917"/>
      <c r="AJ79" s="916"/>
      <c r="AK79" s="916"/>
      <c r="AL79" s="917"/>
      <c r="AM79" s="916"/>
      <c r="AN79" s="916"/>
      <c r="AO79" s="917"/>
      <c r="AP79" s="916"/>
      <c r="AQ79" s="916"/>
    </row>
    <row r="80" spans="1:43" s="913" customFormat="1" x14ac:dyDescent="0.3">
      <c r="A80" s="1430"/>
      <c r="B80" s="904" t="s">
        <v>440</v>
      </c>
      <c r="C80" s="919"/>
      <c r="D80" s="920"/>
      <c r="E80" s="920"/>
      <c r="F80" s="921"/>
      <c r="G80" s="908">
        <v>3</v>
      </c>
      <c r="H80" s="908">
        <f t="shared" si="23"/>
        <v>90</v>
      </c>
      <c r="I80" s="909"/>
      <c r="J80" s="910"/>
      <c r="K80" s="910"/>
      <c r="L80" s="910"/>
      <c r="M80" s="911"/>
      <c r="N80" s="919"/>
      <c r="O80" s="922"/>
      <c r="P80" s="921"/>
      <c r="Q80" s="919"/>
      <c r="R80" s="922"/>
      <c r="S80" s="921"/>
      <c r="T80" s="919"/>
      <c r="U80" s="922"/>
      <c r="V80" s="921"/>
      <c r="W80" s="919"/>
      <c r="X80" s="921"/>
      <c r="AG80" s="916"/>
      <c r="AH80" s="916"/>
      <c r="AI80" s="917"/>
      <c r="AJ80" s="916"/>
      <c r="AK80" s="916"/>
      <c r="AL80" s="917"/>
      <c r="AM80" s="916"/>
      <c r="AN80" s="916"/>
      <c r="AO80" s="917"/>
      <c r="AP80" s="916"/>
      <c r="AQ80" s="916"/>
    </row>
    <row r="81" spans="1:44" s="913" customFormat="1" ht="31.2" x14ac:dyDescent="0.3">
      <c r="A81" s="1431" t="s">
        <v>137</v>
      </c>
      <c r="B81" s="904" t="s">
        <v>183</v>
      </c>
      <c r="C81" s="919"/>
      <c r="D81" s="920" t="s">
        <v>173</v>
      </c>
      <c r="E81" s="920"/>
      <c r="F81" s="921"/>
      <c r="G81" s="923">
        <v>3</v>
      </c>
      <c r="H81" s="908">
        <f t="shared" si="23"/>
        <v>90</v>
      </c>
      <c r="I81" s="909">
        <f t="shared" si="25"/>
        <v>39</v>
      </c>
      <c r="J81" s="910"/>
      <c r="K81" s="910"/>
      <c r="L81" s="910">
        <v>39</v>
      </c>
      <c r="M81" s="911">
        <f>H81-I81</f>
        <v>51</v>
      </c>
      <c r="N81" s="919"/>
      <c r="O81" s="922"/>
      <c r="P81" s="921"/>
      <c r="Q81" s="919"/>
      <c r="R81" s="922"/>
      <c r="S81" s="921"/>
      <c r="T81" s="919"/>
      <c r="U81" s="922"/>
      <c r="V81" s="921"/>
      <c r="W81" s="919"/>
      <c r="X81" s="921">
        <v>3</v>
      </c>
      <c r="AG81" s="916" t="b">
        <f t="shared" si="24"/>
        <v>1</v>
      </c>
      <c r="AH81" s="916" t="b">
        <f t="shared" si="24"/>
        <v>1</v>
      </c>
      <c r="AI81" s="917"/>
      <c r="AJ81" s="916" t="b">
        <f t="shared" si="24"/>
        <v>1</v>
      </c>
      <c r="AK81" s="916" t="b">
        <f t="shared" si="24"/>
        <v>1</v>
      </c>
      <c r="AL81" s="917"/>
      <c r="AM81" s="916" t="b">
        <f t="shared" si="24"/>
        <v>1</v>
      </c>
      <c r="AN81" s="916" t="b">
        <f t="shared" si="24"/>
        <v>1</v>
      </c>
      <c r="AO81" s="917"/>
      <c r="AP81" s="916" t="b">
        <f t="shared" si="24"/>
        <v>1</v>
      </c>
      <c r="AQ81" s="916" t="b">
        <f t="shared" si="24"/>
        <v>0</v>
      </c>
    </row>
    <row r="82" spans="1:44" s="913" customFormat="1" ht="16.5" customHeight="1" thickBot="1" x14ac:dyDescent="0.35">
      <c r="A82" s="1431"/>
      <c r="B82" s="924" t="s">
        <v>390</v>
      </c>
      <c r="C82" s="925"/>
      <c r="D82" s="920" t="s">
        <v>173</v>
      </c>
      <c r="E82" s="926"/>
      <c r="F82" s="927"/>
      <c r="G82" s="928">
        <v>3</v>
      </c>
      <c r="H82" s="929">
        <f t="shared" si="23"/>
        <v>90</v>
      </c>
      <c r="I82" s="930">
        <f t="shared" si="25"/>
        <v>39</v>
      </c>
      <c r="J82" s="931">
        <v>13</v>
      </c>
      <c r="K82" s="931"/>
      <c r="L82" s="931">
        <v>26</v>
      </c>
      <c r="M82" s="932">
        <f>H81-I82</f>
        <v>51</v>
      </c>
      <c r="N82" s="925"/>
      <c r="O82" s="933"/>
      <c r="P82" s="927"/>
      <c r="Q82" s="925"/>
      <c r="R82" s="933"/>
      <c r="S82" s="927"/>
      <c r="T82" s="925"/>
      <c r="U82" s="933"/>
      <c r="V82" s="927"/>
      <c r="W82" s="925"/>
      <c r="X82" s="927"/>
      <c r="AG82" s="916"/>
      <c r="AH82" s="916"/>
      <c r="AI82" s="917"/>
      <c r="AJ82" s="916"/>
      <c r="AK82" s="916"/>
      <c r="AL82" s="917"/>
      <c r="AM82" s="916"/>
      <c r="AN82" s="916"/>
      <c r="AO82" s="917"/>
      <c r="AP82" s="916"/>
      <c r="AQ82" s="916"/>
    </row>
    <row r="83" spans="1:44" s="913" customFormat="1" ht="16.5" customHeight="1" x14ac:dyDescent="0.3">
      <c r="A83" s="1431"/>
      <c r="B83" s="934" t="s">
        <v>440</v>
      </c>
      <c r="C83" s="920"/>
      <c r="D83" s="920"/>
      <c r="E83" s="920"/>
      <c r="F83" s="920"/>
      <c r="G83" s="935">
        <v>3</v>
      </c>
      <c r="H83" s="935">
        <f t="shared" si="23"/>
        <v>90</v>
      </c>
      <c r="I83" s="936"/>
      <c r="J83" s="936"/>
      <c r="K83" s="936"/>
      <c r="L83" s="936"/>
      <c r="M83" s="936"/>
      <c r="N83" s="920"/>
      <c r="O83" s="920"/>
      <c r="P83" s="920"/>
      <c r="Q83" s="920"/>
      <c r="R83" s="920"/>
      <c r="S83" s="920"/>
      <c r="T83" s="920"/>
      <c r="U83" s="920"/>
      <c r="V83" s="920"/>
      <c r="W83" s="920"/>
      <c r="X83" s="920"/>
      <c r="AG83" s="916"/>
      <c r="AH83" s="916"/>
      <c r="AI83" s="917"/>
      <c r="AJ83" s="916"/>
      <c r="AK83" s="916"/>
      <c r="AL83" s="917"/>
      <c r="AM83" s="916"/>
      <c r="AN83" s="916"/>
      <c r="AO83" s="917"/>
      <c r="AP83" s="916"/>
      <c r="AQ83" s="916"/>
    </row>
    <row r="84" spans="1:44" ht="16.2" thickBot="1" x14ac:dyDescent="0.35">
      <c r="A84" s="1329" t="s">
        <v>132</v>
      </c>
      <c r="B84" s="1330"/>
      <c r="C84" s="1330"/>
      <c r="D84" s="1330"/>
      <c r="E84" s="1330"/>
      <c r="F84" s="1331"/>
      <c r="G84" s="664">
        <f>G66+G69+G72+G75+G78+G81</f>
        <v>21.5</v>
      </c>
      <c r="H84" s="665">
        <f>H66+H69+H72+H75+H78+H81</f>
        <v>645</v>
      </c>
      <c r="I84" s="665">
        <f>I66+I69+I72+I75+I78+I81</f>
        <v>279</v>
      </c>
      <c r="J84" s="665">
        <f>J66+J69+J72+J75+J78+J81</f>
        <v>48</v>
      </c>
      <c r="K84" s="665"/>
      <c r="L84" s="665">
        <f t="shared" ref="L84:X84" si="26">L66+L69+L72+L75+L78+L81</f>
        <v>231</v>
      </c>
      <c r="M84" s="665">
        <f t="shared" si="26"/>
        <v>366</v>
      </c>
      <c r="N84" s="665">
        <f t="shared" si="26"/>
        <v>0</v>
      </c>
      <c r="O84" s="665">
        <f t="shared" si="26"/>
        <v>0</v>
      </c>
      <c r="P84" s="665">
        <f t="shared" si="26"/>
        <v>0</v>
      </c>
      <c r="Q84" s="665">
        <f t="shared" si="26"/>
        <v>4</v>
      </c>
      <c r="R84" s="665">
        <f t="shared" si="26"/>
        <v>2</v>
      </c>
      <c r="S84" s="665">
        <f t="shared" si="26"/>
        <v>2</v>
      </c>
      <c r="T84" s="665">
        <f t="shared" si="26"/>
        <v>3</v>
      </c>
      <c r="U84" s="665">
        <f t="shared" si="26"/>
        <v>3</v>
      </c>
      <c r="V84" s="665">
        <f t="shared" si="26"/>
        <v>3</v>
      </c>
      <c r="W84" s="665">
        <f t="shared" si="26"/>
        <v>3</v>
      </c>
      <c r="X84" s="665">
        <f t="shared" si="26"/>
        <v>3</v>
      </c>
      <c r="Y84" s="415">
        <f>SUM(Y66:Y82)</f>
        <v>0</v>
      </c>
      <c r="Z84" s="176">
        <f>SUM(Z66:Z82)</f>
        <v>0</v>
      </c>
      <c r="AA84" s="176">
        <f>SUM(AA66:AA82)</f>
        <v>0</v>
      </c>
      <c r="AB84" s="176">
        <f>SUM(AB66:AB82)</f>
        <v>0</v>
      </c>
      <c r="AC84" s="176">
        <f>SUM(AC66:AC82)</f>
        <v>0</v>
      </c>
      <c r="AG84" s="494">
        <f>SUMIF(AG66:AG82,FALSE,$G66:$G82)</f>
        <v>0</v>
      </c>
      <c r="AH84" s="494">
        <f t="shared" ref="AH84:AQ84" si="27">SUMIF(AH66:AH82,FALSE,$G66:$G82)</f>
        <v>0</v>
      </c>
      <c r="AI84" s="494">
        <f t="shared" si="27"/>
        <v>0</v>
      </c>
      <c r="AJ84" s="494">
        <f t="shared" si="27"/>
        <v>5</v>
      </c>
      <c r="AK84" s="494">
        <f t="shared" si="27"/>
        <v>3.5</v>
      </c>
      <c r="AL84" s="494">
        <f t="shared" si="27"/>
        <v>0</v>
      </c>
      <c r="AM84" s="494">
        <f t="shared" si="27"/>
        <v>3</v>
      </c>
      <c r="AN84" s="494">
        <f t="shared" si="27"/>
        <v>4</v>
      </c>
      <c r="AO84" s="494">
        <f t="shared" si="27"/>
        <v>0</v>
      </c>
      <c r="AP84" s="494">
        <f t="shared" si="27"/>
        <v>3</v>
      </c>
      <c r="AQ84" s="494">
        <f t="shared" si="27"/>
        <v>3</v>
      </c>
      <c r="AR84" s="495">
        <f>SUM(AG84:AQ84)</f>
        <v>21.5</v>
      </c>
    </row>
    <row r="85" spans="1:44" ht="16.2" thickBot="1" x14ac:dyDescent="0.35">
      <c r="A85" s="1343" t="s">
        <v>206</v>
      </c>
      <c r="B85" s="1344"/>
      <c r="C85" s="1344"/>
      <c r="D85" s="1344"/>
      <c r="E85" s="1344"/>
      <c r="F85" s="1344"/>
      <c r="G85" s="1344"/>
      <c r="H85" s="1344"/>
      <c r="I85" s="1347"/>
      <c r="J85" s="1347"/>
      <c r="K85" s="1347"/>
      <c r="L85" s="1347"/>
      <c r="M85" s="1347"/>
      <c r="N85" s="1344"/>
      <c r="O85" s="1344"/>
      <c r="P85" s="1344"/>
      <c r="Q85" s="1344"/>
      <c r="R85" s="1344"/>
      <c r="S85" s="1344"/>
      <c r="T85" s="1344"/>
      <c r="U85" s="1344"/>
      <c r="V85" s="1344"/>
      <c r="W85" s="1344"/>
      <c r="X85" s="1345"/>
    </row>
    <row r="86" spans="1:44" s="821" customFormat="1" ht="31.8" thickBot="1" x14ac:dyDescent="0.35">
      <c r="A86" s="1432" t="s">
        <v>138</v>
      </c>
      <c r="B86" s="994" t="s">
        <v>38</v>
      </c>
      <c r="C86" s="995">
        <v>4</v>
      </c>
      <c r="D86" s="995"/>
      <c r="E86" s="995"/>
      <c r="F86" s="995"/>
      <c r="G86" s="996">
        <v>4</v>
      </c>
      <c r="H86" s="997">
        <f>G86*30</f>
        <v>120</v>
      </c>
      <c r="I86" s="998">
        <f t="shared" ref="I86:I97" si="28">J86+L86+K86</f>
        <v>54</v>
      </c>
      <c r="J86" s="999">
        <v>18</v>
      </c>
      <c r="K86" s="999"/>
      <c r="L86" s="999">
        <v>36</v>
      </c>
      <c r="M86" s="1000">
        <f>H86-I86</f>
        <v>66</v>
      </c>
      <c r="N86" s="1001"/>
      <c r="O86" s="1002"/>
      <c r="P86" s="1003"/>
      <c r="Q86" s="1004"/>
      <c r="R86" s="1002">
        <v>3</v>
      </c>
      <c r="S86" s="1003">
        <v>3</v>
      </c>
      <c r="T86" s="1004"/>
      <c r="U86" s="1002"/>
      <c r="V86" s="1003"/>
      <c r="W86" s="1004"/>
      <c r="X86" s="1003"/>
      <c r="AE86" s="822" t="s">
        <v>99</v>
      </c>
      <c r="AF86" s="1005">
        <f>AG104+AH104</f>
        <v>0</v>
      </c>
      <c r="AG86" s="823" t="b">
        <f>ISBLANK(N86)</f>
        <v>1</v>
      </c>
      <c r="AH86" s="823" t="b">
        <f>ISBLANK(O86)</f>
        <v>1</v>
      </c>
      <c r="AI86" s="824"/>
      <c r="AJ86" s="823" t="b">
        <f>ISBLANK(Q86)</f>
        <v>1</v>
      </c>
      <c r="AK86" s="823" t="b">
        <f>ISBLANK(R86)</f>
        <v>0</v>
      </c>
      <c r="AL86" s="824"/>
      <c r="AM86" s="823" t="b">
        <f>ISBLANK(T86)</f>
        <v>1</v>
      </c>
      <c r="AN86" s="823" t="b">
        <f>ISBLANK(U86)</f>
        <v>1</v>
      </c>
      <c r="AO86" s="824"/>
      <c r="AP86" s="823" t="b">
        <f>ISBLANK(W86)</f>
        <v>1</v>
      </c>
      <c r="AQ86" s="823" t="b">
        <f>ISBLANK(X86)</f>
        <v>1</v>
      </c>
    </row>
    <row r="87" spans="1:44" s="821" customFormat="1" ht="16.5" customHeight="1" x14ac:dyDescent="0.3">
      <c r="A87" s="1427"/>
      <c r="B87" s="994" t="s">
        <v>280</v>
      </c>
      <c r="C87" s="995">
        <v>4</v>
      </c>
      <c r="D87" s="995"/>
      <c r="E87" s="995"/>
      <c r="F87" s="995"/>
      <c r="G87" s="996">
        <v>4</v>
      </c>
      <c r="H87" s="997">
        <f>G87*30</f>
        <v>120</v>
      </c>
      <c r="I87" s="998">
        <f t="shared" si="28"/>
        <v>54</v>
      </c>
      <c r="J87" s="999">
        <v>18</v>
      </c>
      <c r="K87" s="999"/>
      <c r="L87" s="999">
        <v>36</v>
      </c>
      <c r="M87" s="1000">
        <f>H87-I87</f>
        <v>66</v>
      </c>
      <c r="N87" s="1001"/>
      <c r="O87" s="1002"/>
      <c r="P87" s="1003"/>
      <c r="Q87" s="1004"/>
      <c r="R87" s="1002">
        <v>3</v>
      </c>
      <c r="S87" s="1003">
        <v>3</v>
      </c>
      <c r="T87" s="1006"/>
      <c r="U87" s="1007"/>
      <c r="V87" s="1008"/>
      <c r="W87" s="1006"/>
      <c r="X87" s="1008"/>
      <c r="AE87" s="822" t="s">
        <v>100</v>
      </c>
      <c r="AF87" s="1005">
        <f>AJ104+AK104</f>
        <v>8</v>
      </c>
      <c r="AG87" s="823"/>
      <c r="AH87" s="823"/>
      <c r="AI87" s="824"/>
      <c r="AJ87" s="823"/>
      <c r="AK87" s="823"/>
      <c r="AL87" s="824"/>
      <c r="AM87" s="823"/>
      <c r="AN87" s="823"/>
      <c r="AO87" s="824"/>
      <c r="AP87" s="823"/>
      <c r="AQ87" s="823"/>
    </row>
    <row r="88" spans="1:44" s="821" customFormat="1" x14ac:dyDescent="0.3">
      <c r="A88" s="1426" t="s">
        <v>139</v>
      </c>
      <c r="B88" s="994" t="s">
        <v>281</v>
      </c>
      <c r="C88" s="1009">
        <v>6</v>
      </c>
      <c r="D88" s="845"/>
      <c r="E88" s="1010"/>
      <c r="F88" s="855"/>
      <c r="G88" s="1011">
        <v>5</v>
      </c>
      <c r="H88" s="1012">
        <f t="shared" ref="H88:H99" si="29">G88*30</f>
        <v>150</v>
      </c>
      <c r="I88" s="1013">
        <f t="shared" si="28"/>
        <v>54</v>
      </c>
      <c r="J88" s="1014">
        <v>18</v>
      </c>
      <c r="K88" s="854"/>
      <c r="L88" s="854">
        <v>36</v>
      </c>
      <c r="M88" s="1015">
        <f t="shared" ref="M88:M99" si="30">H88-I88</f>
        <v>96</v>
      </c>
      <c r="N88" s="850"/>
      <c r="O88" s="851"/>
      <c r="P88" s="852"/>
      <c r="Q88" s="853"/>
      <c r="R88" s="851"/>
      <c r="S88" s="852"/>
      <c r="T88" s="853"/>
      <c r="U88" s="851">
        <v>3</v>
      </c>
      <c r="V88" s="852">
        <v>3</v>
      </c>
      <c r="W88" s="853"/>
      <c r="X88" s="1008"/>
      <c r="AE88" s="822" t="s">
        <v>101</v>
      </c>
      <c r="AF88" s="1005">
        <f>AM104+AN104</f>
        <v>8</v>
      </c>
      <c r="AG88" s="823" t="b">
        <f t="shared" ref="AG88:AQ102" si="31">ISBLANK(N88)</f>
        <v>1</v>
      </c>
      <c r="AH88" s="823" t="b">
        <f t="shared" si="31"/>
        <v>1</v>
      </c>
      <c r="AI88" s="824"/>
      <c r="AJ88" s="823" t="b">
        <f t="shared" si="31"/>
        <v>1</v>
      </c>
      <c r="AK88" s="823" t="b">
        <f t="shared" si="31"/>
        <v>1</v>
      </c>
      <c r="AL88" s="824"/>
      <c r="AM88" s="823" t="b">
        <f t="shared" si="31"/>
        <v>1</v>
      </c>
      <c r="AN88" s="823" t="b">
        <f t="shared" si="31"/>
        <v>0</v>
      </c>
      <c r="AO88" s="824"/>
      <c r="AP88" s="823" t="b">
        <f t="shared" si="31"/>
        <v>1</v>
      </c>
      <c r="AQ88" s="823" t="b">
        <f t="shared" si="31"/>
        <v>1</v>
      </c>
    </row>
    <row r="89" spans="1:44" s="821" customFormat="1" x14ac:dyDescent="0.3">
      <c r="A89" s="1427"/>
      <c r="B89" s="994" t="s">
        <v>282</v>
      </c>
      <c r="C89" s="1009">
        <v>6</v>
      </c>
      <c r="D89" s="845"/>
      <c r="E89" s="1010"/>
      <c r="F89" s="855"/>
      <c r="G89" s="1011">
        <v>5</v>
      </c>
      <c r="H89" s="1012">
        <f t="shared" si="29"/>
        <v>150</v>
      </c>
      <c r="I89" s="1013">
        <f t="shared" si="28"/>
        <v>54</v>
      </c>
      <c r="J89" s="1014">
        <v>18</v>
      </c>
      <c r="K89" s="854"/>
      <c r="L89" s="854">
        <v>36</v>
      </c>
      <c r="M89" s="1015">
        <f t="shared" si="30"/>
        <v>96</v>
      </c>
      <c r="N89" s="850"/>
      <c r="O89" s="851"/>
      <c r="P89" s="852"/>
      <c r="Q89" s="853"/>
      <c r="R89" s="851"/>
      <c r="S89" s="852"/>
      <c r="T89" s="853"/>
      <c r="U89" s="851">
        <v>3</v>
      </c>
      <c r="V89" s="852">
        <v>3</v>
      </c>
      <c r="W89" s="853"/>
      <c r="X89" s="1008"/>
      <c r="AE89" s="822" t="s">
        <v>102</v>
      </c>
      <c r="AF89" s="1005">
        <f>AP104+AQ104</f>
        <v>24</v>
      </c>
      <c r="AG89" s="823"/>
      <c r="AH89" s="823"/>
      <c r="AI89" s="824"/>
      <c r="AJ89" s="823"/>
      <c r="AK89" s="823"/>
      <c r="AL89" s="824"/>
      <c r="AM89" s="823"/>
      <c r="AN89" s="823"/>
      <c r="AO89" s="824"/>
      <c r="AP89" s="823"/>
      <c r="AQ89" s="823"/>
    </row>
    <row r="90" spans="1:44" s="821" customFormat="1" x14ac:dyDescent="0.3">
      <c r="A90" s="1426" t="s">
        <v>140</v>
      </c>
      <c r="B90" s="994" t="s">
        <v>39</v>
      </c>
      <c r="C90" s="1009">
        <v>4</v>
      </c>
      <c r="D90" s="845"/>
      <c r="E90" s="1010"/>
      <c r="F90" s="855"/>
      <c r="G90" s="1011">
        <v>4</v>
      </c>
      <c r="H90" s="1012">
        <f>G90*30</f>
        <v>120</v>
      </c>
      <c r="I90" s="1013">
        <f t="shared" si="28"/>
        <v>54</v>
      </c>
      <c r="J90" s="1014">
        <v>18</v>
      </c>
      <c r="K90" s="854"/>
      <c r="L90" s="854">
        <v>36</v>
      </c>
      <c r="M90" s="1015">
        <f>H90-I90</f>
        <v>66</v>
      </c>
      <c r="N90" s="850"/>
      <c r="O90" s="851"/>
      <c r="P90" s="852"/>
      <c r="Q90" s="853"/>
      <c r="R90" s="851">
        <v>3</v>
      </c>
      <c r="S90" s="852">
        <v>3</v>
      </c>
      <c r="T90" s="853"/>
      <c r="U90" s="851"/>
      <c r="V90" s="852"/>
      <c r="W90" s="853"/>
      <c r="X90" s="1008"/>
      <c r="AF90" s="1005">
        <f>SUM(AF86:AF89)</f>
        <v>40</v>
      </c>
      <c r="AG90" s="823" t="b">
        <f t="shared" si="31"/>
        <v>1</v>
      </c>
      <c r="AH90" s="823" t="b">
        <f t="shared" si="31"/>
        <v>1</v>
      </c>
      <c r="AI90" s="824"/>
      <c r="AJ90" s="823" t="b">
        <f t="shared" si="31"/>
        <v>1</v>
      </c>
      <c r="AK90" s="823" t="b">
        <f t="shared" si="31"/>
        <v>0</v>
      </c>
      <c r="AL90" s="824"/>
      <c r="AM90" s="823" t="b">
        <f t="shared" si="31"/>
        <v>1</v>
      </c>
      <c r="AN90" s="823" t="b">
        <f t="shared" si="31"/>
        <v>1</v>
      </c>
      <c r="AO90" s="824"/>
      <c r="AP90" s="823" t="b">
        <f t="shared" si="31"/>
        <v>1</v>
      </c>
      <c r="AQ90" s="823" t="b">
        <f t="shared" si="31"/>
        <v>1</v>
      </c>
    </row>
    <row r="91" spans="1:44" s="821" customFormat="1" x14ac:dyDescent="0.3">
      <c r="A91" s="1427"/>
      <c r="B91" s="994" t="s">
        <v>283</v>
      </c>
      <c r="C91" s="1009">
        <v>4</v>
      </c>
      <c r="D91" s="845"/>
      <c r="E91" s="1010"/>
      <c r="F91" s="855"/>
      <c r="G91" s="1011">
        <v>4</v>
      </c>
      <c r="H91" s="1012">
        <f>G91*30</f>
        <v>120</v>
      </c>
      <c r="I91" s="1013">
        <f t="shared" si="28"/>
        <v>54</v>
      </c>
      <c r="J91" s="1014">
        <v>18</v>
      </c>
      <c r="K91" s="854"/>
      <c r="L91" s="854">
        <v>36</v>
      </c>
      <c r="M91" s="1015">
        <f>H91-I91</f>
        <v>66</v>
      </c>
      <c r="N91" s="850"/>
      <c r="O91" s="851"/>
      <c r="P91" s="852"/>
      <c r="Q91" s="853"/>
      <c r="R91" s="851">
        <v>3</v>
      </c>
      <c r="S91" s="852">
        <v>3</v>
      </c>
      <c r="T91" s="853"/>
      <c r="U91" s="851"/>
      <c r="V91" s="852"/>
      <c r="W91" s="853"/>
      <c r="X91" s="1008"/>
      <c r="AG91" s="823"/>
      <c r="AH91" s="823"/>
      <c r="AI91" s="824"/>
      <c r="AJ91" s="823"/>
      <c r="AK91" s="823"/>
      <c r="AL91" s="824"/>
      <c r="AM91" s="823"/>
      <c r="AN91" s="823"/>
      <c r="AO91" s="824"/>
      <c r="AP91" s="823"/>
      <c r="AQ91" s="823"/>
    </row>
    <row r="92" spans="1:44" s="697" customFormat="1" x14ac:dyDescent="0.3">
      <c r="A92" s="1296" t="s">
        <v>141</v>
      </c>
      <c r="B92" s="187" t="s">
        <v>418</v>
      </c>
      <c r="C92" s="182"/>
      <c r="D92" s="183" t="s">
        <v>179</v>
      </c>
      <c r="E92" s="184"/>
      <c r="F92" s="185"/>
      <c r="G92" s="188">
        <v>3</v>
      </c>
      <c r="H92" s="313">
        <f>G92*30</f>
        <v>90</v>
      </c>
      <c r="I92" s="321">
        <f t="shared" si="28"/>
        <v>45</v>
      </c>
      <c r="J92" s="189">
        <v>15</v>
      </c>
      <c r="K92" s="190"/>
      <c r="L92" s="190">
        <v>30</v>
      </c>
      <c r="M92" s="191">
        <f>H92-I92</f>
        <v>45</v>
      </c>
      <c r="N92" s="194"/>
      <c r="O92" s="391"/>
      <c r="P92" s="193"/>
      <c r="Q92" s="192"/>
      <c r="R92" s="391"/>
      <c r="S92" s="193"/>
      <c r="T92" s="192">
        <v>3</v>
      </c>
      <c r="U92" s="391"/>
      <c r="V92" s="193"/>
      <c r="W92" s="192"/>
      <c r="X92" s="186"/>
      <c r="AD92" s="697" t="s">
        <v>381</v>
      </c>
      <c r="AG92" s="689" t="b">
        <f t="shared" si="31"/>
        <v>1</v>
      </c>
      <c r="AH92" s="689" t="b">
        <f t="shared" si="31"/>
        <v>1</v>
      </c>
      <c r="AI92" s="698"/>
      <c r="AJ92" s="689" t="b">
        <f t="shared" si="31"/>
        <v>1</v>
      </c>
      <c r="AK92" s="689" t="b">
        <f t="shared" si="31"/>
        <v>1</v>
      </c>
      <c r="AL92" s="698"/>
      <c r="AM92" s="689" t="b">
        <f t="shared" si="31"/>
        <v>0</v>
      </c>
      <c r="AN92" s="689" t="b">
        <f t="shared" si="31"/>
        <v>1</v>
      </c>
      <c r="AO92" s="698"/>
      <c r="AP92" s="689" t="b">
        <f t="shared" si="31"/>
        <v>1</v>
      </c>
      <c r="AQ92" s="689" t="b">
        <f t="shared" si="31"/>
        <v>1</v>
      </c>
    </row>
    <row r="93" spans="1:44" s="697" customFormat="1" x14ac:dyDescent="0.3">
      <c r="A93" s="1295"/>
      <c r="B93" s="187" t="s">
        <v>419</v>
      </c>
      <c r="C93" s="182"/>
      <c r="D93" s="183" t="s">
        <v>179</v>
      </c>
      <c r="E93" s="184"/>
      <c r="F93" s="185"/>
      <c r="G93" s="188">
        <v>3</v>
      </c>
      <c r="H93" s="313">
        <f>G93*30</f>
        <v>90</v>
      </c>
      <c r="I93" s="321">
        <f t="shared" si="28"/>
        <v>45</v>
      </c>
      <c r="J93" s="189">
        <v>15</v>
      </c>
      <c r="K93" s="190"/>
      <c r="L93" s="190">
        <v>30</v>
      </c>
      <c r="M93" s="191">
        <f>H93-I93</f>
        <v>45</v>
      </c>
      <c r="N93" s="194"/>
      <c r="O93" s="391"/>
      <c r="P93" s="193"/>
      <c r="Q93" s="192"/>
      <c r="R93" s="391"/>
      <c r="S93" s="193"/>
      <c r="T93" s="192">
        <v>3</v>
      </c>
      <c r="U93" s="391"/>
      <c r="V93" s="193"/>
      <c r="W93" s="192"/>
      <c r="X93" s="186"/>
      <c r="AG93" s="689"/>
      <c r="AH93" s="689"/>
      <c r="AI93" s="698"/>
      <c r="AJ93" s="689"/>
      <c r="AK93" s="689"/>
      <c r="AL93" s="698"/>
      <c r="AM93" s="689"/>
      <c r="AN93" s="689"/>
      <c r="AO93" s="698"/>
      <c r="AP93" s="689"/>
      <c r="AQ93" s="689"/>
    </row>
    <row r="94" spans="1:44" s="821" customFormat="1" x14ac:dyDescent="0.3">
      <c r="A94" s="1426" t="s">
        <v>142</v>
      </c>
      <c r="B94" s="994" t="s">
        <v>284</v>
      </c>
      <c r="C94" s="1009"/>
      <c r="D94" s="845" t="s">
        <v>185</v>
      </c>
      <c r="E94" s="1010"/>
      <c r="F94" s="855"/>
      <c r="G94" s="1011">
        <v>4</v>
      </c>
      <c r="H94" s="1012">
        <f t="shared" si="29"/>
        <v>120</v>
      </c>
      <c r="I94" s="1013">
        <f t="shared" si="28"/>
        <v>45</v>
      </c>
      <c r="J94" s="1014">
        <v>15</v>
      </c>
      <c r="K94" s="854"/>
      <c r="L94" s="854">
        <v>30</v>
      </c>
      <c r="M94" s="1015">
        <f t="shared" si="30"/>
        <v>75</v>
      </c>
      <c r="N94" s="850"/>
      <c r="O94" s="851"/>
      <c r="P94" s="1018"/>
      <c r="Q94" s="853"/>
      <c r="R94" s="851"/>
      <c r="S94" s="852"/>
      <c r="T94" s="850"/>
      <c r="U94" s="851"/>
      <c r="V94" s="852"/>
      <c r="W94" s="853">
        <v>3</v>
      </c>
      <c r="X94" s="1008"/>
      <c r="AD94" s="821" t="s">
        <v>381</v>
      </c>
      <c r="AG94" s="823" t="b">
        <f t="shared" si="31"/>
        <v>1</v>
      </c>
      <c r="AH94" s="823" t="b">
        <f t="shared" si="31"/>
        <v>1</v>
      </c>
      <c r="AI94" s="824"/>
      <c r="AJ94" s="823" t="b">
        <f t="shared" si="31"/>
        <v>1</v>
      </c>
      <c r="AK94" s="823" t="b">
        <f t="shared" si="31"/>
        <v>1</v>
      </c>
      <c r="AL94" s="824"/>
      <c r="AM94" s="823" t="b">
        <f t="shared" si="31"/>
        <v>1</v>
      </c>
      <c r="AN94" s="823" t="b">
        <f t="shared" si="31"/>
        <v>1</v>
      </c>
      <c r="AO94" s="824"/>
      <c r="AP94" s="823" t="b">
        <f t="shared" si="31"/>
        <v>0</v>
      </c>
      <c r="AQ94" s="823" t="b">
        <f t="shared" si="31"/>
        <v>1</v>
      </c>
    </row>
    <row r="95" spans="1:44" s="821" customFormat="1" ht="40.5" customHeight="1" x14ac:dyDescent="0.3">
      <c r="A95" s="1427"/>
      <c r="B95" s="994" t="s">
        <v>285</v>
      </c>
      <c r="C95" s="1009"/>
      <c r="D95" s="845" t="s">
        <v>185</v>
      </c>
      <c r="E95" s="1010"/>
      <c r="F95" s="855"/>
      <c r="G95" s="1011">
        <v>4</v>
      </c>
      <c r="H95" s="1012">
        <f t="shared" si="29"/>
        <v>120</v>
      </c>
      <c r="I95" s="1013">
        <f t="shared" si="28"/>
        <v>45</v>
      </c>
      <c r="J95" s="1014">
        <v>15</v>
      </c>
      <c r="K95" s="854"/>
      <c r="L95" s="854">
        <v>30</v>
      </c>
      <c r="M95" s="1015">
        <f t="shared" si="30"/>
        <v>75</v>
      </c>
      <c r="N95" s="850"/>
      <c r="O95" s="851"/>
      <c r="P95" s="1018"/>
      <c r="Q95" s="853"/>
      <c r="R95" s="851"/>
      <c r="S95" s="852"/>
      <c r="T95" s="850"/>
      <c r="U95" s="851"/>
      <c r="V95" s="852"/>
      <c r="W95" s="853">
        <v>3</v>
      </c>
      <c r="X95" s="1008"/>
      <c r="AG95" s="823"/>
      <c r="AH95" s="823"/>
      <c r="AI95" s="824"/>
      <c r="AJ95" s="823"/>
      <c r="AK95" s="823"/>
      <c r="AL95" s="824"/>
      <c r="AM95" s="823"/>
      <c r="AN95" s="823"/>
      <c r="AO95" s="824"/>
      <c r="AP95" s="823"/>
      <c r="AQ95" s="823"/>
    </row>
    <row r="96" spans="1:44" s="821" customFormat="1" x14ac:dyDescent="0.3">
      <c r="A96" s="1426" t="s">
        <v>143</v>
      </c>
      <c r="B96" s="994" t="s">
        <v>286</v>
      </c>
      <c r="C96" s="1009">
        <v>7</v>
      </c>
      <c r="D96" s="845"/>
      <c r="E96" s="1010"/>
      <c r="F96" s="1010"/>
      <c r="G96" s="1011">
        <v>5</v>
      </c>
      <c r="H96" s="1017">
        <f t="shared" si="29"/>
        <v>150</v>
      </c>
      <c r="I96" s="1013">
        <f t="shared" si="28"/>
        <v>60</v>
      </c>
      <c r="J96" s="1014">
        <v>30</v>
      </c>
      <c r="K96" s="854"/>
      <c r="L96" s="854">
        <v>30</v>
      </c>
      <c r="M96" s="1015">
        <f t="shared" si="30"/>
        <v>90</v>
      </c>
      <c r="N96" s="850"/>
      <c r="O96" s="851"/>
      <c r="P96" s="1018"/>
      <c r="Q96" s="853"/>
      <c r="R96" s="851"/>
      <c r="S96" s="852"/>
      <c r="T96" s="850"/>
      <c r="U96" s="851"/>
      <c r="V96" s="852"/>
      <c r="W96" s="853">
        <v>4</v>
      </c>
      <c r="X96" s="1008"/>
      <c r="AD96" s="821" t="s">
        <v>381</v>
      </c>
      <c r="AG96" s="823" t="b">
        <f t="shared" si="31"/>
        <v>1</v>
      </c>
      <c r="AH96" s="823" t="b">
        <f t="shared" si="31"/>
        <v>1</v>
      </c>
      <c r="AI96" s="824"/>
      <c r="AJ96" s="823" t="b">
        <f t="shared" si="31"/>
        <v>1</v>
      </c>
      <c r="AK96" s="823" t="b">
        <f t="shared" si="31"/>
        <v>1</v>
      </c>
      <c r="AL96" s="824"/>
      <c r="AM96" s="823" t="b">
        <f t="shared" si="31"/>
        <v>1</v>
      </c>
      <c r="AN96" s="823" t="b">
        <f t="shared" si="31"/>
        <v>1</v>
      </c>
      <c r="AO96" s="824"/>
      <c r="AP96" s="823" t="b">
        <f t="shared" si="31"/>
        <v>0</v>
      </c>
      <c r="AQ96" s="823" t="b">
        <f t="shared" si="31"/>
        <v>1</v>
      </c>
    </row>
    <row r="97" spans="1:44" s="821" customFormat="1" x14ac:dyDescent="0.3">
      <c r="A97" s="1427"/>
      <c r="B97" s="994" t="s">
        <v>446</v>
      </c>
      <c r="C97" s="1009">
        <v>7</v>
      </c>
      <c r="D97" s="845"/>
      <c r="E97" s="1010"/>
      <c r="F97" s="1010"/>
      <c r="G97" s="1011">
        <v>5</v>
      </c>
      <c r="H97" s="1017">
        <f t="shared" si="29"/>
        <v>150</v>
      </c>
      <c r="I97" s="1013">
        <f t="shared" si="28"/>
        <v>60</v>
      </c>
      <c r="J97" s="1014">
        <v>30</v>
      </c>
      <c r="K97" s="854"/>
      <c r="L97" s="854">
        <v>30</v>
      </c>
      <c r="M97" s="1015">
        <f t="shared" si="30"/>
        <v>90</v>
      </c>
      <c r="N97" s="850"/>
      <c r="O97" s="851"/>
      <c r="P97" s="1018"/>
      <c r="Q97" s="853"/>
      <c r="R97" s="851"/>
      <c r="S97" s="852"/>
      <c r="T97" s="850"/>
      <c r="U97" s="851"/>
      <c r="V97" s="852"/>
      <c r="W97" s="853">
        <v>4</v>
      </c>
      <c r="X97" s="1008"/>
      <c r="AG97" s="823"/>
      <c r="AH97" s="823"/>
      <c r="AI97" s="824"/>
      <c r="AJ97" s="823"/>
      <c r="AK97" s="823"/>
      <c r="AL97" s="824"/>
      <c r="AM97" s="823"/>
      <c r="AN97" s="823"/>
      <c r="AO97" s="824"/>
      <c r="AP97" s="823"/>
      <c r="AQ97" s="823"/>
    </row>
    <row r="98" spans="1:44" s="821" customFormat="1" x14ac:dyDescent="0.3">
      <c r="A98" s="1426" t="s">
        <v>144</v>
      </c>
      <c r="B98" s="1016" t="s">
        <v>389</v>
      </c>
      <c r="C98" s="1009">
        <v>7</v>
      </c>
      <c r="D98" s="845"/>
      <c r="E98" s="1010"/>
      <c r="F98" s="855"/>
      <c r="G98" s="1011">
        <v>5</v>
      </c>
      <c r="H98" s="1017">
        <f t="shared" si="29"/>
        <v>150</v>
      </c>
      <c r="I98" s="1013">
        <f>J98+L98</f>
        <v>60</v>
      </c>
      <c r="J98" s="1014">
        <v>30</v>
      </c>
      <c r="K98" s="854"/>
      <c r="L98" s="854">
        <v>30</v>
      </c>
      <c r="M98" s="1015">
        <f t="shared" si="30"/>
        <v>90</v>
      </c>
      <c r="N98" s="850"/>
      <c r="O98" s="851"/>
      <c r="P98" s="1018"/>
      <c r="Q98" s="853"/>
      <c r="R98" s="851"/>
      <c r="S98" s="852"/>
      <c r="T98" s="850"/>
      <c r="U98" s="851"/>
      <c r="V98" s="852"/>
      <c r="W98" s="853">
        <v>4</v>
      </c>
      <c r="X98" s="852"/>
      <c r="AD98" s="821" t="s">
        <v>381</v>
      </c>
      <c r="AG98" s="823" t="b">
        <f t="shared" si="31"/>
        <v>1</v>
      </c>
      <c r="AH98" s="823" t="b">
        <f t="shared" si="31"/>
        <v>1</v>
      </c>
      <c r="AI98" s="824"/>
      <c r="AJ98" s="823" t="b">
        <f t="shared" si="31"/>
        <v>1</v>
      </c>
      <c r="AK98" s="823" t="b">
        <f t="shared" si="31"/>
        <v>1</v>
      </c>
      <c r="AL98" s="824"/>
      <c r="AM98" s="823" t="b">
        <f t="shared" si="31"/>
        <v>1</v>
      </c>
      <c r="AN98" s="823" t="b">
        <f t="shared" si="31"/>
        <v>1</v>
      </c>
      <c r="AO98" s="824"/>
      <c r="AP98" s="823" t="b">
        <f t="shared" si="31"/>
        <v>0</v>
      </c>
      <c r="AQ98" s="823" t="b">
        <f t="shared" si="31"/>
        <v>1</v>
      </c>
    </row>
    <row r="99" spans="1:44" s="821" customFormat="1" x14ac:dyDescent="0.3">
      <c r="A99" s="1427"/>
      <c r="B99" s="1019" t="s">
        <v>289</v>
      </c>
      <c r="C99" s="1009">
        <v>7</v>
      </c>
      <c r="D99" s="845"/>
      <c r="E99" s="1010"/>
      <c r="F99" s="855"/>
      <c r="G99" s="1011">
        <v>5</v>
      </c>
      <c r="H99" s="1017">
        <f t="shared" si="29"/>
        <v>150</v>
      </c>
      <c r="I99" s="1013">
        <f>J99+L99</f>
        <v>60</v>
      </c>
      <c r="J99" s="1014">
        <v>30</v>
      </c>
      <c r="K99" s="854"/>
      <c r="L99" s="854">
        <v>30</v>
      </c>
      <c r="M99" s="1015">
        <f t="shared" si="30"/>
        <v>90</v>
      </c>
      <c r="N99" s="850"/>
      <c r="O99" s="851"/>
      <c r="P99" s="1018"/>
      <c r="Q99" s="853"/>
      <c r="R99" s="851"/>
      <c r="S99" s="852"/>
      <c r="T99" s="850"/>
      <c r="U99" s="851"/>
      <c r="V99" s="852"/>
      <c r="W99" s="853">
        <v>4</v>
      </c>
      <c r="X99" s="852"/>
      <c r="AG99" s="823"/>
      <c r="AH99" s="823"/>
      <c r="AI99" s="824"/>
      <c r="AJ99" s="823"/>
      <c r="AK99" s="823"/>
      <c r="AL99" s="824"/>
      <c r="AM99" s="823"/>
      <c r="AN99" s="823"/>
      <c r="AO99" s="824"/>
      <c r="AP99" s="823"/>
      <c r="AQ99" s="823"/>
    </row>
    <row r="100" spans="1:44" s="691" customFormat="1" x14ac:dyDescent="0.3">
      <c r="A100" s="1296" t="s">
        <v>145</v>
      </c>
      <c r="B100" s="994" t="s">
        <v>391</v>
      </c>
      <c r="C100" s="182">
        <v>8</v>
      </c>
      <c r="D100" s="190"/>
      <c r="E100" s="185"/>
      <c r="F100" s="184"/>
      <c r="G100" s="188">
        <v>5</v>
      </c>
      <c r="H100" s="313">
        <f>G100*30</f>
        <v>150</v>
      </c>
      <c r="I100" s="321">
        <f>J100+L100+K100</f>
        <v>52</v>
      </c>
      <c r="J100" s="189">
        <v>26</v>
      </c>
      <c r="K100" s="190"/>
      <c r="L100" s="190">
        <v>26</v>
      </c>
      <c r="M100" s="191">
        <f>H100-I100</f>
        <v>98</v>
      </c>
      <c r="N100" s="194"/>
      <c r="O100" s="391"/>
      <c r="P100" s="195"/>
      <c r="Q100" s="192"/>
      <c r="R100" s="391"/>
      <c r="S100" s="193"/>
      <c r="T100" s="194"/>
      <c r="U100" s="391"/>
      <c r="V100" s="193"/>
      <c r="W100" s="192"/>
      <c r="X100" s="193">
        <v>4</v>
      </c>
      <c r="AG100" s="689" t="b">
        <f t="shared" si="31"/>
        <v>1</v>
      </c>
      <c r="AH100" s="689" t="b">
        <f t="shared" si="31"/>
        <v>1</v>
      </c>
      <c r="AI100" s="692"/>
      <c r="AJ100" s="689" t="b">
        <f t="shared" si="31"/>
        <v>1</v>
      </c>
      <c r="AK100" s="689" t="b">
        <f t="shared" si="31"/>
        <v>1</v>
      </c>
      <c r="AL100" s="692"/>
      <c r="AM100" s="689" t="b">
        <f t="shared" si="31"/>
        <v>1</v>
      </c>
      <c r="AN100" s="689" t="b">
        <f t="shared" si="31"/>
        <v>1</v>
      </c>
      <c r="AO100" s="692"/>
      <c r="AP100" s="689" t="b">
        <f t="shared" si="31"/>
        <v>1</v>
      </c>
      <c r="AQ100" s="689" t="b">
        <f t="shared" si="31"/>
        <v>0</v>
      </c>
    </row>
    <row r="101" spans="1:44" s="691" customFormat="1" x14ac:dyDescent="0.3">
      <c r="A101" s="1295"/>
      <c r="B101" s="994" t="s">
        <v>421</v>
      </c>
      <c r="C101" s="182">
        <v>8</v>
      </c>
      <c r="D101" s="190"/>
      <c r="E101" s="185"/>
      <c r="F101" s="184"/>
      <c r="G101" s="188">
        <v>5</v>
      </c>
      <c r="H101" s="313">
        <f>G101*30</f>
        <v>150</v>
      </c>
      <c r="I101" s="321">
        <f>J101+L101+K101</f>
        <v>52</v>
      </c>
      <c r="J101" s="189">
        <v>26</v>
      </c>
      <c r="K101" s="190"/>
      <c r="L101" s="190">
        <v>26</v>
      </c>
      <c r="M101" s="191">
        <f>H101-I101</f>
        <v>98</v>
      </c>
      <c r="N101" s="194"/>
      <c r="O101" s="391"/>
      <c r="P101" s="195"/>
      <c r="Q101" s="192"/>
      <c r="R101" s="391"/>
      <c r="S101" s="193"/>
      <c r="T101" s="194"/>
      <c r="U101" s="391"/>
      <c r="V101" s="193"/>
      <c r="W101" s="192"/>
      <c r="X101" s="193">
        <v>4</v>
      </c>
      <c r="AG101" s="689"/>
      <c r="AH101" s="689"/>
      <c r="AI101" s="692"/>
      <c r="AJ101" s="689"/>
      <c r="AK101" s="689"/>
      <c r="AL101" s="692"/>
      <c r="AM101" s="689"/>
      <c r="AN101" s="689"/>
      <c r="AO101" s="692"/>
      <c r="AP101" s="689"/>
      <c r="AQ101" s="689"/>
    </row>
    <row r="102" spans="1:44" s="821" customFormat="1" x14ac:dyDescent="0.3">
      <c r="A102" s="1426" t="s">
        <v>290</v>
      </c>
      <c r="B102" s="1016" t="s">
        <v>239</v>
      </c>
      <c r="C102" s="1009">
        <v>8</v>
      </c>
      <c r="D102" s="854"/>
      <c r="E102" s="855"/>
      <c r="F102" s="1010"/>
      <c r="G102" s="1011">
        <v>5</v>
      </c>
      <c r="H102" s="1017">
        <f>G102*30</f>
        <v>150</v>
      </c>
      <c r="I102" s="1013">
        <f>J102+L102</f>
        <v>52</v>
      </c>
      <c r="J102" s="1014">
        <v>26</v>
      </c>
      <c r="K102" s="854"/>
      <c r="L102" s="854">
        <v>26</v>
      </c>
      <c r="M102" s="1015">
        <f>H102-I102</f>
        <v>98</v>
      </c>
      <c r="N102" s="850"/>
      <c r="O102" s="851"/>
      <c r="P102" s="1018"/>
      <c r="Q102" s="853"/>
      <c r="R102" s="851"/>
      <c r="S102" s="852"/>
      <c r="T102" s="850"/>
      <c r="U102" s="851"/>
      <c r="V102" s="852"/>
      <c r="W102" s="853"/>
      <c r="X102" s="852">
        <v>4</v>
      </c>
      <c r="AG102" s="823" t="b">
        <f t="shared" si="31"/>
        <v>1</v>
      </c>
      <c r="AH102" s="823" t="b">
        <f t="shared" si="31"/>
        <v>1</v>
      </c>
      <c r="AI102" s="824"/>
      <c r="AJ102" s="823" t="b">
        <f t="shared" si="31"/>
        <v>1</v>
      </c>
      <c r="AK102" s="823" t="b">
        <f t="shared" si="31"/>
        <v>1</v>
      </c>
      <c r="AL102" s="824"/>
      <c r="AM102" s="823" t="b">
        <f t="shared" si="31"/>
        <v>1</v>
      </c>
      <c r="AN102" s="823" t="b">
        <f t="shared" si="31"/>
        <v>1</v>
      </c>
      <c r="AO102" s="824"/>
      <c r="AP102" s="823" t="b">
        <f t="shared" si="31"/>
        <v>1</v>
      </c>
      <c r="AQ102" s="823" t="b">
        <f t="shared" si="31"/>
        <v>0</v>
      </c>
    </row>
    <row r="103" spans="1:44" s="821" customFormat="1" ht="16.2" thickBot="1" x14ac:dyDescent="0.35">
      <c r="A103" s="1427"/>
      <c r="B103" s="1019" t="s">
        <v>296</v>
      </c>
      <c r="C103" s="1009">
        <v>8</v>
      </c>
      <c r="D103" s="854"/>
      <c r="E103" s="855"/>
      <c r="F103" s="1010"/>
      <c r="G103" s="1011">
        <v>5</v>
      </c>
      <c r="H103" s="1017">
        <f>G103*30</f>
        <v>150</v>
      </c>
      <c r="I103" s="1013">
        <f>J103+L103</f>
        <v>52</v>
      </c>
      <c r="J103" s="1014">
        <v>26</v>
      </c>
      <c r="K103" s="854"/>
      <c r="L103" s="854">
        <v>26</v>
      </c>
      <c r="M103" s="1015">
        <f>H103-I103</f>
        <v>98</v>
      </c>
      <c r="N103" s="850"/>
      <c r="O103" s="851"/>
      <c r="P103" s="1018"/>
      <c r="Q103" s="853"/>
      <c r="R103" s="851"/>
      <c r="S103" s="852"/>
      <c r="T103" s="850"/>
      <c r="U103" s="851"/>
      <c r="V103" s="852"/>
      <c r="W103" s="853"/>
      <c r="X103" s="852">
        <v>4</v>
      </c>
      <c r="AG103" s="823"/>
      <c r="AH103" s="823"/>
      <c r="AI103" s="824"/>
      <c r="AJ103" s="823"/>
      <c r="AK103" s="823"/>
      <c r="AL103" s="824"/>
      <c r="AM103" s="823"/>
      <c r="AN103" s="823"/>
      <c r="AO103" s="824"/>
      <c r="AP103" s="823"/>
      <c r="AQ103" s="823"/>
    </row>
    <row r="104" spans="1:44" ht="16.2" thickBot="1" x14ac:dyDescent="0.35">
      <c r="A104" s="1281" t="s">
        <v>186</v>
      </c>
      <c r="B104" s="1323"/>
      <c r="C104" s="1323"/>
      <c r="D104" s="1323"/>
      <c r="E104" s="1323"/>
      <c r="F104" s="1282"/>
      <c r="G104" s="597">
        <f>G86+G88+G90+G92+G94+G96+G98+G100+G102</f>
        <v>40</v>
      </c>
      <c r="H104" s="598">
        <f t="shared" ref="H104:X104" si="32">H86+H88+H90+H92+H94+H96+H98+H100+H102</f>
        <v>1200</v>
      </c>
      <c r="I104" s="598">
        <f t="shared" si="32"/>
        <v>476</v>
      </c>
      <c r="J104" s="598">
        <f t="shared" si="32"/>
        <v>196</v>
      </c>
      <c r="K104" s="598">
        <f t="shared" si="32"/>
        <v>0</v>
      </c>
      <c r="L104" s="598">
        <f t="shared" si="32"/>
        <v>280</v>
      </c>
      <c r="M104" s="598">
        <f t="shared" si="32"/>
        <v>724</v>
      </c>
      <c r="N104" s="598">
        <f t="shared" si="32"/>
        <v>0</v>
      </c>
      <c r="O104" s="598">
        <f t="shared" si="32"/>
        <v>0</v>
      </c>
      <c r="P104" s="598">
        <f t="shared" si="32"/>
        <v>0</v>
      </c>
      <c r="Q104" s="598">
        <f t="shared" si="32"/>
        <v>0</v>
      </c>
      <c r="R104" s="598">
        <f t="shared" si="32"/>
        <v>6</v>
      </c>
      <c r="S104" s="598">
        <f t="shared" si="32"/>
        <v>6</v>
      </c>
      <c r="T104" s="598">
        <f t="shared" si="32"/>
        <v>3</v>
      </c>
      <c r="U104" s="598">
        <f t="shared" si="32"/>
        <v>3</v>
      </c>
      <c r="V104" s="598">
        <f t="shared" si="32"/>
        <v>3</v>
      </c>
      <c r="W104" s="598">
        <f>W86+W88+W90+W92+W94+W96+W98+W100+W102</f>
        <v>11</v>
      </c>
      <c r="X104" s="598">
        <f t="shared" si="32"/>
        <v>8</v>
      </c>
      <c r="Y104" s="433">
        <f>SUM(Y86:Y103)</f>
        <v>0</v>
      </c>
      <c r="Z104" s="158">
        <f>SUM(Z86:Z103)</f>
        <v>0</v>
      </c>
      <c r="AA104" s="158">
        <f>SUM(AA86:AA103)</f>
        <v>0</v>
      </c>
      <c r="AB104" s="158">
        <f>SUM(AB86:AB103)</f>
        <v>0</v>
      </c>
      <c r="AC104" s="158">
        <f>SUM(AC86:AC103)</f>
        <v>0</v>
      </c>
      <c r="AG104" s="494">
        <f t="shared" ref="AG104:AQ104" si="33">SUMIF(AG86:AG103,FALSE,$G86:$G103)</f>
        <v>0</v>
      </c>
      <c r="AH104" s="494">
        <f t="shared" si="33"/>
        <v>0</v>
      </c>
      <c r="AI104" s="494">
        <f t="shared" si="33"/>
        <v>0</v>
      </c>
      <c r="AJ104" s="494">
        <f t="shared" si="33"/>
        <v>0</v>
      </c>
      <c r="AK104" s="494">
        <f t="shared" si="33"/>
        <v>8</v>
      </c>
      <c r="AL104" s="494">
        <f t="shared" si="33"/>
        <v>0</v>
      </c>
      <c r="AM104" s="494">
        <f t="shared" si="33"/>
        <v>3</v>
      </c>
      <c r="AN104" s="494">
        <f t="shared" si="33"/>
        <v>5</v>
      </c>
      <c r="AO104" s="494">
        <f t="shared" si="33"/>
        <v>0</v>
      </c>
      <c r="AP104" s="494">
        <f t="shared" si="33"/>
        <v>14</v>
      </c>
      <c r="AQ104" s="494">
        <f t="shared" si="33"/>
        <v>10</v>
      </c>
      <c r="AR104" s="495">
        <f>SUM(AG104:AQ104)</f>
        <v>40</v>
      </c>
    </row>
    <row r="105" spans="1:44" ht="16.2" thickBot="1" x14ac:dyDescent="0.35">
      <c r="A105" s="1326" t="s">
        <v>193</v>
      </c>
      <c r="B105" s="1327"/>
      <c r="C105" s="1327"/>
      <c r="D105" s="1327"/>
      <c r="E105" s="1327"/>
      <c r="F105" s="1328"/>
      <c r="G105" s="667">
        <f t="shared" ref="G105:AC105" si="34">G104+G84</f>
        <v>61.5</v>
      </c>
      <c r="H105" s="668">
        <f t="shared" si="34"/>
        <v>1845</v>
      </c>
      <c r="I105" s="668">
        <f t="shared" si="34"/>
        <v>755</v>
      </c>
      <c r="J105" s="668">
        <f t="shared" si="34"/>
        <v>244</v>
      </c>
      <c r="K105" s="668">
        <f t="shared" si="34"/>
        <v>0</v>
      </c>
      <c r="L105" s="668">
        <f t="shared" si="34"/>
        <v>511</v>
      </c>
      <c r="M105" s="668">
        <f t="shared" si="34"/>
        <v>1090</v>
      </c>
      <c r="N105" s="598">
        <f t="shared" si="34"/>
        <v>0</v>
      </c>
      <c r="O105" s="598">
        <f t="shared" si="34"/>
        <v>0</v>
      </c>
      <c r="P105" s="598">
        <f t="shared" si="34"/>
        <v>0</v>
      </c>
      <c r="Q105" s="598">
        <f t="shared" si="34"/>
        <v>4</v>
      </c>
      <c r="R105" s="598">
        <f t="shared" si="34"/>
        <v>8</v>
      </c>
      <c r="S105" s="598">
        <f t="shared" si="34"/>
        <v>8</v>
      </c>
      <c r="T105" s="598">
        <f t="shared" si="34"/>
        <v>6</v>
      </c>
      <c r="U105" s="598">
        <f t="shared" si="34"/>
        <v>6</v>
      </c>
      <c r="V105" s="598">
        <f t="shared" si="34"/>
        <v>6</v>
      </c>
      <c r="W105" s="598">
        <f t="shared" si="34"/>
        <v>14</v>
      </c>
      <c r="X105" s="598">
        <f t="shared" si="34"/>
        <v>11</v>
      </c>
      <c r="Y105" s="433">
        <f t="shared" si="34"/>
        <v>0</v>
      </c>
      <c r="Z105" s="158">
        <f t="shared" si="34"/>
        <v>0</v>
      </c>
      <c r="AA105" s="158">
        <f t="shared" si="34"/>
        <v>0</v>
      </c>
      <c r="AB105" s="158">
        <f t="shared" si="34"/>
        <v>0</v>
      </c>
      <c r="AC105" s="158">
        <f t="shared" si="34"/>
        <v>0</v>
      </c>
    </row>
    <row r="106" spans="1:44" s="76" customFormat="1" ht="16.2" thickBot="1" x14ac:dyDescent="0.35">
      <c r="A106" s="1324" t="s">
        <v>194</v>
      </c>
      <c r="B106" s="1324"/>
      <c r="C106" s="1324"/>
      <c r="D106" s="1324"/>
      <c r="E106" s="1324"/>
      <c r="F106" s="1324"/>
      <c r="G106" s="667">
        <f t="shared" ref="G106:M106" si="35">G105+G63</f>
        <v>240</v>
      </c>
      <c r="H106" s="668">
        <f t="shared" si="35"/>
        <v>7200</v>
      </c>
      <c r="I106" s="668">
        <f t="shared" si="35"/>
        <v>2493</v>
      </c>
      <c r="J106" s="668">
        <f t="shared" si="35"/>
        <v>950</v>
      </c>
      <c r="K106" s="668">
        <f t="shared" si="35"/>
        <v>63</v>
      </c>
      <c r="L106" s="668">
        <f t="shared" si="35"/>
        <v>1480</v>
      </c>
      <c r="M106" s="668">
        <f t="shared" si="35"/>
        <v>4707</v>
      </c>
      <c r="N106" s="598">
        <f t="shared" ref="N106:X106" si="36">N63+N105</f>
        <v>19</v>
      </c>
      <c r="O106" s="598">
        <f t="shared" si="36"/>
        <v>15</v>
      </c>
      <c r="P106" s="598">
        <f t="shared" si="36"/>
        <v>15</v>
      </c>
      <c r="Q106" s="598">
        <f t="shared" si="36"/>
        <v>19</v>
      </c>
      <c r="R106" s="598">
        <f t="shared" si="36"/>
        <v>16</v>
      </c>
      <c r="S106" s="598">
        <f t="shared" si="36"/>
        <v>16</v>
      </c>
      <c r="T106" s="598">
        <f t="shared" si="36"/>
        <v>16</v>
      </c>
      <c r="U106" s="598">
        <f t="shared" si="36"/>
        <v>10</v>
      </c>
      <c r="V106" s="598">
        <f t="shared" si="36"/>
        <v>10</v>
      </c>
      <c r="W106" s="598">
        <f t="shared" si="36"/>
        <v>19</v>
      </c>
      <c r="X106" s="598">
        <f t="shared" si="36"/>
        <v>15</v>
      </c>
      <c r="AA106" s="227">
        <v>22</v>
      </c>
      <c r="AB106" s="227">
        <v>22</v>
      </c>
      <c r="AC106" s="227">
        <v>22</v>
      </c>
      <c r="AG106" s="487"/>
      <c r="AH106" s="487"/>
      <c r="AI106" s="487"/>
      <c r="AJ106" s="487"/>
      <c r="AK106" s="487"/>
      <c r="AL106" s="487"/>
      <c r="AM106" s="487"/>
      <c r="AN106" s="487"/>
      <c r="AO106" s="487"/>
      <c r="AP106" s="487"/>
      <c r="AQ106" s="487"/>
    </row>
    <row r="107" spans="1:44" s="76" customFormat="1" ht="16.2" thickBot="1" x14ac:dyDescent="0.35">
      <c r="A107" s="1325" t="s">
        <v>151</v>
      </c>
      <c r="B107" s="1325"/>
      <c r="C107" s="1325"/>
      <c r="D107" s="1325"/>
      <c r="E107" s="1325"/>
      <c r="F107" s="1325"/>
      <c r="G107" s="1325"/>
      <c r="H107" s="1325"/>
      <c r="I107" s="1325"/>
      <c r="J107" s="1325"/>
      <c r="K107" s="1325"/>
      <c r="L107" s="1325"/>
      <c r="M107" s="1325"/>
      <c r="N107" s="598">
        <f>N106</f>
        <v>19</v>
      </c>
      <c r="O107" s="598">
        <f t="shared" ref="O107:AC107" si="37">O106</f>
        <v>15</v>
      </c>
      <c r="P107" s="598">
        <f t="shared" si="37"/>
        <v>15</v>
      </c>
      <c r="Q107" s="598">
        <f t="shared" si="37"/>
        <v>19</v>
      </c>
      <c r="R107" s="598">
        <f t="shared" si="37"/>
        <v>16</v>
      </c>
      <c r="S107" s="598">
        <f t="shared" si="37"/>
        <v>16</v>
      </c>
      <c r="T107" s="598">
        <f t="shared" si="37"/>
        <v>16</v>
      </c>
      <c r="U107" s="598">
        <f t="shared" si="37"/>
        <v>10</v>
      </c>
      <c r="V107" s="598">
        <f t="shared" si="37"/>
        <v>10</v>
      </c>
      <c r="W107" s="598">
        <f t="shared" si="37"/>
        <v>19</v>
      </c>
      <c r="X107" s="598">
        <f t="shared" si="37"/>
        <v>15</v>
      </c>
      <c r="Y107" s="433">
        <f t="shared" si="37"/>
        <v>0</v>
      </c>
      <c r="Z107" s="158">
        <f t="shared" si="37"/>
        <v>0</v>
      </c>
      <c r="AA107" s="158">
        <f t="shared" si="37"/>
        <v>22</v>
      </c>
      <c r="AB107" s="158">
        <f t="shared" si="37"/>
        <v>22</v>
      </c>
      <c r="AC107" s="158">
        <f t="shared" si="37"/>
        <v>22</v>
      </c>
      <c r="AG107" s="487"/>
      <c r="AH107" s="487"/>
      <c r="AI107" s="487"/>
      <c r="AJ107" s="487"/>
      <c r="AK107" s="487"/>
      <c r="AL107" s="487"/>
      <c r="AM107" s="487"/>
      <c r="AN107" s="487"/>
      <c r="AO107" s="487"/>
      <c r="AP107" s="487"/>
      <c r="AQ107" s="487"/>
    </row>
    <row r="108" spans="1:44" s="76" customFormat="1" ht="16.2" thickBot="1" x14ac:dyDescent="0.35">
      <c r="A108" s="1318" t="s">
        <v>152</v>
      </c>
      <c r="B108" s="1318"/>
      <c r="C108" s="1318"/>
      <c r="D108" s="1318"/>
      <c r="E108" s="1318"/>
      <c r="F108" s="1318"/>
      <c r="G108" s="1318"/>
      <c r="H108" s="1318"/>
      <c r="I108" s="1318"/>
      <c r="J108" s="1318"/>
      <c r="K108" s="1318"/>
      <c r="L108" s="1318"/>
      <c r="M108" s="1318"/>
      <c r="N108" s="598">
        <v>3</v>
      </c>
      <c r="O108" s="669"/>
      <c r="P108" s="670">
        <v>3</v>
      </c>
      <c r="Q108" s="670">
        <v>3</v>
      </c>
      <c r="R108" s="670"/>
      <c r="S108" s="670">
        <v>4</v>
      </c>
      <c r="T108" s="670">
        <v>3</v>
      </c>
      <c r="U108" s="670"/>
      <c r="V108" s="670">
        <v>3</v>
      </c>
      <c r="W108" s="670">
        <v>3</v>
      </c>
      <c r="X108" s="670">
        <v>3</v>
      </c>
      <c r="AG108" s="487"/>
      <c r="AH108" s="487"/>
      <c r="AI108" s="487"/>
      <c r="AJ108" s="487"/>
      <c r="AK108" s="487"/>
      <c r="AL108" s="487"/>
      <c r="AM108" s="487"/>
      <c r="AN108" s="487"/>
      <c r="AO108" s="487"/>
      <c r="AP108" s="487"/>
      <c r="AQ108" s="487"/>
    </row>
    <row r="109" spans="1:44" s="76" customFormat="1" ht="16.2" thickBot="1" x14ac:dyDescent="0.35">
      <c r="A109" s="1318" t="s">
        <v>153</v>
      </c>
      <c r="B109" s="1318"/>
      <c r="C109" s="1318"/>
      <c r="D109" s="1318"/>
      <c r="E109" s="1318"/>
      <c r="F109" s="1318"/>
      <c r="G109" s="1318"/>
      <c r="H109" s="1318"/>
      <c r="I109" s="1318"/>
      <c r="J109" s="1318"/>
      <c r="K109" s="1318"/>
      <c r="L109" s="1318"/>
      <c r="M109" s="1318"/>
      <c r="N109" s="651">
        <v>3</v>
      </c>
      <c r="O109" s="671"/>
      <c r="P109" s="672">
        <v>4</v>
      </c>
      <c r="Q109" s="672">
        <v>3</v>
      </c>
      <c r="R109" s="672"/>
      <c r="S109" s="672">
        <v>4</v>
      </c>
      <c r="T109" s="672">
        <v>5</v>
      </c>
      <c r="U109" s="672"/>
      <c r="V109" s="672">
        <v>4</v>
      </c>
      <c r="W109" s="672">
        <v>5</v>
      </c>
      <c r="X109" s="672">
        <v>2</v>
      </c>
      <c r="AG109" s="487"/>
      <c r="AH109" s="487"/>
      <c r="AI109" s="487"/>
      <c r="AJ109" s="487"/>
      <c r="AK109" s="487"/>
      <c r="AL109" s="487"/>
      <c r="AM109" s="487"/>
      <c r="AN109" s="487"/>
      <c r="AO109" s="487"/>
      <c r="AP109" s="487"/>
      <c r="AQ109" s="487"/>
    </row>
    <row r="110" spans="1:44" s="76" customFormat="1" ht="16.2" thickBot="1" x14ac:dyDescent="0.35">
      <c r="A110" s="1318" t="s">
        <v>154</v>
      </c>
      <c r="B110" s="1318"/>
      <c r="C110" s="1318"/>
      <c r="D110" s="1318"/>
      <c r="E110" s="1318"/>
      <c r="F110" s="1318"/>
      <c r="G110" s="1318"/>
      <c r="H110" s="1318"/>
      <c r="I110" s="1318"/>
      <c r="J110" s="1318"/>
      <c r="K110" s="1318"/>
      <c r="L110" s="1318"/>
      <c r="M110" s="1318"/>
      <c r="N110" s="673"/>
      <c r="O110" s="674"/>
      <c r="P110" s="674"/>
      <c r="Q110" s="675"/>
      <c r="R110" s="675"/>
      <c r="S110" s="675"/>
      <c r="T110" s="675"/>
      <c r="U110" s="675"/>
      <c r="V110" s="675"/>
      <c r="W110" s="675"/>
      <c r="X110" s="675"/>
      <c r="AG110" s="487"/>
      <c r="AH110" s="487"/>
      <c r="AI110" s="487"/>
      <c r="AJ110" s="487"/>
      <c r="AK110" s="487"/>
      <c r="AL110" s="487"/>
      <c r="AM110" s="487"/>
      <c r="AN110" s="487"/>
      <c r="AO110" s="487"/>
      <c r="AP110" s="487"/>
      <c r="AQ110" s="487"/>
    </row>
    <row r="111" spans="1:44" s="76" customFormat="1" ht="16.2" thickBot="1" x14ac:dyDescent="0.35">
      <c r="A111" s="1319" t="s">
        <v>155</v>
      </c>
      <c r="B111" s="1319"/>
      <c r="C111" s="1319"/>
      <c r="D111" s="1319"/>
      <c r="E111" s="1319"/>
      <c r="F111" s="1319"/>
      <c r="G111" s="1319"/>
      <c r="H111" s="1319"/>
      <c r="I111" s="1319"/>
      <c r="J111" s="1319"/>
      <c r="K111" s="1319"/>
      <c r="L111" s="1319"/>
      <c r="M111" s="1319"/>
      <c r="N111" s="676"/>
      <c r="O111" s="674"/>
      <c r="P111" s="674"/>
      <c r="Q111" s="677"/>
      <c r="R111" s="677"/>
      <c r="S111" s="678"/>
      <c r="T111" s="678">
        <v>1</v>
      </c>
      <c r="U111" s="677"/>
      <c r="V111" s="678">
        <v>1</v>
      </c>
      <c r="W111" s="678">
        <v>1</v>
      </c>
      <c r="X111" s="677"/>
      <c r="AG111" s="487"/>
      <c r="AH111" s="487"/>
      <c r="AI111" s="487"/>
      <c r="AJ111" s="487"/>
      <c r="AK111" s="487"/>
      <c r="AL111" s="487"/>
      <c r="AM111" s="487"/>
      <c r="AN111" s="487"/>
      <c r="AO111" s="487"/>
      <c r="AP111" s="487"/>
      <c r="AQ111" s="487"/>
    </row>
    <row r="112" spans="1:44" s="76" customFormat="1" ht="27" thickBot="1" x14ac:dyDescent="0.35">
      <c r="A112" s="1320" t="s">
        <v>196</v>
      </c>
      <c r="B112" s="1321"/>
      <c r="C112" s="1321"/>
      <c r="D112" s="1321"/>
      <c r="E112" s="1321"/>
      <c r="F112" s="1321"/>
      <c r="G112" s="1321"/>
      <c r="H112" s="1321"/>
      <c r="I112" s="1321"/>
      <c r="J112" s="1321"/>
      <c r="K112" s="1321"/>
      <c r="L112" s="1321"/>
      <c r="M112" s="1322"/>
      <c r="N112" s="1307" t="s">
        <v>195</v>
      </c>
      <c r="O112" s="1308"/>
      <c r="P112" s="1309"/>
      <c r="Q112" s="1310">
        <f>G63/G106*100</f>
        <v>74.375</v>
      </c>
      <c r="R112" s="1311"/>
      <c r="S112" s="1312"/>
      <c r="T112" s="1310" t="s">
        <v>46</v>
      </c>
      <c r="U112" s="1311"/>
      <c r="V112" s="1312"/>
      <c r="W112" s="1310">
        <f>G105/G106*100</f>
        <v>25.624999999999996</v>
      </c>
      <c r="X112" s="1312"/>
      <c r="Y112" s="229">
        <f>SUM(N112:X112)</f>
        <v>100</v>
      </c>
      <c r="AF112" s="76" t="s">
        <v>395</v>
      </c>
      <c r="AG112" s="76" t="s">
        <v>396</v>
      </c>
      <c r="AH112" s="497" t="s">
        <v>397</v>
      </c>
      <c r="AI112" s="487" t="s">
        <v>398</v>
      </c>
      <c r="AJ112" s="487" t="s">
        <v>399</v>
      </c>
      <c r="AK112" s="487"/>
      <c r="AL112" s="487"/>
      <c r="AM112" s="487"/>
      <c r="AN112" s="487"/>
      <c r="AO112" s="487"/>
      <c r="AP112" s="487"/>
      <c r="AQ112" s="487"/>
    </row>
    <row r="113" spans="1:43" s="76" customFormat="1" x14ac:dyDescent="0.3">
      <c r="A113" s="679"/>
      <c r="B113" s="679"/>
      <c r="C113" s="679"/>
      <c r="D113" s="679"/>
      <c r="E113" s="679"/>
      <c r="F113" s="679"/>
      <c r="G113" s="679"/>
      <c r="H113" s="679"/>
      <c r="I113" s="679"/>
      <c r="J113" s="679"/>
      <c r="K113" s="679"/>
      <c r="L113" s="679"/>
      <c r="M113" s="679"/>
      <c r="N113" s="680"/>
      <c r="O113" s="680"/>
      <c r="P113" s="680"/>
      <c r="Q113" s="681"/>
      <c r="R113" s="681"/>
      <c r="S113" s="681"/>
      <c r="T113" s="680"/>
      <c r="U113" s="680"/>
      <c r="V113" s="680"/>
      <c r="W113" s="680"/>
      <c r="X113" s="680"/>
      <c r="AE113" s="90" t="s">
        <v>99</v>
      </c>
      <c r="AF113" s="492">
        <f>AF10</f>
        <v>52.5</v>
      </c>
      <c r="AG113" s="491">
        <f>AF30</f>
        <v>3</v>
      </c>
      <c r="AH113" s="491">
        <f>AF55</f>
        <v>4.5</v>
      </c>
      <c r="AI113" s="498">
        <f>AF66</f>
        <v>0</v>
      </c>
      <c r="AJ113" s="498">
        <f>AF86</f>
        <v>0</v>
      </c>
      <c r="AK113" s="491">
        <f>SUM(AF113:AJ113)</f>
        <v>60</v>
      </c>
      <c r="AL113" s="487"/>
      <c r="AM113" s="487"/>
      <c r="AN113" s="487"/>
      <c r="AO113" s="487"/>
      <c r="AP113" s="487"/>
      <c r="AQ113" s="487"/>
    </row>
    <row r="114" spans="1:43" s="76" customFormat="1" x14ac:dyDescent="0.3">
      <c r="A114" s="478" t="s">
        <v>266</v>
      </c>
      <c r="B114" s="700" t="s">
        <v>18</v>
      </c>
      <c r="C114" s="107"/>
      <c r="D114" s="108"/>
      <c r="E114" s="108"/>
      <c r="F114" s="701"/>
      <c r="G114" s="702">
        <f>G115+G116</f>
        <v>13.5</v>
      </c>
      <c r="H114" s="702">
        <f t="shared" ref="H114:M114" si="38">H115+H116</f>
        <v>405</v>
      </c>
      <c r="I114" s="702">
        <f t="shared" si="38"/>
        <v>264</v>
      </c>
      <c r="J114" s="702">
        <f t="shared" si="38"/>
        <v>4</v>
      </c>
      <c r="K114" s="702"/>
      <c r="L114" s="702">
        <f t="shared" si="38"/>
        <v>260</v>
      </c>
      <c r="M114" s="702">
        <f t="shared" si="38"/>
        <v>141</v>
      </c>
      <c r="N114" s="253"/>
      <c r="O114" s="383"/>
      <c r="P114" s="113"/>
      <c r="Q114" s="112"/>
      <c r="R114" s="383"/>
      <c r="S114" s="113"/>
      <c r="T114" s="112"/>
      <c r="U114" s="383"/>
      <c r="V114" s="113"/>
      <c r="W114" s="112"/>
      <c r="X114" s="113"/>
      <c r="AE114" s="90" t="s">
        <v>100</v>
      </c>
      <c r="AF114" s="492">
        <f>AF11</f>
        <v>18</v>
      </c>
      <c r="AG114" s="491">
        <f>AF31</f>
        <v>21</v>
      </c>
      <c r="AH114" s="491">
        <f>AF56</f>
        <v>4.5</v>
      </c>
      <c r="AI114" s="498">
        <f>AF67</f>
        <v>8.5</v>
      </c>
      <c r="AJ114" s="498">
        <f>AF87</f>
        <v>8</v>
      </c>
      <c r="AK114" s="491">
        <f t="shared" ref="AK114:AK117" si="39">SUM(AF114:AJ114)</f>
        <v>60</v>
      </c>
      <c r="AL114" s="487"/>
      <c r="AM114" s="487"/>
      <c r="AN114" s="487"/>
      <c r="AO114" s="487"/>
      <c r="AP114" s="487"/>
      <c r="AQ114" s="487"/>
    </row>
    <row r="115" spans="1:43" s="76" customFormat="1" x14ac:dyDescent="0.3">
      <c r="A115" s="703" t="s">
        <v>435</v>
      </c>
      <c r="B115" s="704" t="s">
        <v>18</v>
      </c>
      <c r="C115" s="107"/>
      <c r="D115" s="121" t="s">
        <v>436</v>
      </c>
      <c r="E115" s="122"/>
      <c r="F115" s="123"/>
      <c r="G115" s="705">
        <v>6.5</v>
      </c>
      <c r="H115" s="706">
        <f t="shared" ref="H115:H116" si="40">G115*30</f>
        <v>195</v>
      </c>
      <c r="I115" s="707">
        <f>J115+K115+L115</f>
        <v>132</v>
      </c>
      <c r="J115" s="367">
        <v>4</v>
      </c>
      <c r="K115" s="367"/>
      <c r="L115" s="367">
        <v>128</v>
      </c>
      <c r="M115" s="708">
        <f>H115-I115</f>
        <v>63</v>
      </c>
      <c r="N115" s="252">
        <v>4</v>
      </c>
      <c r="O115" s="382">
        <v>4</v>
      </c>
      <c r="P115" s="102">
        <v>4</v>
      </c>
      <c r="Q115" s="101"/>
      <c r="R115" s="382"/>
      <c r="S115" s="102"/>
      <c r="T115" s="126"/>
      <c r="U115" s="384"/>
      <c r="V115" s="127"/>
      <c r="W115" s="126"/>
      <c r="X115" s="127"/>
      <c r="AE115" s="90" t="s">
        <v>101</v>
      </c>
      <c r="AF115" s="492">
        <f>AF12</f>
        <v>0</v>
      </c>
      <c r="AG115" s="491">
        <f>AF32</f>
        <v>40.5</v>
      </c>
      <c r="AH115" s="491">
        <f>AF57</f>
        <v>4.5</v>
      </c>
      <c r="AI115" s="498">
        <f>AF69</f>
        <v>7</v>
      </c>
      <c r="AJ115" s="498">
        <f>AF88</f>
        <v>8</v>
      </c>
      <c r="AK115" s="491">
        <f t="shared" si="39"/>
        <v>60</v>
      </c>
      <c r="AL115" s="487"/>
      <c r="AM115" s="487"/>
      <c r="AN115" s="487"/>
      <c r="AO115" s="487"/>
      <c r="AP115" s="487"/>
      <c r="AQ115" s="487"/>
    </row>
    <row r="116" spans="1:43" s="76" customFormat="1" x14ac:dyDescent="0.3">
      <c r="A116" s="703" t="s">
        <v>437</v>
      </c>
      <c r="B116" s="704" t="s">
        <v>18</v>
      </c>
      <c r="C116" s="107"/>
      <c r="D116" s="94" t="s">
        <v>438</v>
      </c>
      <c r="E116" s="122"/>
      <c r="F116" s="123"/>
      <c r="G116" s="124">
        <v>7</v>
      </c>
      <c r="H116" s="125">
        <f t="shared" si="40"/>
        <v>210</v>
      </c>
      <c r="I116" s="99">
        <f t="shared" ref="I116" si="41">J116+K116+L116</f>
        <v>132</v>
      </c>
      <c r="J116" s="48"/>
      <c r="K116" s="48"/>
      <c r="L116" s="48">
        <v>132</v>
      </c>
      <c r="M116" s="332">
        <f>H116-I116</f>
        <v>78</v>
      </c>
      <c r="N116" s="252"/>
      <c r="O116" s="382"/>
      <c r="P116" s="102"/>
      <c r="Q116" s="101">
        <v>4</v>
      </c>
      <c r="R116" s="382">
        <v>4</v>
      </c>
      <c r="S116" s="102">
        <v>4</v>
      </c>
      <c r="T116" s="126"/>
      <c r="U116" s="384"/>
      <c r="V116" s="127"/>
      <c r="W116" s="126"/>
      <c r="X116" s="127"/>
      <c r="AE116" s="90" t="s">
        <v>102</v>
      </c>
      <c r="AF116" s="492">
        <f>AF13</f>
        <v>3</v>
      </c>
      <c r="AG116" s="491">
        <f>AF33</f>
        <v>15</v>
      </c>
      <c r="AH116" s="491">
        <f>AF58</f>
        <v>12</v>
      </c>
      <c r="AI116" s="498">
        <f>AF70</f>
        <v>6</v>
      </c>
      <c r="AJ116" s="498">
        <f>AF89</f>
        <v>24</v>
      </c>
      <c r="AK116" s="491">
        <f t="shared" si="39"/>
        <v>60</v>
      </c>
      <c r="AL116" s="487"/>
      <c r="AM116" s="487"/>
      <c r="AN116" s="487"/>
      <c r="AO116" s="487"/>
      <c r="AP116" s="487"/>
      <c r="AQ116" s="487"/>
    </row>
    <row r="117" spans="1:43" s="76" customFormat="1" x14ac:dyDescent="0.3">
      <c r="A117" s="741" t="s">
        <v>439</v>
      </c>
      <c r="B117" s="742" t="s">
        <v>18</v>
      </c>
      <c r="C117" s="743"/>
      <c r="D117" s="744" t="s">
        <v>158</v>
      </c>
      <c r="E117" s="745"/>
      <c r="F117" s="746"/>
      <c r="G117" s="747"/>
      <c r="H117" s="748"/>
      <c r="I117" s="749"/>
      <c r="J117" s="327"/>
      <c r="K117" s="327"/>
      <c r="L117" s="327"/>
      <c r="M117" s="750">
        <f t="shared" ref="M117" si="42">H117-I117</f>
        <v>0</v>
      </c>
      <c r="N117" s="254"/>
      <c r="O117" s="387"/>
      <c r="P117" s="156"/>
      <c r="Q117" s="155"/>
      <c r="R117" s="387"/>
      <c r="S117" s="156"/>
      <c r="T117" s="751" t="s">
        <v>117</v>
      </c>
      <c r="U117" s="752" t="s">
        <v>117</v>
      </c>
      <c r="V117" s="753" t="s">
        <v>117</v>
      </c>
      <c r="W117" s="751" t="s">
        <v>117</v>
      </c>
      <c r="X117" s="754"/>
      <c r="AF117" s="492">
        <f>SUM(AF113:AF116)</f>
        <v>73.5</v>
      </c>
      <c r="AG117" s="491">
        <f>SUM(AG113:AG116)</f>
        <v>79.5</v>
      </c>
      <c r="AH117" s="491">
        <f>SUM(AH113:AH116)</f>
        <v>25.5</v>
      </c>
      <c r="AI117" s="498">
        <f t="shared" ref="AI117:AJ117" si="43">SUM(AI113:AI116)</f>
        <v>21.5</v>
      </c>
      <c r="AJ117" s="498">
        <f t="shared" si="43"/>
        <v>40</v>
      </c>
      <c r="AK117" s="491">
        <f t="shared" si="39"/>
        <v>240</v>
      </c>
      <c r="AL117" s="487"/>
      <c r="AM117" s="487"/>
      <c r="AN117" s="487"/>
      <c r="AO117" s="487"/>
      <c r="AP117" s="487"/>
      <c r="AQ117" s="487"/>
    </row>
    <row r="118" spans="1:43" s="76" customFormat="1" ht="46.8" x14ac:dyDescent="0.3">
      <c r="A118" s="478" t="s">
        <v>447</v>
      </c>
      <c r="B118" s="763" t="s">
        <v>448</v>
      </c>
      <c r="C118" s="756"/>
      <c r="D118" s="757"/>
      <c r="E118" s="108"/>
      <c r="F118" s="758"/>
      <c r="G118" s="759">
        <f>SUM(G119:G122)</f>
        <v>21</v>
      </c>
      <c r="H118" s="759">
        <f t="shared" ref="H118:M118" si="44">SUM(H119:H122)</f>
        <v>630</v>
      </c>
      <c r="I118" s="759">
        <f t="shared" si="44"/>
        <v>327</v>
      </c>
      <c r="J118" s="759">
        <f t="shared" si="44"/>
        <v>0</v>
      </c>
      <c r="K118" s="759">
        <f t="shared" si="44"/>
        <v>0</v>
      </c>
      <c r="L118" s="759">
        <f t="shared" si="44"/>
        <v>327</v>
      </c>
      <c r="M118" s="759">
        <f t="shared" si="44"/>
        <v>303</v>
      </c>
      <c r="N118" s="760"/>
      <c r="O118" s="760"/>
      <c r="P118" s="760"/>
      <c r="Q118" s="760"/>
      <c r="R118" s="760"/>
      <c r="S118" s="760"/>
      <c r="T118" s="761"/>
      <c r="U118" s="761"/>
      <c r="V118" s="761"/>
      <c r="W118" s="761"/>
      <c r="X118" s="762"/>
      <c r="AF118" s="492"/>
      <c r="AG118" s="491"/>
      <c r="AH118" s="491"/>
      <c r="AI118" s="498"/>
      <c r="AJ118" s="498"/>
      <c r="AK118" s="491"/>
      <c r="AL118" s="487"/>
      <c r="AM118" s="487"/>
      <c r="AN118" s="487"/>
      <c r="AO118" s="487"/>
      <c r="AP118" s="487"/>
      <c r="AQ118" s="487"/>
    </row>
    <row r="119" spans="1:43" s="76" customFormat="1" x14ac:dyDescent="0.3">
      <c r="A119" s="703"/>
      <c r="B119" s="755" t="s">
        <v>449</v>
      </c>
      <c r="C119" s="182">
        <v>2</v>
      </c>
      <c r="D119" s="182" t="s">
        <v>266</v>
      </c>
      <c r="E119" s="108"/>
      <c r="F119" s="758"/>
      <c r="G119" s="759">
        <v>6</v>
      </c>
      <c r="H119" s="48">
        <f>G119*30</f>
        <v>180</v>
      </c>
      <c r="I119" s="707">
        <f>J119+K119+L119</f>
        <v>99</v>
      </c>
      <c r="J119" s="48"/>
      <c r="K119" s="48"/>
      <c r="L119" s="48">
        <v>99</v>
      </c>
      <c r="M119" s="332">
        <f>H119-I119</f>
        <v>81</v>
      </c>
      <c r="N119" s="760">
        <v>3</v>
      </c>
      <c r="O119" s="760">
        <v>3</v>
      </c>
      <c r="P119" s="760">
        <v>3</v>
      </c>
      <c r="Q119" s="760"/>
      <c r="R119" s="760"/>
      <c r="S119" s="760"/>
      <c r="T119" s="761"/>
      <c r="U119" s="761"/>
      <c r="V119" s="761"/>
      <c r="W119" s="761"/>
      <c r="X119" s="762"/>
      <c r="AF119" s="492"/>
      <c r="AG119" s="491"/>
      <c r="AH119" s="491"/>
      <c r="AI119" s="498"/>
      <c r="AJ119" s="498"/>
      <c r="AK119" s="491"/>
      <c r="AL119" s="487"/>
      <c r="AM119" s="487"/>
      <c r="AN119" s="487"/>
      <c r="AO119" s="487"/>
      <c r="AP119" s="487"/>
      <c r="AQ119" s="487"/>
    </row>
    <row r="120" spans="1:43" s="76" customFormat="1" x14ac:dyDescent="0.3">
      <c r="A120" s="703"/>
      <c r="B120" s="755" t="s">
        <v>449</v>
      </c>
      <c r="C120" s="182">
        <v>4</v>
      </c>
      <c r="D120" s="182" t="s">
        <v>109</v>
      </c>
      <c r="E120" s="108"/>
      <c r="F120" s="758"/>
      <c r="G120" s="759">
        <v>6</v>
      </c>
      <c r="H120" s="48">
        <f t="shared" ref="H120:H122" si="45">G120*30</f>
        <v>180</v>
      </c>
      <c r="I120" s="707">
        <f t="shared" ref="I120:I122" si="46">J120+K120+L120</f>
        <v>99</v>
      </c>
      <c r="J120" s="48"/>
      <c r="K120" s="48"/>
      <c r="L120" s="48">
        <v>99</v>
      </c>
      <c r="M120" s="332">
        <f t="shared" ref="M120:M122" si="47">H120-I120</f>
        <v>81</v>
      </c>
      <c r="N120" s="760"/>
      <c r="O120" s="760"/>
      <c r="P120" s="760"/>
      <c r="Q120" s="760">
        <v>3</v>
      </c>
      <c r="R120" s="760">
        <v>3</v>
      </c>
      <c r="S120" s="760">
        <v>3</v>
      </c>
      <c r="T120" s="761"/>
      <c r="U120" s="761"/>
      <c r="V120" s="761"/>
      <c r="W120" s="761"/>
      <c r="X120" s="762"/>
      <c r="AF120" s="492"/>
      <c r="AG120" s="491"/>
      <c r="AH120" s="491"/>
      <c r="AI120" s="498"/>
      <c r="AJ120" s="498"/>
      <c r="AK120" s="491"/>
      <c r="AL120" s="487"/>
      <c r="AM120" s="487"/>
      <c r="AN120" s="487"/>
      <c r="AO120" s="487"/>
      <c r="AP120" s="487"/>
      <c r="AQ120" s="487"/>
    </row>
    <row r="121" spans="1:43" s="76" customFormat="1" x14ac:dyDescent="0.3">
      <c r="A121" s="703"/>
      <c r="B121" s="755" t="s">
        <v>449</v>
      </c>
      <c r="C121" s="182">
        <v>6</v>
      </c>
      <c r="D121" s="182" t="s">
        <v>450</v>
      </c>
      <c r="E121" s="108"/>
      <c r="F121" s="758"/>
      <c r="G121" s="759">
        <v>6</v>
      </c>
      <c r="H121" s="48">
        <f t="shared" si="45"/>
        <v>180</v>
      </c>
      <c r="I121" s="707">
        <f t="shared" si="46"/>
        <v>99</v>
      </c>
      <c r="J121" s="48"/>
      <c r="K121" s="48"/>
      <c r="L121" s="48">
        <v>99</v>
      </c>
      <c r="M121" s="332">
        <f t="shared" si="47"/>
        <v>81</v>
      </c>
      <c r="N121" s="760"/>
      <c r="O121" s="760"/>
      <c r="P121" s="760"/>
      <c r="Q121" s="760"/>
      <c r="R121" s="760"/>
      <c r="S121" s="760"/>
      <c r="T121" s="761">
        <v>3</v>
      </c>
      <c r="U121" s="761">
        <v>3</v>
      </c>
      <c r="V121" s="761">
        <v>3</v>
      </c>
      <c r="W121" s="761"/>
      <c r="X121" s="762"/>
      <c r="AF121" s="492"/>
      <c r="AG121" s="491"/>
      <c r="AH121" s="491"/>
      <c r="AI121" s="498"/>
      <c r="AJ121" s="498"/>
      <c r="AK121" s="491"/>
      <c r="AL121" s="487"/>
      <c r="AM121" s="487"/>
      <c r="AN121" s="487"/>
      <c r="AO121" s="487"/>
      <c r="AP121" s="487"/>
      <c r="AQ121" s="487"/>
    </row>
    <row r="122" spans="1:43" s="76" customFormat="1" x14ac:dyDescent="0.3">
      <c r="A122" s="703"/>
      <c r="B122" s="755" t="s">
        <v>449</v>
      </c>
      <c r="C122" s="182">
        <v>7</v>
      </c>
      <c r="D122" s="182"/>
      <c r="E122" s="108"/>
      <c r="F122" s="758"/>
      <c r="G122" s="759">
        <v>3</v>
      </c>
      <c r="H122" s="48">
        <f t="shared" si="45"/>
        <v>90</v>
      </c>
      <c r="I122" s="707">
        <f t="shared" si="46"/>
        <v>30</v>
      </c>
      <c r="J122" s="48"/>
      <c r="K122" s="48"/>
      <c r="L122" s="48">
        <v>30</v>
      </c>
      <c r="M122" s="332">
        <f t="shared" si="47"/>
        <v>60</v>
      </c>
      <c r="N122" s="760"/>
      <c r="O122" s="760"/>
      <c r="P122" s="760"/>
      <c r="Q122" s="760"/>
      <c r="R122" s="760"/>
      <c r="S122" s="760"/>
      <c r="T122" s="761"/>
      <c r="U122" s="761"/>
      <c r="V122" s="761"/>
      <c r="W122" s="761">
        <v>2</v>
      </c>
      <c r="X122" s="762"/>
      <c r="AF122" s="492"/>
      <c r="AG122" s="491"/>
      <c r="AH122" s="491"/>
      <c r="AI122" s="498"/>
      <c r="AJ122" s="498"/>
      <c r="AK122" s="491"/>
      <c r="AL122" s="487"/>
      <c r="AM122" s="487"/>
      <c r="AN122" s="487"/>
      <c r="AO122" s="487"/>
      <c r="AP122" s="487"/>
      <c r="AQ122" s="487"/>
    </row>
    <row r="123" spans="1:43" s="76" customFormat="1" x14ac:dyDescent="0.3">
      <c r="A123" s="729"/>
      <c r="B123" s="730"/>
      <c r="C123" s="731"/>
      <c r="D123" s="732"/>
      <c r="E123" s="733"/>
      <c r="F123" s="734"/>
      <c r="G123" s="735"/>
      <c r="H123" s="736"/>
      <c r="I123" s="737"/>
      <c r="J123" s="736"/>
      <c r="K123" s="736"/>
      <c r="L123" s="736"/>
      <c r="M123" s="737"/>
      <c r="N123" s="738"/>
      <c r="O123" s="738"/>
      <c r="P123" s="738"/>
      <c r="Q123" s="738"/>
      <c r="R123" s="738"/>
      <c r="S123" s="738"/>
      <c r="T123" s="739"/>
      <c r="U123" s="739"/>
      <c r="V123" s="739"/>
      <c r="W123" s="739"/>
      <c r="X123" s="740"/>
      <c r="AF123" s="492"/>
      <c r="AG123" s="491"/>
      <c r="AH123" s="491"/>
      <c r="AI123" s="498"/>
      <c r="AJ123" s="498"/>
      <c r="AK123" s="491"/>
      <c r="AL123" s="487"/>
      <c r="AM123" s="487"/>
      <c r="AN123" s="487"/>
      <c r="AO123" s="487"/>
      <c r="AP123" s="487"/>
      <c r="AQ123" s="487"/>
    </row>
    <row r="124" spans="1:43" s="76" customFormat="1" x14ac:dyDescent="0.3">
      <c r="AG124" s="487"/>
      <c r="AH124" s="487"/>
      <c r="AI124" s="487"/>
      <c r="AJ124" s="487"/>
      <c r="AK124" s="487"/>
      <c r="AL124" s="487"/>
      <c r="AM124" s="487"/>
      <c r="AN124" s="487"/>
      <c r="AO124" s="487"/>
      <c r="AP124" s="487"/>
      <c r="AQ124" s="487"/>
    </row>
    <row r="125" spans="1:43" s="76" customFormat="1" x14ac:dyDescent="0.3">
      <c r="AG125" s="487"/>
      <c r="AH125" s="487"/>
      <c r="AI125" s="487"/>
      <c r="AJ125" s="487"/>
      <c r="AK125" s="487"/>
      <c r="AL125" s="487"/>
      <c r="AM125" s="487"/>
      <c r="AN125" s="487"/>
      <c r="AO125" s="487"/>
      <c r="AP125" s="487"/>
      <c r="AQ125" s="487"/>
    </row>
    <row r="126" spans="1:43" s="76" customFormat="1" x14ac:dyDescent="0.3">
      <c r="B126" s="724" t="s">
        <v>156</v>
      </c>
      <c r="C126" s="724"/>
      <c r="D126" s="1313"/>
      <c r="E126" s="1313"/>
      <c r="F126" s="1314"/>
      <c r="G126" s="1314"/>
      <c r="H126" s="724"/>
      <c r="I126" s="1315" t="s">
        <v>157</v>
      </c>
      <c r="J126" s="1317"/>
      <c r="K126" s="1317"/>
      <c r="AG126" s="487"/>
      <c r="AH126" s="487"/>
      <c r="AI126" s="487"/>
      <c r="AJ126" s="487"/>
      <c r="AK126" s="487"/>
      <c r="AL126" s="487"/>
      <c r="AM126" s="487"/>
      <c r="AN126" s="487"/>
      <c r="AO126" s="487"/>
      <c r="AP126" s="487"/>
      <c r="AQ126" s="487"/>
    </row>
    <row r="127" spans="1:43" s="76" customFormat="1" x14ac:dyDescent="0.3">
      <c r="AG127" s="487"/>
      <c r="AH127" s="487"/>
      <c r="AI127" s="487"/>
      <c r="AJ127" s="487"/>
      <c r="AK127" s="487"/>
      <c r="AL127" s="487"/>
      <c r="AM127" s="487"/>
      <c r="AN127" s="487"/>
      <c r="AO127" s="487"/>
      <c r="AP127" s="487"/>
      <c r="AQ127" s="487"/>
    </row>
    <row r="128" spans="1:43" x14ac:dyDescent="0.3">
      <c r="B128" s="724" t="s">
        <v>219</v>
      </c>
      <c r="C128" s="724"/>
      <c r="D128" s="1313"/>
      <c r="E128" s="1313"/>
      <c r="F128" s="1314"/>
      <c r="G128" s="1314"/>
      <c r="H128" s="724"/>
      <c r="I128" s="1315" t="s">
        <v>298</v>
      </c>
      <c r="J128" s="1316"/>
      <c r="K128" s="1316"/>
    </row>
    <row r="129" spans="1:43" x14ac:dyDescent="0.3">
      <c r="B129" s="76"/>
      <c r="C129" s="76"/>
      <c r="D129" s="76"/>
      <c r="E129" s="76"/>
      <c r="F129" s="76"/>
      <c r="G129" s="76"/>
      <c r="H129" s="76"/>
      <c r="I129" s="76"/>
      <c r="J129" s="76"/>
      <c r="K129" s="76"/>
    </row>
    <row r="130" spans="1:43" x14ac:dyDescent="0.3">
      <c r="B130" s="709" t="s">
        <v>218</v>
      </c>
      <c r="C130" s="709"/>
      <c r="D130" s="1422"/>
      <c r="E130" s="1422"/>
      <c r="F130" s="1423"/>
      <c r="G130" s="1423"/>
      <c r="H130" s="709"/>
      <c r="I130" s="1424"/>
      <c r="J130" s="1425"/>
      <c r="K130" s="1425"/>
      <c r="AG130" s="1413" t="s">
        <v>99</v>
      </c>
      <c r="AH130" s="1413"/>
      <c r="AI130" s="1413"/>
      <c r="AJ130" s="1413" t="s">
        <v>100</v>
      </c>
      <c r="AK130" s="1413"/>
      <c r="AL130" s="1413"/>
      <c r="AM130" s="1413" t="s">
        <v>101</v>
      </c>
      <c r="AN130" s="1413"/>
      <c r="AO130" s="1413"/>
      <c r="AP130" s="1413" t="s">
        <v>102</v>
      </c>
      <c r="AQ130" s="1413"/>
    </row>
    <row r="131" spans="1:43" x14ac:dyDescent="0.3">
      <c r="A131" s="76"/>
      <c r="C131" s="128"/>
      <c r="D131" s="128"/>
      <c r="E131" s="128"/>
      <c r="F131" s="128"/>
      <c r="G131" s="128"/>
      <c r="H131" s="128"/>
      <c r="L131" s="76"/>
      <c r="M131" s="76"/>
      <c r="N131" s="76"/>
      <c r="O131" s="76"/>
      <c r="P131" s="76"/>
      <c r="Q131" s="76"/>
      <c r="R131" s="76"/>
      <c r="S131" s="76"/>
      <c r="T131" s="76"/>
      <c r="U131" s="76"/>
      <c r="V131" s="76"/>
      <c r="W131" s="76"/>
      <c r="X131" s="76"/>
      <c r="AG131" s="728">
        <v>1</v>
      </c>
      <c r="AH131" s="728" t="s">
        <v>260</v>
      </c>
      <c r="AI131" s="728" t="s">
        <v>261</v>
      </c>
      <c r="AJ131" s="728">
        <v>3</v>
      </c>
      <c r="AK131" s="728" t="s">
        <v>262</v>
      </c>
      <c r="AL131" s="728" t="s">
        <v>263</v>
      </c>
      <c r="AM131" s="728">
        <v>5</v>
      </c>
      <c r="AN131" s="728" t="s">
        <v>264</v>
      </c>
      <c r="AO131" s="728" t="s">
        <v>265</v>
      </c>
      <c r="AP131" s="728">
        <v>7</v>
      </c>
      <c r="AQ131" s="728">
        <v>8</v>
      </c>
    </row>
    <row r="132" spans="1:43" x14ac:dyDescent="0.3">
      <c r="A132" s="76"/>
      <c r="C132" s="128"/>
      <c r="D132" s="128"/>
      <c r="E132" s="128"/>
      <c r="F132" s="128"/>
      <c r="G132" s="128"/>
      <c r="H132" s="128"/>
      <c r="L132" s="76"/>
      <c r="M132" s="76"/>
      <c r="N132" s="76"/>
      <c r="O132" s="76"/>
      <c r="P132" s="76"/>
      <c r="Q132" s="76"/>
      <c r="R132" s="76"/>
      <c r="S132" s="76"/>
      <c r="T132" s="76"/>
      <c r="U132" s="76"/>
      <c r="V132" s="76"/>
      <c r="W132" s="76"/>
      <c r="X132" s="76"/>
      <c r="AG132" s="494">
        <f>AG104+AG84+AG53+AG28</f>
        <v>30</v>
      </c>
      <c r="AH132" s="494">
        <f>AH104+AH84+AH53+AH28+AF55</f>
        <v>30</v>
      </c>
      <c r="AJ132" s="494">
        <f>AJ104+AJ84+AJ53+AJ28</f>
        <v>30</v>
      </c>
      <c r="AK132" s="494">
        <f>AK104+AK84+AK53+AK28+G56</f>
        <v>30</v>
      </c>
      <c r="AM132" s="494">
        <f>AM104+AM84+AM53+AM28</f>
        <v>30</v>
      </c>
      <c r="AN132" s="494">
        <f>AN104+AN84+AN53+AN28+AF57</f>
        <v>30</v>
      </c>
      <c r="AP132" s="494">
        <f>AP104+AP84+AP53+AP28</f>
        <v>30</v>
      </c>
      <c r="AQ132" s="494">
        <f>AQ104+AQ84+AQ53+AQ28+AF58</f>
        <v>30</v>
      </c>
    </row>
    <row r="133" spans="1:43" x14ac:dyDescent="0.3">
      <c r="A133" s="76"/>
      <c r="C133" s="128"/>
      <c r="D133" s="128"/>
      <c r="E133" s="128"/>
      <c r="F133" s="128"/>
      <c r="G133" s="128"/>
      <c r="H133" s="128"/>
      <c r="L133" s="76"/>
      <c r="M133" s="76"/>
      <c r="N133" s="76"/>
      <c r="O133" s="76"/>
      <c r="P133" s="76"/>
      <c r="Q133" s="76"/>
      <c r="R133" s="76"/>
      <c r="S133" s="76"/>
      <c r="T133" s="76"/>
      <c r="U133" s="76"/>
      <c r="V133" s="76"/>
      <c r="W133" s="76"/>
      <c r="X133" s="76"/>
    </row>
    <row r="134" spans="1:43" x14ac:dyDescent="0.3">
      <c r="A134" s="76"/>
      <c r="C134" s="128"/>
      <c r="D134" s="128"/>
      <c r="E134" s="128"/>
      <c r="F134" s="128"/>
      <c r="G134" s="128"/>
      <c r="H134" s="128"/>
      <c r="L134" s="76"/>
      <c r="M134" s="76"/>
      <c r="N134" s="76"/>
      <c r="O134" s="76"/>
      <c r="P134" s="76"/>
      <c r="Q134" s="76"/>
      <c r="R134" s="76"/>
      <c r="S134" s="76"/>
      <c r="T134" s="76"/>
      <c r="U134" s="76"/>
      <c r="V134" s="76"/>
      <c r="W134" s="76"/>
      <c r="X134" s="76"/>
    </row>
    <row r="135" spans="1:43" x14ac:dyDescent="0.3">
      <c r="A135" s="76"/>
      <c r="C135" s="128"/>
      <c r="D135" s="128"/>
      <c r="E135" s="128"/>
      <c r="F135" s="128"/>
      <c r="G135" s="128"/>
      <c r="H135" s="128"/>
      <c r="L135" s="76"/>
      <c r="M135" s="76"/>
      <c r="N135" s="76"/>
      <c r="O135" s="76"/>
      <c r="P135" s="76"/>
      <c r="Q135" s="76"/>
      <c r="R135" s="76"/>
      <c r="S135" s="76"/>
      <c r="T135" s="76"/>
      <c r="U135" s="76"/>
      <c r="V135" s="76"/>
      <c r="W135" s="76"/>
      <c r="X135" s="76"/>
    </row>
    <row r="136" spans="1:43" x14ac:dyDescent="0.3">
      <c r="A136" s="510"/>
      <c r="B136" s="682"/>
      <c r="C136" s="1306" t="s">
        <v>80</v>
      </c>
      <c r="D136" s="1306"/>
      <c r="E136" s="1306"/>
      <c r="F136" s="1306"/>
      <c r="G136" s="1306"/>
      <c r="H136" s="1306"/>
      <c r="I136" s="1306"/>
      <c r="J136" s="1306"/>
      <c r="K136" s="1306"/>
      <c r="L136" s="683"/>
      <c r="M136" s="683"/>
      <c r="N136" s="76"/>
      <c r="O136" s="76"/>
      <c r="P136" s="76"/>
      <c r="Q136" s="76"/>
      <c r="R136" s="76"/>
      <c r="S136" s="76"/>
      <c r="T136" s="76"/>
      <c r="U136" s="76"/>
      <c r="V136" s="76"/>
      <c r="W136" s="76"/>
      <c r="X136" s="76"/>
    </row>
  </sheetData>
  <mergeCells count="81"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  <mergeCell ref="A28:B28"/>
    <mergeCell ref="N4:P4"/>
    <mergeCell ref="Q4:S4"/>
    <mergeCell ref="T4:V4"/>
    <mergeCell ref="W4:X4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M4:AO4"/>
    <mergeCell ref="AP4:AQ4"/>
    <mergeCell ref="N6:X6"/>
    <mergeCell ref="A9:X9"/>
    <mergeCell ref="A10:X10"/>
    <mergeCell ref="AG4:AI4"/>
    <mergeCell ref="AJ4:AL4"/>
    <mergeCell ref="A72:A74"/>
    <mergeCell ref="A29:X29"/>
    <mergeCell ref="A53:F53"/>
    <mergeCell ref="A54:X54"/>
    <mergeCell ref="A59:F59"/>
    <mergeCell ref="A60:X60"/>
    <mergeCell ref="A62:F62"/>
    <mergeCell ref="A63:F63"/>
    <mergeCell ref="A64:X64"/>
    <mergeCell ref="A65:X65"/>
    <mergeCell ref="A66:A68"/>
    <mergeCell ref="A69:A71"/>
    <mergeCell ref="A98:A99"/>
    <mergeCell ref="A75:A77"/>
    <mergeCell ref="A78:A80"/>
    <mergeCell ref="A81:A83"/>
    <mergeCell ref="A84:F84"/>
    <mergeCell ref="A85:X85"/>
    <mergeCell ref="A86:A87"/>
    <mergeCell ref="A88:A89"/>
    <mergeCell ref="A90:A91"/>
    <mergeCell ref="A92:A93"/>
    <mergeCell ref="A94:A95"/>
    <mergeCell ref="A96:A97"/>
    <mergeCell ref="N112:P112"/>
    <mergeCell ref="A100:A101"/>
    <mergeCell ref="A102:A103"/>
    <mergeCell ref="A104:F104"/>
    <mergeCell ref="A105:F105"/>
    <mergeCell ref="A106:F106"/>
    <mergeCell ref="A107:M107"/>
    <mergeCell ref="D126:G126"/>
    <mergeCell ref="I126:K126"/>
    <mergeCell ref="D128:G128"/>
    <mergeCell ref="I128:K128"/>
    <mergeCell ref="A108:M108"/>
    <mergeCell ref="A109:M109"/>
    <mergeCell ref="A110:M110"/>
    <mergeCell ref="A111:M111"/>
    <mergeCell ref="A112:M112"/>
    <mergeCell ref="AM130:AO130"/>
    <mergeCell ref="AP130:AQ130"/>
    <mergeCell ref="Q112:S112"/>
    <mergeCell ref="T112:V112"/>
    <mergeCell ref="W112:X112"/>
    <mergeCell ref="C136:K136"/>
    <mergeCell ref="D130:G130"/>
    <mergeCell ref="I130:K130"/>
    <mergeCell ref="AG130:AI130"/>
    <mergeCell ref="AJ130:AL130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rowBreaks count="1" manualBreakCount="1">
    <brk id="8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13"/>
  <sheetViews>
    <sheetView workbookViewId="0">
      <selection activeCell="J178" sqref="J178"/>
    </sheetView>
  </sheetViews>
  <sheetFormatPr defaultColWidth="9.109375" defaultRowHeight="14.4" x14ac:dyDescent="0.3"/>
  <cols>
    <col min="1" max="1" width="3.88671875" style="1" customWidth="1"/>
    <col min="2" max="2" width="4.5546875" style="1" customWidth="1"/>
    <col min="3" max="3" width="46.5546875" style="2" customWidth="1"/>
    <col min="4" max="4" width="9.109375" style="3"/>
    <col min="5" max="5" width="7.109375" style="3" customWidth="1"/>
    <col min="6" max="6" width="7.33203125" style="3" customWidth="1"/>
    <col min="7" max="9" width="4.44140625" style="3" customWidth="1"/>
    <col min="10" max="10" width="5.5546875" style="3" customWidth="1"/>
    <col min="11" max="11" width="7" style="3" customWidth="1"/>
    <col min="12" max="12" width="6" style="3" customWidth="1"/>
    <col min="13" max="13" width="9.109375" style="3"/>
    <col min="14" max="14" width="3.44140625" style="3" customWidth="1"/>
    <col min="15" max="15" width="5" style="241" customWidth="1"/>
    <col min="16" max="16" width="5.5546875" style="241" customWidth="1"/>
    <col min="17" max="17" width="19" style="241" hidden="1" customWidth="1"/>
    <col min="18" max="18" width="0" style="241" hidden="1" customWidth="1"/>
    <col min="19" max="19" width="7.109375" style="241" hidden="1" customWidth="1"/>
    <col min="20" max="20" width="7.33203125" style="241" hidden="1" customWidth="1"/>
    <col min="21" max="23" width="4.44140625" style="241" hidden="1" customWidth="1"/>
    <col min="24" max="24" width="5.5546875" style="241" hidden="1" customWidth="1"/>
    <col min="25" max="25" width="7" style="241" hidden="1" customWidth="1"/>
    <col min="26" max="26" width="11" style="241" hidden="1" customWidth="1"/>
    <col min="27" max="28" width="0" style="241" hidden="1" customWidth="1"/>
    <col min="29" max="29" width="3.88671875" style="241" customWidth="1"/>
    <col min="30" max="30" width="4.5546875" style="241" customWidth="1"/>
    <col min="31" max="31" width="8.33203125" style="241" customWidth="1"/>
    <col min="32" max="32" width="9.109375" style="241"/>
    <col min="33" max="33" width="7.109375" style="241" customWidth="1"/>
    <col min="34" max="34" width="7.33203125" style="241" customWidth="1"/>
    <col min="35" max="35" width="4.44140625" style="241" customWidth="1"/>
    <col min="36" max="36" width="6" style="241" customWidth="1"/>
    <col min="37" max="37" width="4.44140625" style="241" customWidth="1"/>
    <col min="38" max="38" width="5.5546875" style="241" customWidth="1"/>
    <col min="39" max="39" width="7" style="241" customWidth="1"/>
    <col min="40" max="41" width="9.109375" style="241"/>
    <col min="42" max="16384" width="9.109375" style="3"/>
  </cols>
  <sheetData>
    <row r="1" spans="1:41" x14ac:dyDescent="0.3">
      <c r="C1" s="1421" t="s">
        <v>236</v>
      </c>
      <c r="D1" s="1421"/>
      <c r="E1" s="1421"/>
      <c r="F1" s="1421"/>
      <c r="G1" s="1421"/>
      <c r="H1" s="1421"/>
      <c r="I1" s="1421"/>
      <c r="J1" s="1421"/>
      <c r="K1" s="1421"/>
      <c r="L1" s="1421"/>
      <c r="M1" s="1421"/>
      <c r="AN1" s="3"/>
      <c r="AO1" s="3"/>
    </row>
    <row r="2" spans="1:41" ht="15" customHeight="1" x14ac:dyDescent="0.3">
      <c r="C2" s="2" t="s">
        <v>209</v>
      </c>
      <c r="AN2" s="3"/>
      <c r="AO2" s="3"/>
    </row>
    <row r="3" spans="1:41" ht="15" customHeight="1" x14ac:dyDescent="0.3">
      <c r="C3" s="1414" t="s">
        <v>0</v>
      </c>
      <c r="D3" s="1415" t="s">
        <v>1</v>
      </c>
      <c r="E3" s="1416" t="s">
        <v>2</v>
      </c>
      <c r="F3" s="1416"/>
      <c r="G3" s="1416"/>
      <c r="H3" s="1416"/>
      <c r="I3" s="1416"/>
      <c r="J3" s="1417"/>
      <c r="K3" s="1415" t="s">
        <v>3</v>
      </c>
      <c r="L3" s="1415" t="s">
        <v>4</v>
      </c>
      <c r="M3" s="1415" t="s">
        <v>5</v>
      </c>
      <c r="AN3" s="3"/>
      <c r="AO3" s="3"/>
    </row>
    <row r="4" spans="1:41" ht="15" customHeight="1" x14ac:dyDescent="0.3">
      <c r="C4" s="1414"/>
      <c r="D4" s="1415"/>
      <c r="E4" s="1415" t="s">
        <v>6</v>
      </c>
      <c r="F4" s="1418" t="s">
        <v>7</v>
      </c>
      <c r="G4" s="1418"/>
      <c r="H4" s="1418"/>
      <c r="I4" s="1418"/>
      <c r="J4" s="1415" t="s">
        <v>8</v>
      </c>
      <c r="K4" s="1415"/>
      <c r="L4" s="1415"/>
      <c r="M4" s="1415"/>
      <c r="AN4" s="3"/>
      <c r="AO4" s="3"/>
    </row>
    <row r="5" spans="1:41" ht="15" customHeight="1" x14ac:dyDescent="0.3">
      <c r="C5" s="1414"/>
      <c r="D5" s="1415"/>
      <c r="E5" s="1417"/>
      <c r="F5" s="1415" t="s">
        <v>9</v>
      </c>
      <c r="G5" s="1416" t="s">
        <v>10</v>
      </c>
      <c r="H5" s="1417"/>
      <c r="I5" s="1417"/>
      <c r="J5" s="1417"/>
      <c r="K5" s="1415"/>
      <c r="L5" s="1415"/>
      <c r="M5" s="1415"/>
      <c r="AN5" s="3"/>
      <c r="AO5" s="3"/>
    </row>
    <row r="6" spans="1:41" ht="12.75" customHeight="1" x14ac:dyDescent="0.3">
      <c r="C6" s="1414"/>
      <c r="D6" s="1415"/>
      <c r="E6" s="1417"/>
      <c r="F6" s="1419"/>
      <c r="G6" s="1415" t="s">
        <v>11</v>
      </c>
      <c r="H6" s="1415" t="s">
        <v>12</v>
      </c>
      <c r="I6" s="1415" t="s">
        <v>13</v>
      </c>
      <c r="J6" s="1417"/>
      <c r="K6" s="1415"/>
      <c r="L6" s="1415"/>
      <c r="M6" s="1415"/>
      <c r="AN6" s="3"/>
      <c r="AO6" s="3"/>
    </row>
    <row r="7" spans="1:41" x14ac:dyDescent="0.3">
      <c r="C7" s="1414"/>
      <c r="D7" s="1415"/>
      <c r="E7" s="1417"/>
      <c r="F7" s="1419"/>
      <c r="G7" s="1415"/>
      <c r="H7" s="1415"/>
      <c r="I7" s="1415"/>
      <c r="J7" s="1417"/>
      <c r="K7" s="1415"/>
      <c r="L7" s="1415"/>
      <c r="M7" s="1415"/>
      <c r="AN7" s="3"/>
      <c r="AO7" s="3"/>
    </row>
    <row r="8" spans="1:41" x14ac:dyDescent="0.3">
      <c r="C8" s="1414"/>
      <c r="D8" s="1415"/>
      <c r="E8" s="1417"/>
      <c r="F8" s="1419"/>
      <c r="G8" s="1415"/>
      <c r="H8" s="1415"/>
      <c r="I8" s="1415"/>
      <c r="J8" s="1417"/>
      <c r="K8" s="1415"/>
      <c r="L8" s="1415"/>
      <c r="M8" s="1415"/>
      <c r="AN8" s="3"/>
      <c r="AO8" s="3"/>
    </row>
    <row r="9" spans="1:41" ht="3.75" customHeight="1" x14ac:dyDescent="0.3">
      <c r="C9" s="1414"/>
      <c r="D9" s="1415"/>
      <c r="E9" s="1417"/>
      <c r="F9" s="1419"/>
      <c r="G9" s="1415"/>
      <c r="H9" s="1415"/>
      <c r="I9" s="1415"/>
      <c r="J9" s="1417"/>
      <c r="K9" s="1415"/>
      <c r="L9" s="1415"/>
      <c r="M9" s="1415"/>
      <c r="AN9" s="3"/>
      <c r="AO9" s="3"/>
    </row>
    <row r="10" spans="1:41" x14ac:dyDescent="0.3">
      <c r="A10" s="1" t="s">
        <v>17</v>
      </c>
      <c r="B10" s="1" t="s">
        <v>15</v>
      </c>
      <c r="C10" s="4" t="s">
        <v>16</v>
      </c>
      <c r="D10" s="5">
        <v>3</v>
      </c>
      <c r="E10" s="6">
        <f>D10*30</f>
        <v>90</v>
      </c>
      <c r="F10" s="6">
        <f>G10+H10+I10</f>
        <v>45</v>
      </c>
      <c r="G10" s="6"/>
      <c r="H10" s="6"/>
      <c r="I10" s="6">
        <v>45</v>
      </c>
      <c r="J10" s="6">
        <f>E10-F10</f>
        <v>45</v>
      </c>
      <c r="K10" s="7">
        <f>F10/15</f>
        <v>3</v>
      </c>
      <c r="L10" s="6" t="s">
        <v>17</v>
      </c>
      <c r="M10" s="7">
        <f>F10/E10*100</f>
        <v>50</v>
      </c>
      <c r="N10" s="3" t="s">
        <v>230</v>
      </c>
      <c r="AD10" s="241" t="s">
        <v>314</v>
      </c>
      <c r="AN10" s="3"/>
      <c r="AO10" s="3"/>
    </row>
    <row r="11" spans="1:41" x14ac:dyDescent="0.3">
      <c r="C11" s="4"/>
      <c r="D11" s="7"/>
      <c r="E11" s="6"/>
      <c r="F11" s="6"/>
      <c r="G11" s="6"/>
      <c r="H11" s="6"/>
      <c r="I11" s="6"/>
      <c r="J11" s="6"/>
      <c r="K11" s="7"/>
      <c r="L11" s="6"/>
      <c r="M11" s="7"/>
      <c r="AD11" s="241" t="s">
        <v>323</v>
      </c>
      <c r="AN11" s="3"/>
      <c r="AO11" s="3"/>
    </row>
    <row r="12" spans="1:41" x14ac:dyDescent="0.3">
      <c r="A12" s="1" t="s">
        <v>17</v>
      </c>
      <c r="B12" s="1" t="s">
        <v>15</v>
      </c>
      <c r="C12" s="4" t="s">
        <v>221</v>
      </c>
      <c r="D12" s="7">
        <v>7</v>
      </c>
      <c r="E12" s="6">
        <f>D12*30</f>
        <v>210</v>
      </c>
      <c r="F12" s="6">
        <f>G12+H12+I12</f>
        <v>75</v>
      </c>
      <c r="G12" s="6">
        <v>45</v>
      </c>
      <c r="H12" s="6"/>
      <c r="I12" s="6">
        <v>30</v>
      </c>
      <c r="J12" s="6">
        <f>E12-F12</f>
        <v>135</v>
      </c>
      <c r="K12" s="7">
        <f>F12/15</f>
        <v>5</v>
      </c>
      <c r="L12" s="6" t="s">
        <v>19</v>
      </c>
      <c r="M12" s="7">
        <f>F12/E12*100</f>
        <v>35.714285714285715</v>
      </c>
      <c r="N12" s="3" t="s">
        <v>230</v>
      </c>
      <c r="AD12" s="241" t="s">
        <v>315</v>
      </c>
      <c r="AN12" s="3"/>
      <c r="AO12" s="3"/>
    </row>
    <row r="13" spans="1:41" x14ac:dyDescent="0.3">
      <c r="A13" s="1" t="s">
        <v>17</v>
      </c>
      <c r="B13" s="1" t="s">
        <v>15</v>
      </c>
      <c r="C13" s="4" t="s">
        <v>20</v>
      </c>
      <c r="D13" s="7">
        <v>6</v>
      </c>
      <c r="E13" s="6">
        <f>D13*30</f>
        <v>180</v>
      </c>
      <c r="F13" s="6">
        <f>G13+H13+I13</f>
        <v>75</v>
      </c>
      <c r="G13" s="6">
        <v>30</v>
      </c>
      <c r="H13" s="6"/>
      <c r="I13" s="6">
        <v>45</v>
      </c>
      <c r="J13" s="6">
        <f>E13-F13</f>
        <v>105</v>
      </c>
      <c r="K13" s="7">
        <f>F13/15</f>
        <v>5</v>
      </c>
      <c r="L13" s="6" t="s">
        <v>19</v>
      </c>
      <c r="M13" s="7">
        <f>F13/E13*100</f>
        <v>41.666666666666671</v>
      </c>
      <c r="N13" s="3" t="s">
        <v>230</v>
      </c>
      <c r="AD13" s="241" t="s">
        <v>316</v>
      </c>
      <c r="AN13" s="3"/>
      <c r="AO13" s="3"/>
    </row>
    <row r="14" spans="1:41" x14ac:dyDescent="0.3">
      <c r="A14" s="1" t="s">
        <v>17</v>
      </c>
      <c r="B14" s="1" t="s">
        <v>15</v>
      </c>
      <c r="C14" s="4" t="s">
        <v>21</v>
      </c>
      <c r="D14" s="7">
        <v>5</v>
      </c>
      <c r="E14" s="6">
        <f>D14*30</f>
        <v>150</v>
      </c>
      <c r="F14" s="6">
        <f>G14+H14+I14</f>
        <v>60</v>
      </c>
      <c r="G14" s="6">
        <v>30</v>
      </c>
      <c r="H14" s="6"/>
      <c r="I14" s="6">
        <v>30</v>
      </c>
      <c r="J14" s="6">
        <f>E14-F14</f>
        <v>90</v>
      </c>
      <c r="K14" s="7">
        <f>F14/15</f>
        <v>4</v>
      </c>
      <c r="L14" s="6" t="s">
        <v>19</v>
      </c>
      <c r="M14" s="7">
        <f>F14/E14*100</f>
        <v>40</v>
      </c>
      <c r="N14" s="3" t="s">
        <v>227</v>
      </c>
      <c r="AD14" s="241" t="s">
        <v>317</v>
      </c>
      <c r="AN14" s="3"/>
      <c r="AO14" s="3"/>
    </row>
    <row r="15" spans="1:41" x14ac:dyDescent="0.3">
      <c r="A15" s="1" t="s">
        <v>17</v>
      </c>
      <c r="B15" s="1" t="s">
        <v>15</v>
      </c>
      <c r="C15" s="4" t="s">
        <v>22</v>
      </c>
      <c r="D15" s="450">
        <v>6</v>
      </c>
      <c r="E15" s="6">
        <f>D15*30</f>
        <v>180</v>
      </c>
      <c r="F15" s="6">
        <f>G15+H15+I15</f>
        <v>60</v>
      </c>
      <c r="G15" s="6">
        <v>15</v>
      </c>
      <c r="H15" s="6">
        <v>45</v>
      </c>
      <c r="I15" s="6"/>
      <c r="J15" s="6">
        <f>E15-F15</f>
        <v>120</v>
      </c>
      <c r="K15" s="7">
        <f>F15/15</f>
        <v>4</v>
      </c>
      <c r="L15" s="6" t="s">
        <v>30</v>
      </c>
      <c r="M15" s="7">
        <f>F15/E15*100</f>
        <v>33.333333333333329</v>
      </c>
      <c r="N15" s="3" t="s">
        <v>230</v>
      </c>
      <c r="AD15" s="241" t="s">
        <v>318</v>
      </c>
      <c r="AN15" s="3"/>
      <c r="AO15" s="3"/>
    </row>
    <row r="16" spans="1:41" x14ac:dyDescent="0.3">
      <c r="A16" s="1" t="s">
        <v>17</v>
      </c>
      <c r="B16" s="1" t="s">
        <v>15</v>
      </c>
      <c r="C16" s="4" t="s">
        <v>245</v>
      </c>
      <c r="D16" s="450">
        <v>3</v>
      </c>
      <c r="E16" s="6">
        <f>D16*30</f>
        <v>90</v>
      </c>
      <c r="F16" s="6">
        <f>G16+H16+I16</f>
        <v>15</v>
      </c>
      <c r="G16" s="375">
        <v>8</v>
      </c>
      <c r="H16" s="375"/>
      <c r="I16" s="375">
        <v>7</v>
      </c>
      <c r="J16" s="375">
        <f>E16-F16</f>
        <v>75</v>
      </c>
      <c r="K16" s="374">
        <f>F16/15</f>
        <v>1</v>
      </c>
      <c r="L16" s="375" t="s">
        <v>17</v>
      </c>
      <c r="M16" s="374">
        <f>F16/E16*100</f>
        <v>16.666666666666664</v>
      </c>
      <c r="N16" s="3" t="s">
        <v>227</v>
      </c>
      <c r="AD16" s="241" t="s">
        <v>317</v>
      </c>
      <c r="AN16" s="3"/>
      <c r="AO16" s="3"/>
    </row>
    <row r="17" spans="1:41" x14ac:dyDescent="0.3">
      <c r="C17" s="8" t="s">
        <v>23</v>
      </c>
      <c r="D17" s="365">
        <f t="shared" ref="D17:K17" si="0">SUM(D10:D16)</f>
        <v>30</v>
      </c>
      <c r="E17" s="445">
        <f t="shared" si="0"/>
        <v>900</v>
      </c>
      <c r="F17" s="445">
        <f t="shared" si="0"/>
        <v>330</v>
      </c>
      <c r="G17" s="445">
        <f t="shared" si="0"/>
        <v>128</v>
      </c>
      <c r="H17" s="445">
        <f t="shared" si="0"/>
        <v>45</v>
      </c>
      <c r="I17" s="445">
        <f t="shared" si="0"/>
        <v>157</v>
      </c>
      <c r="J17" s="445">
        <f t="shared" si="0"/>
        <v>570</v>
      </c>
      <c r="K17" s="445">
        <f t="shared" si="0"/>
        <v>22</v>
      </c>
      <c r="L17" s="445"/>
      <c r="M17" s="445"/>
      <c r="AN17" s="3"/>
      <c r="AO17" s="3"/>
    </row>
    <row r="18" spans="1:41" x14ac:dyDescent="0.3">
      <c r="C18" s="4" t="s">
        <v>18</v>
      </c>
      <c r="D18" s="7">
        <v>3</v>
      </c>
      <c r="E18" s="6">
        <f>D18*30</f>
        <v>90</v>
      </c>
      <c r="F18" s="6">
        <f>G18+H18+I18</f>
        <v>60</v>
      </c>
      <c r="G18" s="6"/>
      <c r="H18" s="6"/>
      <c r="I18" s="6">
        <v>60</v>
      </c>
      <c r="J18" s="6">
        <f>E18-F18</f>
        <v>30</v>
      </c>
      <c r="K18" s="7">
        <f>F18/15</f>
        <v>4</v>
      </c>
      <c r="L18" s="6" t="s">
        <v>17</v>
      </c>
      <c r="M18" s="7">
        <f>F18/E18*100</f>
        <v>66.666666666666657</v>
      </c>
      <c r="N18" s="3" t="s">
        <v>230</v>
      </c>
      <c r="AN18" s="3"/>
      <c r="AO18" s="3"/>
    </row>
    <row r="19" spans="1:41" x14ac:dyDescent="0.3">
      <c r="C19" s="447"/>
      <c r="D19" s="448"/>
      <c r="E19" s="449"/>
      <c r="F19" s="449"/>
      <c r="G19" s="449"/>
      <c r="H19" s="449"/>
      <c r="I19" s="449"/>
      <c r="J19" s="449"/>
      <c r="K19" s="448"/>
      <c r="L19" s="449"/>
      <c r="M19" s="448"/>
      <c r="AN19" s="3"/>
      <c r="AO19" s="3"/>
    </row>
    <row r="20" spans="1:41" x14ac:dyDescent="0.3">
      <c r="C20" s="447" t="s">
        <v>343</v>
      </c>
      <c r="D20" s="448">
        <v>2</v>
      </c>
      <c r="E20" s="449"/>
      <c r="F20" s="449"/>
      <c r="G20" s="449"/>
      <c r="H20" s="449"/>
      <c r="I20" s="449"/>
      <c r="J20" s="449"/>
      <c r="K20" s="448"/>
      <c r="L20" s="449"/>
      <c r="M20" s="448"/>
      <c r="AN20" s="3"/>
      <c r="AO20" s="3"/>
    </row>
    <row r="21" spans="1:41" x14ac:dyDescent="0.3">
      <c r="C21" s="9" t="s">
        <v>344</v>
      </c>
      <c r="D21" s="12">
        <v>1</v>
      </c>
      <c r="E21" s="10"/>
      <c r="F21" s="10"/>
      <c r="G21" s="10"/>
      <c r="H21" s="10"/>
      <c r="I21" s="10"/>
      <c r="J21" s="10"/>
      <c r="K21" s="10"/>
      <c r="L21" s="10"/>
      <c r="M21" s="10"/>
      <c r="AN21" s="3"/>
      <c r="AO21" s="3"/>
    </row>
    <row r="22" spans="1:41" x14ac:dyDescent="0.3">
      <c r="C22" s="9"/>
      <c r="D22" s="12"/>
      <c r="E22" s="10"/>
      <c r="F22" s="10"/>
      <c r="G22" s="10"/>
      <c r="H22" s="10"/>
      <c r="I22" s="10"/>
      <c r="J22" s="10"/>
      <c r="K22" s="10"/>
      <c r="L22" s="10"/>
      <c r="M22" s="10"/>
      <c r="AN22" s="3"/>
      <c r="AO22" s="3"/>
    </row>
    <row r="23" spans="1:41" x14ac:dyDescent="0.3">
      <c r="C23" s="9" t="s">
        <v>24</v>
      </c>
      <c r="D23" s="10">
        <f>30-D17</f>
        <v>0</v>
      </c>
      <c r="E23" s="10"/>
      <c r="F23" s="10"/>
      <c r="G23" s="10"/>
      <c r="H23" s="10"/>
      <c r="I23" s="10"/>
      <c r="J23" s="10"/>
      <c r="K23" s="10"/>
      <c r="L23" s="10"/>
      <c r="AN23" s="3"/>
      <c r="AO23" s="3"/>
    </row>
    <row r="24" spans="1:41" x14ac:dyDescent="0.3">
      <c r="C24" s="2" t="s">
        <v>25</v>
      </c>
      <c r="AN24" s="3"/>
      <c r="AO24" s="3"/>
    </row>
    <row r="25" spans="1:41" ht="15" customHeight="1" x14ac:dyDescent="0.3">
      <c r="C25" s="1414" t="s">
        <v>0</v>
      </c>
      <c r="D25" s="1415" t="s">
        <v>1</v>
      </c>
      <c r="E25" s="1416" t="s">
        <v>2</v>
      </c>
      <c r="F25" s="1416"/>
      <c r="G25" s="1416"/>
      <c r="H25" s="1416"/>
      <c r="I25" s="1416"/>
      <c r="J25" s="1417"/>
      <c r="K25" s="1415" t="s">
        <v>3</v>
      </c>
      <c r="L25" s="1415" t="s">
        <v>4</v>
      </c>
      <c r="M25" s="1415" t="s">
        <v>5</v>
      </c>
      <c r="AN25" s="3"/>
      <c r="AO25" s="3"/>
    </row>
    <row r="26" spans="1:41" ht="15" customHeight="1" x14ac:dyDescent="0.3">
      <c r="C26" s="1414"/>
      <c r="D26" s="1415"/>
      <c r="E26" s="1415" t="s">
        <v>6</v>
      </c>
      <c r="F26" s="1418" t="s">
        <v>7</v>
      </c>
      <c r="G26" s="1418"/>
      <c r="H26" s="1418"/>
      <c r="I26" s="1418"/>
      <c r="J26" s="1415" t="s">
        <v>26</v>
      </c>
      <c r="K26" s="1415"/>
      <c r="L26" s="1415"/>
      <c r="M26" s="1415"/>
      <c r="AN26" s="3"/>
      <c r="AO26" s="3"/>
    </row>
    <row r="27" spans="1:41" ht="15" customHeight="1" x14ac:dyDescent="0.3">
      <c r="C27" s="1414"/>
      <c r="D27" s="1415"/>
      <c r="E27" s="1417"/>
      <c r="F27" s="1415" t="s">
        <v>9</v>
      </c>
      <c r="G27" s="1416" t="s">
        <v>10</v>
      </c>
      <c r="H27" s="1417"/>
      <c r="I27" s="1417"/>
      <c r="J27" s="1417"/>
      <c r="K27" s="1415"/>
      <c r="L27" s="1415"/>
      <c r="M27" s="1415"/>
      <c r="AN27" s="3"/>
      <c r="AO27" s="3"/>
    </row>
    <row r="28" spans="1:41" ht="15" customHeight="1" x14ac:dyDescent="0.3">
      <c r="C28" s="1414"/>
      <c r="D28" s="1415"/>
      <c r="E28" s="1417"/>
      <c r="F28" s="1419"/>
      <c r="G28" s="1420" t="s">
        <v>27</v>
      </c>
      <c r="H28" s="1420" t="s">
        <v>28</v>
      </c>
      <c r="I28" s="1420" t="s">
        <v>29</v>
      </c>
      <c r="J28" s="1417"/>
      <c r="K28" s="1415"/>
      <c r="L28" s="1415"/>
      <c r="M28" s="1415"/>
      <c r="AN28" s="3"/>
      <c r="AO28" s="3"/>
    </row>
    <row r="29" spans="1:41" x14ac:dyDescent="0.3">
      <c r="C29" s="1414"/>
      <c r="D29" s="1415"/>
      <c r="E29" s="1417"/>
      <c r="F29" s="1419"/>
      <c r="G29" s="1420"/>
      <c r="H29" s="1420"/>
      <c r="I29" s="1420"/>
      <c r="J29" s="1417"/>
      <c r="K29" s="1415"/>
      <c r="L29" s="1415"/>
      <c r="M29" s="1415"/>
      <c r="AN29" s="3"/>
      <c r="AO29" s="3"/>
    </row>
    <row r="30" spans="1:41" x14ac:dyDescent="0.3">
      <c r="C30" s="1414"/>
      <c r="D30" s="1415"/>
      <c r="E30" s="1417"/>
      <c r="F30" s="1419"/>
      <c r="G30" s="1420"/>
      <c r="H30" s="1420"/>
      <c r="I30" s="1420"/>
      <c r="J30" s="1417"/>
      <c r="K30" s="1415"/>
      <c r="L30" s="1415"/>
      <c r="M30" s="1415"/>
      <c r="AN30" s="3"/>
      <c r="AO30" s="3"/>
    </row>
    <row r="31" spans="1:41" x14ac:dyDescent="0.3">
      <c r="C31" s="1414"/>
      <c r="D31" s="1415"/>
      <c r="E31" s="1417"/>
      <c r="F31" s="1419"/>
      <c r="G31" s="1420"/>
      <c r="H31" s="1420"/>
      <c r="I31" s="1420"/>
      <c r="J31" s="1417"/>
      <c r="K31" s="1415"/>
      <c r="L31" s="1415"/>
      <c r="M31" s="1415"/>
      <c r="AN31" s="3"/>
      <c r="AO31" s="3"/>
    </row>
    <row r="32" spans="1:41" x14ac:dyDescent="0.3">
      <c r="A32" s="1" t="s">
        <v>17</v>
      </c>
      <c r="B32" s="1" t="s">
        <v>15</v>
      </c>
      <c r="C32" s="4" t="s">
        <v>16</v>
      </c>
      <c r="D32" s="451">
        <v>4</v>
      </c>
      <c r="E32" s="6">
        <f>D32*30</f>
        <v>120</v>
      </c>
      <c r="F32" s="375">
        <f>G32+H32+I32</f>
        <v>36</v>
      </c>
      <c r="G32" s="375"/>
      <c r="H32" s="375"/>
      <c r="I32" s="375">
        <v>36</v>
      </c>
      <c r="J32" s="375">
        <f>E32-F32</f>
        <v>84</v>
      </c>
      <c r="K32" s="374">
        <f>F32/18</f>
        <v>2</v>
      </c>
      <c r="L32" s="375" t="s">
        <v>17</v>
      </c>
      <c r="M32" s="374">
        <f>F32/E32*100</f>
        <v>30</v>
      </c>
      <c r="N32" s="3" t="s">
        <v>230</v>
      </c>
      <c r="AD32" s="241" t="s">
        <v>314</v>
      </c>
      <c r="AN32" s="3"/>
      <c r="AO32" s="3"/>
    </row>
    <row r="33" spans="1:41" x14ac:dyDescent="0.3">
      <c r="A33" s="1" t="s">
        <v>17</v>
      </c>
      <c r="B33" s="1" t="s">
        <v>15</v>
      </c>
      <c r="C33" s="3"/>
      <c r="AD33" s="241" t="s">
        <v>323</v>
      </c>
      <c r="AN33" s="3"/>
      <c r="AO33" s="3"/>
    </row>
    <row r="34" spans="1:41" x14ac:dyDescent="0.3">
      <c r="A34" s="1" t="s">
        <v>17</v>
      </c>
      <c r="B34" s="1" t="s">
        <v>15</v>
      </c>
      <c r="C34" s="4" t="s">
        <v>35</v>
      </c>
      <c r="D34" s="450">
        <v>7</v>
      </c>
      <c r="E34" s="6">
        <f t="shared" ref="E34:E39" si="1">D34*30</f>
        <v>210</v>
      </c>
      <c r="F34" s="6">
        <f t="shared" ref="F34:F39" si="2">G34+H34+I34</f>
        <v>72</v>
      </c>
      <c r="G34" s="6">
        <v>36</v>
      </c>
      <c r="H34" s="6">
        <v>18</v>
      </c>
      <c r="I34" s="6">
        <v>18</v>
      </c>
      <c r="J34" s="6">
        <f t="shared" ref="J34:J39" si="3">E34-F34</f>
        <v>138</v>
      </c>
      <c r="K34" s="7">
        <f t="shared" ref="K34:K39" si="4">F34/18</f>
        <v>4</v>
      </c>
      <c r="L34" s="6" t="s">
        <v>19</v>
      </c>
      <c r="M34" s="7">
        <f t="shared" ref="M34:M39" si="5">F34/E34*100</f>
        <v>34.285714285714285</v>
      </c>
      <c r="N34" s="3" t="s">
        <v>230</v>
      </c>
      <c r="AD34" s="241" t="s">
        <v>316</v>
      </c>
      <c r="AN34" s="3"/>
      <c r="AO34" s="3"/>
    </row>
    <row r="35" spans="1:41" x14ac:dyDescent="0.3">
      <c r="A35" s="1" t="s">
        <v>17</v>
      </c>
      <c r="B35" s="1" t="s">
        <v>15</v>
      </c>
      <c r="C35" s="4" t="s">
        <v>246</v>
      </c>
      <c r="D35" s="7">
        <v>6</v>
      </c>
      <c r="E35" s="6">
        <f t="shared" si="1"/>
        <v>180</v>
      </c>
      <c r="F35" s="6">
        <f t="shared" si="2"/>
        <v>72</v>
      </c>
      <c r="G35" s="6">
        <v>36</v>
      </c>
      <c r="H35" s="6"/>
      <c r="I35" s="6">
        <v>36</v>
      </c>
      <c r="J35" s="6">
        <f t="shared" si="3"/>
        <v>108</v>
      </c>
      <c r="K35" s="7">
        <f t="shared" si="4"/>
        <v>4</v>
      </c>
      <c r="L35" s="6" t="s">
        <v>19</v>
      </c>
      <c r="M35" s="7">
        <f t="shared" si="5"/>
        <v>40</v>
      </c>
      <c r="N35" s="3" t="s">
        <v>227</v>
      </c>
      <c r="AD35" s="241" t="s">
        <v>317</v>
      </c>
      <c r="AN35" s="3"/>
      <c r="AO35" s="3"/>
    </row>
    <row r="36" spans="1:41" x14ac:dyDescent="0.3">
      <c r="A36" s="1" t="s">
        <v>17</v>
      </c>
      <c r="B36" s="1" t="s">
        <v>15</v>
      </c>
      <c r="C36" s="4" t="s">
        <v>31</v>
      </c>
      <c r="D36" s="450">
        <v>5</v>
      </c>
      <c r="E36" s="6">
        <f t="shared" si="1"/>
        <v>150</v>
      </c>
      <c r="F36" s="6">
        <f t="shared" si="2"/>
        <v>54</v>
      </c>
      <c r="G36" s="6">
        <v>18</v>
      </c>
      <c r="H36" s="6"/>
      <c r="I36" s="6">
        <v>36</v>
      </c>
      <c r="J36" s="6">
        <f t="shared" si="3"/>
        <v>96</v>
      </c>
      <c r="K36" s="7">
        <f t="shared" si="4"/>
        <v>3</v>
      </c>
      <c r="L36" s="6" t="s">
        <v>19</v>
      </c>
      <c r="M36" s="7">
        <f t="shared" si="5"/>
        <v>36</v>
      </c>
      <c r="N36" s="3" t="s">
        <v>230</v>
      </c>
      <c r="AD36" s="241" t="s">
        <v>315</v>
      </c>
      <c r="AN36" s="3"/>
      <c r="AO36" s="3"/>
    </row>
    <row r="37" spans="1:41" x14ac:dyDescent="0.3">
      <c r="A37" s="1" t="s">
        <v>17</v>
      </c>
      <c r="B37" s="1" t="s">
        <v>15</v>
      </c>
      <c r="C37" s="4" t="s">
        <v>223</v>
      </c>
      <c r="D37" s="7">
        <v>4.5</v>
      </c>
      <c r="E37" s="6">
        <f t="shared" si="1"/>
        <v>135</v>
      </c>
      <c r="F37" s="6">
        <f t="shared" si="2"/>
        <v>18</v>
      </c>
      <c r="G37" s="6"/>
      <c r="H37" s="6"/>
      <c r="I37" s="6">
        <v>18</v>
      </c>
      <c r="J37" s="6">
        <f t="shared" si="3"/>
        <v>117</v>
      </c>
      <c r="K37" s="7">
        <f t="shared" si="4"/>
        <v>1</v>
      </c>
      <c r="L37" s="6" t="s">
        <v>17</v>
      </c>
      <c r="M37" s="7">
        <f t="shared" si="5"/>
        <v>13.333333333333334</v>
      </c>
      <c r="N37" s="3" t="s">
        <v>227</v>
      </c>
      <c r="AD37" s="241" t="s">
        <v>317</v>
      </c>
      <c r="AN37" s="3"/>
      <c r="AO37" s="3"/>
    </row>
    <row r="38" spans="1:41" x14ac:dyDescent="0.3">
      <c r="A38" s="1" t="s">
        <v>17</v>
      </c>
      <c r="B38" s="1" t="s">
        <v>15</v>
      </c>
      <c r="C38" s="4" t="s">
        <v>33</v>
      </c>
      <c r="D38" s="450">
        <v>3.5</v>
      </c>
      <c r="E38" s="6">
        <f t="shared" si="1"/>
        <v>105</v>
      </c>
      <c r="F38" s="6">
        <f t="shared" si="2"/>
        <v>36</v>
      </c>
      <c r="G38" s="6">
        <v>18</v>
      </c>
      <c r="H38" s="6"/>
      <c r="I38" s="6">
        <v>18</v>
      </c>
      <c r="J38" s="6">
        <f t="shared" si="3"/>
        <v>69</v>
      </c>
      <c r="K38" s="7">
        <f t="shared" si="4"/>
        <v>2</v>
      </c>
      <c r="L38" s="6" t="s">
        <v>30</v>
      </c>
      <c r="M38" s="7">
        <f t="shared" si="5"/>
        <v>34.285714285714285</v>
      </c>
      <c r="N38" s="3" t="s">
        <v>230</v>
      </c>
      <c r="AD38" s="241" t="s">
        <v>314</v>
      </c>
      <c r="AN38" s="3"/>
      <c r="AO38" s="3"/>
    </row>
    <row r="39" spans="1:41" x14ac:dyDescent="0.3">
      <c r="C39" s="4"/>
      <c r="D39" s="7"/>
      <c r="E39" s="6">
        <f t="shared" si="1"/>
        <v>0</v>
      </c>
      <c r="F39" s="6">
        <f t="shared" si="2"/>
        <v>0</v>
      </c>
      <c r="G39" s="6"/>
      <c r="H39" s="6"/>
      <c r="I39" s="6"/>
      <c r="J39" s="6">
        <f t="shared" si="3"/>
        <v>0</v>
      </c>
      <c r="K39" s="7">
        <f t="shared" si="4"/>
        <v>0</v>
      </c>
      <c r="L39" s="6"/>
      <c r="M39" s="7" t="e">
        <f t="shared" si="5"/>
        <v>#DIV/0!</v>
      </c>
      <c r="AN39" s="3"/>
      <c r="AO39" s="3"/>
    </row>
    <row r="40" spans="1:41" x14ac:dyDescent="0.3">
      <c r="C40" s="8" t="s">
        <v>23</v>
      </c>
      <c r="D40" s="365">
        <f>SUM(D32:D39)</f>
        <v>30</v>
      </c>
      <c r="E40" s="445">
        <f t="shared" ref="E40:J40" si="6">SUM(E32:E39)</f>
        <v>900</v>
      </c>
      <c r="F40" s="445">
        <f t="shared" si="6"/>
        <v>288</v>
      </c>
      <c r="G40" s="445">
        <f t="shared" si="6"/>
        <v>108</v>
      </c>
      <c r="H40" s="445">
        <f t="shared" si="6"/>
        <v>18</v>
      </c>
      <c r="I40" s="445">
        <f t="shared" si="6"/>
        <v>162</v>
      </c>
      <c r="J40" s="445">
        <f t="shared" si="6"/>
        <v>612</v>
      </c>
      <c r="K40" s="445">
        <f>SUM(K32:K39)</f>
        <v>16</v>
      </c>
      <c r="L40" s="445"/>
      <c r="M40" s="445"/>
      <c r="AN40" s="3"/>
      <c r="AO40" s="3"/>
    </row>
    <row r="41" spans="1:41" x14ac:dyDescent="0.3">
      <c r="C41" s="9"/>
      <c r="D41" s="12"/>
      <c r="AN41" s="3"/>
      <c r="AO41" s="3"/>
    </row>
    <row r="42" spans="1:41" x14ac:dyDescent="0.3">
      <c r="C42" s="9" t="s">
        <v>345</v>
      </c>
      <c r="D42" s="12">
        <v>1</v>
      </c>
      <c r="AN42" s="3"/>
      <c r="AO42" s="3"/>
    </row>
    <row r="43" spans="1:41" x14ac:dyDescent="0.3">
      <c r="C43" s="9" t="s">
        <v>346</v>
      </c>
      <c r="D43" s="12">
        <v>1</v>
      </c>
      <c r="AN43" s="3"/>
      <c r="AO43" s="3"/>
    </row>
    <row r="44" spans="1:41" x14ac:dyDescent="0.3">
      <c r="C44" s="9" t="s">
        <v>347</v>
      </c>
      <c r="D44" s="12">
        <v>0.5</v>
      </c>
      <c r="AN44" s="3"/>
      <c r="AO44" s="3"/>
    </row>
    <row r="45" spans="1:41" x14ac:dyDescent="0.3">
      <c r="C45" s="9" t="s">
        <v>348</v>
      </c>
      <c r="D45" s="12">
        <v>1</v>
      </c>
      <c r="AN45" s="3"/>
      <c r="AO45" s="3"/>
    </row>
    <row r="46" spans="1:41" x14ac:dyDescent="0.3">
      <c r="C46" s="9"/>
      <c r="D46" s="12"/>
      <c r="AN46" s="3"/>
      <c r="AO46" s="3"/>
    </row>
    <row r="47" spans="1:41" x14ac:dyDescent="0.3">
      <c r="C47" s="9"/>
      <c r="D47" s="12"/>
      <c r="AN47" s="3"/>
      <c r="AO47" s="3"/>
    </row>
    <row r="48" spans="1:41" x14ac:dyDescent="0.3">
      <c r="C48" s="4" t="s">
        <v>18</v>
      </c>
      <c r="D48" s="7">
        <v>3.5</v>
      </c>
      <c r="E48" s="6">
        <f>D48*30</f>
        <v>105</v>
      </c>
      <c r="F48" s="6">
        <f>G48+H48+I48</f>
        <v>72</v>
      </c>
      <c r="G48" s="6"/>
      <c r="H48" s="6"/>
      <c r="I48" s="6">
        <v>72</v>
      </c>
      <c r="J48" s="6">
        <f>E48-F48</f>
        <v>33</v>
      </c>
      <c r="K48" s="7">
        <f>F48/18</f>
        <v>4</v>
      </c>
      <c r="L48" s="6" t="s">
        <v>17</v>
      </c>
      <c r="M48" s="7">
        <f>F48/E48*100</f>
        <v>68.571428571428569</v>
      </c>
      <c r="N48" s="3" t="s">
        <v>230</v>
      </c>
      <c r="AN48" s="3"/>
      <c r="AO48" s="3"/>
    </row>
    <row r="49" spans="1:41" x14ac:dyDescent="0.3">
      <c r="C49" s="9"/>
      <c r="D49" s="12"/>
      <c r="AN49" s="3"/>
      <c r="AO49" s="3"/>
    </row>
    <row r="50" spans="1:41" x14ac:dyDescent="0.3">
      <c r="C50" s="2" t="s">
        <v>210</v>
      </c>
      <c r="AN50" s="3"/>
      <c r="AO50" s="3"/>
    </row>
    <row r="51" spans="1:41" ht="15" customHeight="1" x14ac:dyDescent="0.3">
      <c r="C51" s="1414" t="s">
        <v>0</v>
      </c>
      <c r="D51" s="1415" t="s">
        <v>1</v>
      </c>
      <c r="E51" s="1416" t="s">
        <v>2</v>
      </c>
      <c r="F51" s="1416"/>
      <c r="G51" s="1416"/>
      <c r="H51" s="1416"/>
      <c r="I51" s="1416"/>
      <c r="J51" s="1417"/>
      <c r="K51" s="1415" t="s">
        <v>3</v>
      </c>
      <c r="L51" s="1415" t="s">
        <v>4</v>
      </c>
      <c r="M51" s="1415" t="s">
        <v>5</v>
      </c>
      <c r="AN51" s="3"/>
      <c r="AO51" s="3"/>
    </row>
    <row r="52" spans="1:41" ht="15" customHeight="1" x14ac:dyDescent="0.3">
      <c r="C52" s="1414"/>
      <c r="D52" s="1415"/>
      <c r="E52" s="1415" t="s">
        <v>6</v>
      </c>
      <c r="F52" s="1418" t="s">
        <v>7</v>
      </c>
      <c r="G52" s="1418"/>
      <c r="H52" s="1418"/>
      <c r="I52" s="1418"/>
      <c r="J52" s="1415" t="s">
        <v>26</v>
      </c>
      <c r="K52" s="1415"/>
      <c r="L52" s="1415"/>
      <c r="M52" s="1415"/>
      <c r="AN52" s="3"/>
      <c r="AO52" s="3"/>
    </row>
    <row r="53" spans="1:41" ht="15" customHeight="1" x14ac:dyDescent="0.3">
      <c r="C53" s="1414"/>
      <c r="D53" s="1415"/>
      <c r="E53" s="1417"/>
      <c r="F53" s="1415" t="s">
        <v>9</v>
      </c>
      <c r="G53" s="1416" t="s">
        <v>10</v>
      </c>
      <c r="H53" s="1417"/>
      <c r="I53" s="1417"/>
      <c r="J53" s="1417"/>
      <c r="K53" s="1415"/>
      <c r="L53" s="1415"/>
      <c r="M53" s="1415"/>
      <c r="AN53" s="3"/>
      <c r="AO53" s="3"/>
    </row>
    <row r="54" spans="1:41" ht="15" customHeight="1" x14ac:dyDescent="0.3">
      <c r="C54" s="1414"/>
      <c r="D54" s="1415"/>
      <c r="E54" s="1417"/>
      <c r="F54" s="1419"/>
      <c r="G54" s="1415" t="s">
        <v>27</v>
      </c>
      <c r="H54" s="1415" t="s">
        <v>28</v>
      </c>
      <c r="I54" s="1415" t="s">
        <v>29</v>
      </c>
      <c r="J54" s="1417"/>
      <c r="K54" s="1415"/>
      <c r="L54" s="1415"/>
      <c r="M54" s="1415"/>
      <c r="AN54" s="3"/>
      <c r="AO54" s="3"/>
    </row>
    <row r="55" spans="1:41" x14ac:dyDescent="0.3">
      <c r="C55" s="1414"/>
      <c r="D55" s="1415"/>
      <c r="E55" s="1417"/>
      <c r="F55" s="1419"/>
      <c r="G55" s="1415"/>
      <c r="H55" s="1415"/>
      <c r="I55" s="1415"/>
      <c r="J55" s="1417"/>
      <c r="K55" s="1415"/>
      <c r="L55" s="1415"/>
      <c r="M55" s="1415"/>
      <c r="AN55" s="3"/>
      <c r="AO55" s="3"/>
    </row>
    <row r="56" spans="1:41" ht="10.5" customHeight="1" x14ac:dyDescent="0.3">
      <c r="C56" s="1414"/>
      <c r="D56" s="1415"/>
      <c r="E56" s="1417"/>
      <c r="F56" s="1419"/>
      <c r="G56" s="1415"/>
      <c r="H56" s="1415"/>
      <c r="I56" s="1415"/>
      <c r="J56" s="1417"/>
      <c r="K56" s="1415"/>
      <c r="L56" s="1415"/>
      <c r="M56" s="1415"/>
      <c r="AN56" s="3"/>
      <c r="AO56" s="3"/>
    </row>
    <row r="57" spans="1:41" hidden="1" x14ac:dyDescent="0.3">
      <c r="C57" s="1414"/>
      <c r="D57" s="1415"/>
      <c r="E57" s="1417"/>
      <c r="F57" s="1419"/>
      <c r="G57" s="1415"/>
      <c r="H57" s="1415"/>
      <c r="I57" s="1415"/>
      <c r="J57" s="1417"/>
      <c r="K57" s="1415"/>
      <c r="L57" s="1415"/>
      <c r="M57" s="1415"/>
      <c r="AN57" s="3"/>
      <c r="AO57" s="3"/>
    </row>
    <row r="58" spans="1:41" x14ac:dyDescent="0.3">
      <c r="A58" s="1" t="s">
        <v>17</v>
      </c>
      <c r="B58" s="1" t="s">
        <v>15</v>
      </c>
      <c r="C58" s="4" t="s">
        <v>34</v>
      </c>
      <c r="D58" s="451">
        <v>4.5</v>
      </c>
      <c r="E58" s="6">
        <f>D58*30</f>
        <v>135</v>
      </c>
      <c r="F58" s="6">
        <f>G58+H58+I58</f>
        <v>45</v>
      </c>
      <c r="G58" s="6"/>
      <c r="H58" s="6"/>
      <c r="I58" s="6">
        <v>45</v>
      </c>
      <c r="J58" s="6">
        <f>E58-F58</f>
        <v>90</v>
      </c>
      <c r="K58" s="7">
        <f>F58/15</f>
        <v>3</v>
      </c>
      <c r="L58" s="6" t="s">
        <v>17</v>
      </c>
      <c r="M58" s="7">
        <f>F58/E58*100</f>
        <v>33.333333333333329</v>
      </c>
      <c r="N58" s="3" t="s">
        <v>230</v>
      </c>
      <c r="AD58" s="241" t="s">
        <v>314</v>
      </c>
      <c r="AN58" s="3"/>
      <c r="AO58" s="3"/>
    </row>
    <row r="59" spans="1:41" x14ac:dyDescent="0.3">
      <c r="C59" s="4"/>
      <c r="D59" s="7"/>
      <c r="E59" s="6"/>
      <c r="F59" s="6"/>
      <c r="G59" s="6"/>
      <c r="H59" s="6"/>
      <c r="I59" s="6"/>
      <c r="J59" s="6"/>
      <c r="K59" s="7"/>
      <c r="L59" s="6"/>
      <c r="M59" s="7"/>
      <c r="AD59" s="241" t="s">
        <v>323</v>
      </c>
      <c r="AN59" s="3"/>
      <c r="AO59" s="3"/>
    </row>
    <row r="60" spans="1:41" x14ac:dyDescent="0.3">
      <c r="A60" s="1" t="s">
        <v>13</v>
      </c>
      <c r="B60" s="1" t="s">
        <v>15</v>
      </c>
      <c r="C60" s="4" t="s">
        <v>309</v>
      </c>
      <c r="D60" s="450">
        <v>5.5</v>
      </c>
      <c r="E60" s="6">
        <f t="shared" ref="E60:E65" si="7">D60*30</f>
        <v>165</v>
      </c>
      <c r="F60" s="6">
        <f t="shared" ref="F60:F65" si="8">G60+H60+I60</f>
        <v>60</v>
      </c>
      <c r="G60" s="6">
        <v>30</v>
      </c>
      <c r="H60" s="6"/>
      <c r="I60" s="6">
        <v>30</v>
      </c>
      <c r="J60" s="6">
        <f t="shared" ref="J60:J65" si="9">E60-F60</f>
        <v>105</v>
      </c>
      <c r="K60" s="7">
        <f>F60/15</f>
        <v>4</v>
      </c>
      <c r="L60" s="6" t="s">
        <v>30</v>
      </c>
      <c r="M60" s="7">
        <f t="shared" ref="M60:M65" si="10">F60/E60*100</f>
        <v>36.363636363636367</v>
      </c>
      <c r="N60" s="3" t="s">
        <v>230</v>
      </c>
      <c r="AD60" s="241" t="s">
        <v>317</v>
      </c>
      <c r="AN60" s="3"/>
      <c r="AO60" s="3"/>
    </row>
    <row r="61" spans="1:41" x14ac:dyDescent="0.3">
      <c r="A61" s="1" t="s">
        <v>13</v>
      </c>
      <c r="B61" s="1" t="s">
        <v>15</v>
      </c>
      <c r="C61" s="4" t="s">
        <v>42</v>
      </c>
      <c r="D61" s="7">
        <v>5</v>
      </c>
      <c r="E61" s="6">
        <f t="shared" si="7"/>
        <v>150</v>
      </c>
      <c r="F61" s="6">
        <f t="shared" si="8"/>
        <v>60</v>
      </c>
      <c r="G61" s="6">
        <v>30</v>
      </c>
      <c r="H61" s="6"/>
      <c r="I61" s="6">
        <v>30</v>
      </c>
      <c r="J61" s="6">
        <f t="shared" si="9"/>
        <v>90</v>
      </c>
      <c r="K61" s="7">
        <f>F61/15</f>
        <v>4</v>
      </c>
      <c r="L61" s="6" t="s">
        <v>19</v>
      </c>
      <c r="M61" s="7">
        <f t="shared" si="10"/>
        <v>40</v>
      </c>
      <c r="N61" s="3" t="s">
        <v>227</v>
      </c>
      <c r="AD61" s="241" t="s">
        <v>317</v>
      </c>
      <c r="AN61" s="3"/>
      <c r="AO61" s="3"/>
    </row>
    <row r="62" spans="1:41" x14ac:dyDescent="0.3">
      <c r="A62" s="1" t="s">
        <v>13</v>
      </c>
      <c r="B62" s="1" t="s">
        <v>15</v>
      </c>
      <c r="C62" s="4" t="s">
        <v>133</v>
      </c>
      <c r="D62" s="7">
        <v>6</v>
      </c>
      <c r="E62" s="6">
        <f t="shared" si="7"/>
        <v>180</v>
      </c>
      <c r="F62" s="6">
        <f t="shared" si="8"/>
        <v>60</v>
      </c>
      <c r="G62" s="6">
        <v>30</v>
      </c>
      <c r="H62" s="6"/>
      <c r="I62" s="6">
        <v>30</v>
      </c>
      <c r="J62" s="6">
        <f t="shared" si="9"/>
        <v>120</v>
      </c>
      <c r="K62" s="7">
        <f>F62/15</f>
        <v>4</v>
      </c>
      <c r="L62" s="6" t="s">
        <v>19</v>
      </c>
      <c r="M62" s="7">
        <f t="shared" si="10"/>
        <v>33.333333333333329</v>
      </c>
      <c r="N62" s="3" t="s">
        <v>228</v>
      </c>
      <c r="AD62" s="241" t="s">
        <v>319</v>
      </c>
      <c r="AN62" s="3"/>
      <c r="AO62" s="3"/>
    </row>
    <row r="63" spans="1:41" x14ac:dyDescent="0.3">
      <c r="A63" s="1" t="s">
        <v>17</v>
      </c>
      <c r="B63" s="1" t="s">
        <v>15</v>
      </c>
      <c r="C63" s="4" t="s">
        <v>37</v>
      </c>
      <c r="D63" s="450">
        <v>6</v>
      </c>
      <c r="E63" s="6">
        <f t="shared" si="7"/>
        <v>180</v>
      </c>
      <c r="F63" s="6">
        <f t="shared" si="8"/>
        <v>60</v>
      </c>
      <c r="G63" s="6">
        <v>30</v>
      </c>
      <c r="H63" s="6"/>
      <c r="I63" s="6">
        <v>30</v>
      </c>
      <c r="J63" s="6">
        <f t="shared" si="9"/>
        <v>120</v>
      </c>
      <c r="K63" s="7">
        <f>F63/15</f>
        <v>4</v>
      </c>
      <c r="L63" s="6" t="s">
        <v>19</v>
      </c>
      <c r="M63" s="7">
        <f t="shared" si="10"/>
        <v>33.333333333333329</v>
      </c>
      <c r="N63" s="3" t="s">
        <v>229</v>
      </c>
      <c r="AD63" s="241" t="s">
        <v>320</v>
      </c>
      <c r="AN63" s="3"/>
      <c r="AO63" s="3"/>
    </row>
    <row r="64" spans="1:41" x14ac:dyDescent="0.3">
      <c r="A64" s="1" t="s">
        <v>17</v>
      </c>
      <c r="B64" s="1" t="s">
        <v>32</v>
      </c>
      <c r="C64" s="4" t="s">
        <v>202</v>
      </c>
      <c r="D64" s="7">
        <v>3</v>
      </c>
      <c r="E64" s="6">
        <f t="shared" si="7"/>
        <v>90</v>
      </c>
      <c r="F64" s="6">
        <f t="shared" si="8"/>
        <v>30</v>
      </c>
      <c r="G64" s="6">
        <v>15</v>
      </c>
      <c r="H64" s="6"/>
      <c r="I64" s="6">
        <v>15</v>
      </c>
      <c r="J64" s="6">
        <f t="shared" si="9"/>
        <v>60</v>
      </c>
      <c r="K64" s="7">
        <f>F64/15</f>
        <v>2</v>
      </c>
      <c r="L64" s="6" t="s">
        <v>17</v>
      </c>
      <c r="M64" s="7">
        <f t="shared" si="10"/>
        <v>33.333333333333329</v>
      </c>
      <c r="N64" s="3" t="s">
        <v>229</v>
      </c>
      <c r="AD64" s="241" t="s">
        <v>320</v>
      </c>
      <c r="AN64" s="3"/>
      <c r="AO64" s="3"/>
    </row>
    <row r="65" spans="3:41" x14ac:dyDescent="0.3">
      <c r="C65" s="4"/>
      <c r="D65" s="7"/>
      <c r="E65" s="6">
        <f t="shared" si="7"/>
        <v>0</v>
      </c>
      <c r="F65" s="6">
        <f t="shared" si="8"/>
        <v>0</v>
      </c>
      <c r="G65" s="6"/>
      <c r="H65" s="6"/>
      <c r="I65" s="6"/>
      <c r="J65" s="6">
        <f t="shared" si="9"/>
        <v>0</v>
      </c>
      <c r="K65" s="7">
        <f>F65/18</f>
        <v>0</v>
      </c>
      <c r="L65" s="6"/>
      <c r="M65" s="7" t="e">
        <f t="shared" si="10"/>
        <v>#DIV/0!</v>
      </c>
      <c r="AN65" s="3"/>
      <c r="AO65" s="3"/>
    </row>
    <row r="66" spans="3:41" x14ac:dyDescent="0.3">
      <c r="C66" s="8" t="s">
        <v>23</v>
      </c>
      <c r="D66" s="365">
        <f>SUM(D58:D65)</f>
        <v>30</v>
      </c>
      <c r="E66" s="445">
        <f>SUM(E58:E65)</f>
        <v>900</v>
      </c>
      <c r="F66" s="445">
        <f t="shared" ref="F66:L66" si="11">SUM(F58:F65)</f>
        <v>315</v>
      </c>
      <c r="G66" s="445">
        <f t="shared" si="11"/>
        <v>135</v>
      </c>
      <c r="H66" s="445">
        <f t="shared" si="11"/>
        <v>0</v>
      </c>
      <c r="I66" s="445">
        <f t="shared" si="11"/>
        <v>180</v>
      </c>
      <c r="J66" s="445">
        <f t="shared" si="11"/>
        <v>585</v>
      </c>
      <c r="K66" s="445">
        <f t="shared" si="11"/>
        <v>21</v>
      </c>
      <c r="L66" s="445">
        <f t="shared" si="11"/>
        <v>0</v>
      </c>
      <c r="M66" s="445"/>
      <c r="AN66" s="3"/>
      <c r="AO66" s="3"/>
    </row>
    <row r="67" spans="3:41" x14ac:dyDescent="0.3">
      <c r="C67" s="9"/>
      <c r="D67" s="10"/>
      <c r="E67" s="10"/>
      <c r="F67" s="10"/>
      <c r="G67" s="10"/>
      <c r="H67" s="10"/>
      <c r="I67" s="10"/>
      <c r="J67" s="10"/>
      <c r="K67" s="10"/>
      <c r="L67" s="10"/>
      <c r="M67" s="10"/>
      <c r="AN67" s="3"/>
      <c r="AO67" s="3"/>
    </row>
    <row r="68" spans="3:41" x14ac:dyDescent="0.3">
      <c r="C68" s="9" t="s">
        <v>349</v>
      </c>
      <c r="D68" s="10">
        <v>1</v>
      </c>
      <c r="E68" s="10"/>
      <c r="F68" s="10"/>
      <c r="G68" s="10"/>
      <c r="H68" s="10"/>
      <c r="I68" s="10"/>
      <c r="J68" s="10"/>
      <c r="K68" s="10"/>
      <c r="L68" s="10"/>
      <c r="M68" s="10"/>
      <c r="AN68" s="3"/>
      <c r="AO68" s="3"/>
    </row>
    <row r="69" spans="3:41" x14ac:dyDescent="0.3">
      <c r="C69" s="9" t="s">
        <v>348</v>
      </c>
      <c r="D69" s="452">
        <v>1.5</v>
      </c>
      <c r="E69" s="10"/>
      <c r="F69" s="10"/>
      <c r="G69" s="10"/>
      <c r="H69" s="10"/>
      <c r="I69" s="10"/>
      <c r="J69" s="10"/>
      <c r="K69" s="10"/>
      <c r="L69" s="10"/>
      <c r="M69" s="10"/>
      <c r="AN69" s="3"/>
      <c r="AO69" s="3"/>
    </row>
    <row r="70" spans="3:41" x14ac:dyDescent="0.3">
      <c r="C70" s="9" t="s">
        <v>350</v>
      </c>
      <c r="D70" s="10">
        <v>0.5</v>
      </c>
      <c r="E70" s="10"/>
      <c r="F70" s="10"/>
      <c r="G70" s="10"/>
      <c r="H70" s="10"/>
      <c r="I70" s="10"/>
      <c r="J70" s="10"/>
      <c r="K70" s="10"/>
      <c r="L70" s="10"/>
      <c r="M70" s="10"/>
      <c r="AN70" s="3"/>
      <c r="AO70" s="3"/>
    </row>
    <row r="71" spans="3:41" x14ac:dyDescent="0.3">
      <c r="C71" s="9"/>
      <c r="D71" s="10"/>
      <c r="E71" s="10"/>
      <c r="F71" s="10"/>
      <c r="G71" s="10"/>
      <c r="H71" s="10"/>
      <c r="I71" s="10"/>
      <c r="J71" s="10"/>
      <c r="K71" s="10"/>
      <c r="L71" s="10"/>
      <c r="M71" s="10"/>
      <c r="AN71" s="3"/>
      <c r="AO71" s="3"/>
    </row>
    <row r="72" spans="3:41" x14ac:dyDescent="0.3">
      <c r="C72" s="4" t="s">
        <v>18</v>
      </c>
      <c r="D72" s="7">
        <v>3</v>
      </c>
      <c r="E72" s="6">
        <f>D72*30</f>
        <v>90</v>
      </c>
      <c r="F72" s="6">
        <f>G72+H72+I72</f>
        <v>60</v>
      </c>
      <c r="G72" s="6"/>
      <c r="H72" s="6"/>
      <c r="I72" s="6">
        <v>60</v>
      </c>
      <c r="J72" s="6">
        <f>E72-F72</f>
        <v>30</v>
      </c>
      <c r="K72" s="7">
        <f>F72/15</f>
        <v>4</v>
      </c>
      <c r="L72" s="6" t="s">
        <v>17</v>
      </c>
      <c r="M72" s="7">
        <f>F72/E72*100</f>
        <v>66.666666666666657</v>
      </c>
      <c r="N72" s="3" t="s">
        <v>230</v>
      </c>
      <c r="AN72" s="3"/>
      <c r="AO72" s="3"/>
    </row>
    <row r="73" spans="3:41" x14ac:dyDescent="0.3">
      <c r="C73" s="9"/>
      <c r="D73" s="10"/>
      <c r="E73" s="10"/>
      <c r="F73" s="10"/>
      <c r="G73" s="10"/>
      <c r="H73" s="10"/>
      <c r="I73" s="10"/>
      <c r="J73" s="10"/>
      <c r="K73" s="10"/>
      <c r="L73" s="10"/>
      <c r="M73" s="10"/>
      <c r="AN73" s="3"/>
      <c r="AO73" s="3"/>
    </row>
    <row r="74" spans="3:41" x14ac:dyDescent="0.3">
      <c r="C74" s="9"/>
      <c r="D74" s="10"/>
      <c r="E74" s="10"/>
      <c r="F74" s="10"/>
      <c r="G74" s="10"/>
      <c r="H74" s="10"/>
      <c r="I74" s="10"/>
      <c r="J74" s="10"/>
      <c r="K74" s="10"/>
      <c r="L74" s="10"/>
      <c r="M74" s="10"/>
      <c r="AN74" s="3"/>
      <c r="AO74" s="3"/>
    </row>
    <row r="75" spans="3:41" x14ac:dyDescent="0.3">
      <c r="C75" s="9"/>
      <c r="D75" s="10"/>
      <c r="E75" s="10"/>
      <c r="F75" s="10"/>
      <c r="G75" s="10"/>
      <c r="H75" s="10"/>
      <c r="I75" s="10"/>
      <c r="J75" s="10"/>
      <c r="K75" s="10"/>
      <c r="L75" s="10"/>
      <c r="M75" s="10"/>
      <c r="AN75" s="3"/>
      <c r="AO75" s="3"/>
    </row>
    <row r="76" spans="3:41" ht="15" customHeight="1" x14ac:dyDescent="0.3">
      <c r="C76" s="2" t="s">
        <v>211</v>
      </c>
      <c r="AN76" s="3"/>
      <c r="AO76" s="3"/>
    </row>
    <row r="77" spans="3:41" ht="15" customHeight="1" x14ac:dyDescent="0.3">
      <c r="C77" s="1414" t="s">
        <v>0</v>
      </c>
      <c r="D77" s="1415" t="s">
        <v>1</v>
      </c>
      <c r="E77" s="1416" t="s">
        <v>2</v>
      </c>
      <c r="F77" s="1416"/>
      <c r="G77" s="1416"/>
      <c r="H77" s="1416"/>
      <c r="I77" s="1416"/>
      <c r="J77" s="1417"/>
      <c r="K77" s="1415" t="s">
        <v>3</v>
      </c>
      <c r="L77" s="1415" t="s">
        <v>4</v>
      </c>
      <c r="M77" s="1415" t="s">
        <v>5</v>
      </c>
      <c r="AN77" s="3"/>
      <c r="AO77" s="3"/>
    </row>
    <row r="78" spans="3:41" ht="15" customHeight="1" x14ac:dyDescent="0.3">
      <c r="C78" s="1414"/>
      <c r="D78" s="1415"/>
      <c r="E78" s="1415" t="s">
        <v>6</v>
      </c>
      <c r="F78" s="1418" t="s">
        <v>7</v>
      </c>
      <c r="G78" s="1418"/>
      <c r="H78" s="1418"/>
      <c r="I78" s="1418"/>
      <c r="J78" s="1415" t="s">
        <v>26</v>
      </c>
      <c r="K78" s="1415"/>
      <c r="L78" s="1415"/>
      <c r="M78" s="1415"/>
      <c r="AN78" s="3"/>
      <c r="AO78" s="3"/>
    </row>
    <row r="79" spans="3:41" ht="15" customHeight="1" x14ac:dyDescent="0.3">
      <c r="C79" s="1414"/>
      <c r="D79" s="1415"/>
      <c r="E79" s="1417"/>
      <c r="F79" s="1415" t="s">
        <v>9</v>
      </c>
      <c r="G79" s="1416" t="s">
        <v>10</v>
      </c>
      <c r="H79" s="1417"/>
      <c r="I79" s="1417"/>
      <c r="J79" s="1417"/>
      <c r="K79" s="1415"/>
      <c r="L79" s="1415"/>
      <c r="M79" s="1415"/>
      <c r="AN79" s="3"/>
      <c r="AO79" s="3"/>
    </row>
    <row r="80" spans="3:41" x14ac:dyDescent="0.3">
      <c r="C80" s="1414"/>
      <c r="D80" s="1415"/>
      <c r="E80" s="1417"/>
      <c r="F80" s="1419"/>
      <c r="G80" s="1415" t="s">
        <v>27</v>
      </c>
      <c r="H80" s="1415" t="s">
        <v>28</v>
      </c>
      <c r="I80" s="1415" t="s">
        <v>29</v>
      </c>
      <c r="J80" s="1417"/>
      <c r="K80" s="1415"/>
      <c r="L80" s="1415"/>
      <c r="M80" s="1415"/>
      <c r="AN80" s="3"/>
      <c r="AO80" s="3"/>
    </row>
    <row r="81" spans="1:41" x14ac:dyDescent="0.3">
      <c r="C81" s="1414"/>
      <c r="D81" s="1415"/>
      <c r="E81" s="1417"/>
      <c r="F81" s="1419"/>
      <c r="G81" s="1415"/>
      <c r="H81" s="1415"/>
      <c r="I81" s="1415"/>
      <c r="J81" s="1417"/>
      <c r="K81" s="1415"/>
      <c r="L81" s="1415"/>
      <c r="M81" s="1415"/>
      <c r="AN81" s="3"/>
      <c r="AO81" s="3"/>
    </row>
    <row r="82" spans="1:41" ht="13.5" customHeight="1" x14ac:dyDescent="0.3">
      <c r="C82" s="1414"/>
      <c r="D82" s="1415"/>
      <c r="E82" s="1417"/>
      <c r="F82" s="1419"/>
      <c r="G82" s="1415"/>
      <c r="H82" s="1415"/>
      <c r="I82" s="1415"/>
      <c r="J82" s="1417"/>
      <c r="K82" s="1415"/>
      <c r="L82" s="1415"/>
      <c r="M82" s="1415"/>
      <c r="AN82" s="3"/>
      <c r="AO82" s="3"/>
    </row>
    <row r="83" spans="1:41" hidden="1" x14ac:dyDescent="0.3">
      <c r="C83" s="1414"/>
      <c r="D83" s="1415"/>
      <c r="E83" s="1417"/>
      <c r="F83" s="1419"/>
      <c r="G83" s="1415"/>
      <c r="H83" s="1415"/>
      <c r="I83" s="1415"/>
      <c r="J83" s="1417"/>
      <c r="K83" s="1415"/>
      <c r="L83" s="1415"/>
      <c r="M83" s="1415"/>
      <c r="AN83" s="3"/>
      <c r="AO83" s="3"/>
    </row>
    <row r="84" spans="1:41" x14ac:dyDescent="0.3">
      <c r="A84" s="1" t="s">
        <v>13</v>
      </c>
      <c r="B84" s="1" t="s">
        <v>15</v>
      </c>
      <c r="C84" s="8" t="s">
        <v>251</v>
      </c>
      <c r="D84" s="5">
        <v>4.5</v>
      </c>
      <c r="E84" s="6">
        <f>D84*30</f>
        <v>135</v>
      </c>
      <c r="F84" s="6">
        <f>G84+H84+I84</f>
        <v>0</v>
      </c>
      <c r="G84" s="6"/>
      <c r="H84" s="6"/>
      <c r="I84" s="6"/>
      <c r="J84" s="6">
        <f>E84-F84</f>
        <v>135</v>
      </c>
      <c r="K84" s="7">
        <f>F84/18</f>
        <v>0</v>
      </c>
      <c r="L84" s="6" t="s">
        <v>30</v>
      </c>
      <c r="M84" s="7">
        <f>F84/E84*100</f>
        <v>0</v>
      </c>
      <c r="N84" s="3" t="s">
        <v>227</v>
      </c>
      <c r="AD84" s="241" t="s">
        <v>317</v>
      </c>
      <c r="AN84" s="3"/>
      <c r="AO84" s="3"/>
    </row>
    <row r="85" spans="1:41" x14ac:dyDescent="0.3">
      <c r="A85" s="1" t="s">
        <v>17</v>
      </c>
      <c r="B85" s="1" t="s">
        <v>15</v>
      </c>
      <c r="C85" s="4" t="s">
        <v>16</v>
      </c>
      <c r="D85" s="450">
        <v>5</v>
      </c>
      <c r="E85" s="6">
        <f t="shared" ref="E85:E91" si="12">D85*30</f>
        <v>150</v>
      </c>
      <c r="F85" s="6">
        <f t="shared" ref="F85:F91" si="13">G85+H85+I85</f>
        <v>54</v>
      </c>
      <c r="G85" s="6"/>
      <c r="H85" s="6"/>
      <c r="I85" s="6">
        <v>54</v>
      </c>
      <c r="J85" s="6">
        <f t="shared" ref="J85:J91" si="14">E85-F85</f>
        <v>96</v>
      </c>
      <c r="K85" s="7">
        <f t="shared" ref="K85:K90" si="15">F85/18</f>
        <v>3</v>
      </c>
      <c r="L85" s="6" t="s">
        <v>30</v>
      </c>
      <c r="M85" s="7">
        <f t="shared" ref="M85:M91" si="16">F85/E85*100</f>
        <v>36</v>
      </c>
      <c r="N85" s="3" t="s">
        <v>230</v>
      </c>
      <c r="AD85" s="241" t="s">
        <v>314</v>
      </c>
      <c r="AN85" s="3"/>
      <c r="AO85" s="3"/>
    </row>
    <row r="86" spans="1:41" x14ac:dyDescent="0.3">
      <c r="C86" s="4"/>
      <c r="D86" s="7"/>
      <c r="E86" s="6"/>
      <c r="F86" s="6"/>
      <c r="G86" s="6"/>
      <c r="H86" s="6"/>
      <c r="I86" s="6"/>
      <c r="J86" s="6"/>
      <c r="K86" s="7"/>
      <c r="L86" s="6"/>
      <c r="M86" s="7"/>
      <c r="AD86" s="241" t="s">
        <v>323</v>
      </c>
      <c r="AN86" s="3"/>
      <c r="AO86" s="3"/>
    </row>
    <row r="87" spans="1:41" x14ac:dyDescent="0.3">
      <c r="A87" s="1" t="s">
        <v>13</v>
      </c>
      <c r="B87" s="1" t="s">
        <v>15</v>
      </c>
      <c r="C87" s="11" t="s">
        <v>38</v>
      </c>
      <c r="D87" s="450">
        <v>5</v>
      </c>
      <c r="E87" s="6">
        <f t="shared" si="12"/>
        <v>150</v>
      </c>
      <c r="F87" s="6">
        <f t="shared" si="13"/>
        <v>54</v>
      </c>
      <c r="G87" s="6">
        <v>18</v>
      </c>
      <c r="H87" s="6"/>
      <c r="I87" s="6">
        <v>36</v>
      </c>
      <c r="J87" s="6">
        <f t="shared" si="14"/>
        <v>96</v>
      </c>
      <c r="K87" s="7">
        <f t="shared" si="15"/>
        <v>3</v>
      </c>
      <c r="L87" s="6" t="s">
        <v>19</v>
      </c>
      <c r="M87" s="7">
        <f t="shared" si="16"/>
        <v>36</v>
      </c>
      <c r="N87" s="3" t="s">
        <v>228</v>
      </c>
      <c r="AD87" s="241" t="s">
        <v>319</v>
      </c>
      <c r="AN87" s="3"/>
      <c r="AO87" s="3"/>
    </row>
    <row r="88" spans="1:41" x14ac:dyDescent="0.3">
      <c r="A88" s="1" t="s">
        <v>13</v>
      </c>
      <c r="B88" s="1" t="s">
        <v>15</v>
      </c>
      <c r="C88" s="4" t="s">
        <v>225</v>
      </c>
      <c r="D88" s="450">
        <v>5.5</v>
      </c>
      <c r="E88" s="6">
        <f t="shared" si="12"/>
        <v>165</v>
      </c>
      <c r="F88" s="6">
        <f t="shared" si="13"/>
        <v>72</v>
      </c>
      <c r="G88" s="6">
        <v>36</v>
      </c>
      <c r="H88" s="6"/>
      <c r="I88" s="6">
        <v>36</v>
      </c>
      <c r="J88" s="6">
        <f t="shared" si="14"/>
        <v>93</v>
      </c>
      <c r="K88" s="7">
        <f t="shared" si="15"/>
        <v>4</v>
      </c>
      <c r="L88" s="6" t="s">
        <v>19</v>
      </c>
      <c r="M88" s="7">
        <f t="shared" si="16"/>
        <v>43.636363636363633</v>
      </c>
      <c r="N88" s="3" t="s">
        <v>229</v>
      </c>
      <c r="AD88" s="241" t="s">
        <v>320</v>
      </c>
      <c r="AN88" s="3"/>
      <c r="AO88" s="3"/>
    </row>
    <row r="89" spans="1:41" x14ac:dyDescent="0.3">
      <c r="A89" s="1" t="s">
        <v>13</v>
      </c>
      <c r="B89" s="1" t="s">
        <v>15</v>
      </c>
      <c r="C89" s="4" t="s">
        <v>39</v>
      </c>
      <c r="D89" s="450">
        <v>5</v>
      </c>
      <c r="E89" s="6">
        <f t="shared" si="12"/>
        <v>150</v>
      </c>
      <c r="F89" s="6">
        <f t="shared" si="13"/>
        <v>54</v>
      </c>
      <c r="G89" s="6">
        <v>18</v>
      </c>
      <c r="H89" s="6"/>
      <c r="I89" s="6">
        <v>36</v>
      </c>
      <c r="J89" s="6">
        <f t="shared" si="14"/>
        <v>96</v>
      </c>
      <c r="K89" s="7">
        <f t="shared" si="15"/>
        <v>3</v>
      </c>
      <c r="L89" s="6" t="s">
        <v>19</v>
      </c>
      <c r="M89" s="7">
        <f t="shared" si="16"/>
        <v>36</v>
      </c>
      <c r="N89" s="3" t="s">
        <v>226</v>
      </c>
      <c r="AD89" s="241" t="s">
        <v>321</v>
      </c>
      <c r="AN89" s="3"/>
      <c r="AO89" s="3"/>
    </row>
    <row r="90" spans="1:41" x14ac:dyDescent="0.3">
      <c r="A90" s="1" t="s">
        <v>17</v>
      </c>
      <c r="B90" s="1" t="s">
        <v>32</v>
      </c>
      <c r="C90" s="4" t="s">
        <v>297</v>
      </c>
      <c r="D90" s="7">
        <v>3.5</v>
      </c>
      <c r="E90" s="6">
        <f t="shared" si="12"/>
        <v>105</v>
      </c>
      <c r="F90" s="6">
        <f t="shared" si="13"/>
        <v>36</v>
      </c>
      <c r="G90" s="6">
        <v>18</v>
      </c>
      <c r="H90" s="6"/>
      <c r="I90" s="6">
        <v>18</v>
      </c>
      <c r="J90" s="6">
        <f t="shared" si="14"/>
        <v>69</v>
      </c>
      <c r="K90" s="7">
        <f t="shared" si="15"/>
        <v>2</v>
      </c>
      <c r="L90" s="6" t="s">
        <v>17</v>
      </c>
      <c r="M90" s="7">
        <f t="shared" si="16"/>
        <v>34.285714285714285</v>
      </c>
      <c r="N90" s="3" t="s">
        <v>229</v>
      </c>
      <c r="AD90" s="241" t="s">
        <v>320</v>
      </c>
      <c r="AN90" s="3"/>
      <c r="AO90" s="3"/>
    </row>
    <row r="91" spans="1:41" s="430" customFormat="1" x14ac:dyDescent="0.3">
      <c r="A91" s="426" t="s">
        <v>13</v>
      </c>
      <c r="B91" s="426" t="s">
        <v>15</v>
      </c>
      <c r="C91" s="427" t="s">
        <v>247</v>
      </c>
      <c r="D91" s="453">
        <v>1.5</v>
      </c>
      <c r="E91" s="429">
        <f t="shared" si="12"/>
        <v>45</v>
      </c>
      <c r="F91" s="429">
        <f t="shared" si="13"/>
        <v>15</v>
      </c>
      <c r="G91" s="429"/>
      <c r="H91" s="429"/>
      <c r="I91" s="429">
        <v>15</v>
      </c>
      <c r="J91" s="429">
        <f t="shared" si="14"/>
        <v>30</v>
      </c>
      <c r="K91" s="428">
        <v>1</v>
      </c>
      <c r="L91" s="429" t="s">
        <v>30</v>
      </c>
      <c r="M91" s="428">
        <f t="shared" si="16"/>
        <v>33.333333333333329</v>
      </c>
      <c r="N91" s="430" t="s">
        <v>227</v>
      </c>
      <c r="O91" s="431"/>
      <c r="P91" s="431"/>
      <c r="Q91" s="431"/>
      <c r="R91" s="431"/>
      <c r="S91" s="431"/>
      <c r="T91" s="431"/>
      <c r="U91" s="431"/>
      <c r="V91" s="431"/>
      <c r="W91" s="431"/>
      <c r="X91" s="431"/>
      <c r="Y91" s="431"/>
      <c r="Z91" s="431"/>
      <c r="AA91" s="431"/>
      <c r="AB91" s="431"/>
      <c r="AC91" s="431"/>
      <c r="AD91" s="431" t="s">
        <v>317</v>
      </c>
      <c r="AE91" s="431"/>
      <c r="AF91" s="431"/>
      <c r="AG91" s="431"/>
      <c r="AH91" s="431"/>
      <c r="AI91" s="431"/>
      <c r="AJ91" s="431"/>
      <c r="AK91" s="431"/>
      <c r="AL91" s="431"/>
      <c r="AM91" s="431"/>
    </row>
    <row r="92" spans="1:41" x14ac:dyDescent="0.3">
      <c r="C92" s="8" t="s">
        <v>23</v>
      </c>
      <c r="D92" s="365">
        <f t="shared" ref="D92:L92" si="17">SUM(D84:D91)</f>
        <v>30</v>
      </c>
      <c r="E92" s="445">
        <f t="shared" si="17"/>
        <v>900</v>
      </c>
      <c r="F92" s="445">
        <f t="shared" si="17"/>
        <v>285</v>
      </c>
      <c r="G92" s="445">
        <f t="shared" si="17"/>
        <v>90</v>
      </c>
      <c r="H92" s="445">
        <f t="shared" si="17"/>
        <v>0</v>
      </c>
      <c r="I92" s="445">
        <f t="shared" si="17"/>
        <v>195</v>
      </c>
      <c r="J92" s="445">
        <f t="shared" si="17"/>
        <v>615</v>
      </c>
      <c r="K92" s="445">
        <f t="shared" si="17"/>
        <v>16</v>
      </c>
      <c r="L92" s="445">
        <f t="shared" si="17"/>
        <v>0</v>
      </c>
      <c r="M92" s="445"/>
      <c r="AN92" s="3"/>
      <c r="AO92" s="3"/>
    </row>
    <row r="93" spans="1:41" x14ac:dyDescent="0.3">
      <c r="C93" s="9"/>
      <c r="D93" s="12"/>
      <c r="E93" s="10"/>
      <c r="F93" s="10"/>
      <c r="G93" s="10"/>
      <c r="H93" s="10"/>
      <c r="I93" s="10"/>
      <c r="J93" s="10"/>
      <c r="K93" s="10"/>
      <c r="L93" s="10"/>
      <c r="AN93" s="3"/>
      <c r="AO93" s="3"/>
    </row>
    <row r="94" spans="1:41" x14ac:dyDescent="0.3">
      <c r="C94" s="11" t="s">
        <v>38</v>
      </c>
      <c r="D94" s="12">
        <v>1</v>
      </c>
      <c r="E94" s="10"/>
      <c r="F94" s="10"/>
      <c r="G94" s="10"/>
      <c r="H94" s="10"/>
      <c r="I94" s="10"/>
      <c r="J94" s="10"/>
      <c r="K94" s="10"/>
      <c r="L94" s="10"/>
      <c r="AN94" s="3"/>
      <c r="AO94" s="3"/>
    </row>
    <row r="95" spans="1:41" x14ac:dyDescent="0.3">
      <c r="C95" s="4" t="s">
        <v>225</v>
      </c>
      <c r="D95" s="12">
        <v>0.5</v>
      </c>
      <c r="E95" s="10"/>
      <c r="F95" s="10"/>
      <c r="G95" s="10"/>
      <c r="H95" s="10"/>
      <c r="I95" s="10"/>
      <c r="J95" s="10"/>
      <c r="K95" s="10"/>
      <c r="L95" s="10"/>
      <c r="AN95" s="3"/>
      <c r="AO95" s="3"/>
    </row>
    <row r="96" spans="1:41" x14ac:dyDescent="0.3">
      <c r="C96" s="4" t="s">
        <v>39</v>
      </c>
      <c r="D96" s="12">
        <v>1</v>
      </c>
      <c r="E96" s="10"/>
      <c r="F96" s="10"/>
      <c r="G96" s="10"/>
      <c r="H96" s="10"/>
      <c r="I96" s="10"/>
      <c r="J96" s="10"/>
      <c r="K96" s="10"/>
      <c r="L96" s="10"/>
      <c r="AN96" s="3"/>
      <c r="AO96" s="3"/>
    </row>
    <row r="97" spans="1:41" x14ac:dyDescent="0.3">
      <c r="C97" s="427" t="s">
        <v>247</v>
      </c>
      <c r="D97" s="12">
        <v>0.5</v>
      </c>
      <c r="E97" s="10"/>
      <c r="F97" s="10"/>
      <c r="G97" s="10"/>
      <c r="H97" s="10"/>
      <c r="I97" s="10"/>
      <c r="J97" s="10"/>
      <c r="K97" s="10"/>
      <c r="L97" s="10"/>
      <c r="AN97" s="3"/>
      <c r="AO97" s="3"/>
    </row>
    <row r="98" spans="1:41" x14ac:dyDescent="0.3">
      <c r="C98" s="9" t="s">
        <v>348</v>
      </c>
      <c r="D98" s="12">
        <v>1</v>
      </c>
      <c r="E98" s="10"/>
      <c r="F98" s="10"/>
      <c r="G98" s="10"/>
      <c r="H98" s="10"/>
      <c r="I98" s="10"/>
      <c r="J98" s="10"/>
      <c r="K98" s="10"/>
      <c r="L98" s="10"/>
      <c r="AN98" s="3"/>
      <c r="AO98" s="3"/>
    </row>
    <row r="99" spans="1:41" x14ac:dyDescent="0.3">
      <c r="A99" s="1" t="s">
        <v>17</v>
      </c>
      <c r="B99" s="1" t="s">
        <v>15</v>
      </c>
      <c r="C99" s="4" t="s">
        <v>18</v>
      </c>
      <c r="D99" s="7">
        <v>4</v>
      </c>
      <c r="E99" s="6">
        <f>D99*30</f>
        <v>120</v>
      </c>
      <c r="F99" s="6">
        <f>G99+H99+I99</f>
        <v>72</v>
      </c>
      <c r="G99" s="6"/>
      <c r="H99" s="6"/>
      <c r="I99" s="6">
        <v>72</v>
      </c>
      <c r="J99" s="6">
        <f>E99-F99</f>
        <v>48</v>
      </c>
      <c r="K99" s="7">
        <f>F99/18</f>
        <v>4</v>
      </c>
      <c r="L99" s="6" t="s">
        <v>30</v>
      </c>
      <c r="M99" s="7">
        <f>F99/E99*100</f>
        <v>60</v>
      </c>
      <c r="N99" s="3" t="s">
        <v>230</v>
      </c>
      <c r="AN99" s="3"/>
      <c r="AO99" s="3"/>
    </row>
    <row r="100" spans="1:41" x14ac:dyDescent="0.3">
      <c r="C100" s="9"/>
      <c r="D100" s="12">
        <f>6/60*100</f>
        <v>10</v>
      </c>
      <c r="E100" s="12">
        <f>7/66.5*100</f>
        <v>10.526315789473683</v>
      </c>
      <c r="F100" s="10"/>
      <c r="G100" s="10"/>
      <c r="H100" s="10"/>
      <c r="I100" s="10"/>
      <c r="J100" s="10"/>
      <c r="K100" s="10"/>
      <c r="L100" s="10"/>
      <c r="AN100" s="3"/>
      <c r="AO100" s="3"/>
    </row>
    <row r="101" spans="1:41" x14ac:dyDescent="0.3">
      <c r="C101" s="9"/>
      <c r="D101" s="12"/>
      <c r="E101" s="10"/>
      <c r="F101" s="10"/>
      <c r="G101" s="10"/>
      <c r="H101" s="10"/>
      <c r="I101" s="10"/>
      <c r="J101" s="10"/>
      <c r="K101" s="10"/>
      <c r="L101" s="10"/>
      <c r="AN101" s="3"/>
      <c r="AO101" s="3"/>
    </row>
    <row r="102" spans="1:41" x14ac:dyDescent="0.3">
      <c r="C102" s="9"/>
      <c r="D102" s="12"/>
      <c r="E102" s="10"/>
      <c r="F102" s="10"/>
      <c r="G102" s="10"/>
      <c r="H102" s="10"/>
      <c r="I102" s="10"/>
      <c r="J102" s="10"/>
      <c r="K102" s="10"/>
      <c r="L102" s="10"/>
      <c r="AN102" s="3"/>
      <c r="AO102" s="3"/>
    </row>
    <row r="103" spans="1:41" x14ac:dyDescent="0.3">
      <c r="C103" s="9"/>
      <c r="D103" s="12"/>
      <c r="E103" s="10"/>
      <c r="F103" s="10"/>
      <c r="G103" s="10"/>
      <c r="H103" s="10"/>
      <c r="I103" s="10"/>
      <c r="J103" s="10"/>
      <c r="K103" s="10"/>
      <c r="L103" s="10"/>
      <c r="AN103" s="3"/>
      <c r="AO103" s="3"/>
    </row>
    <row r="104" spans="1:41" x14ac:dyDescent="0.3">
      <c r="C104" s="9"/>
      <c r="D104" s="12"/>
      <c r="E104" s="10"/>
      <c r="F104" s="10"/>
      <c r="G104" s="10"/>
      <c r="H104" s="10"/>
      <c r="I104" s="10"/>
      <c r="J104" s="10"/>
      <c r="K104" s="10"/>
      <c r="L104" s="10"/>
      <c r="AN104" s="3"/>
      <c r="AO104" s="3"/>
    </row>
    <row r="105" spans="1:41" ht="15" customHeight="1" x14ac:dyDescent="0.3">
      <c r="C105" s="2" t="s">
        <v>212</v>
      </c>
      <c r="AN105" s="3"/>
      <c r="AO105" s="3"/>
    </row>
    <row r="106" spans="1:41" ht="15" customHeight="1" x14ac:dyDescent="0.3">
      <c r="C106" s="1414" t="s">
        <v>0</v>
      </c>
      <c r="D106" s="1415" t="s">
        <v>1</v>
      </c>
      <c r="E106" s="1416" t="s">
        <v>2</v>
      </c>
      <c r="F106" s="1416"/>
      <c r="G106" s="1416"/>
      <c r="H106" s="1416"/>
      <c r="I106" s="1416"/>
      <c r="J106" s="1417"/>
      <c r="K106" s="1415" t="s">
        <v>3</v>
      </c>
      <c r="L106" s="1415" t="s">
        <v>4</v>
      </c>
      <c r="M106" s="1415" t="s">
        <v>5</v>
      </c>
      <c r="AN106" s="3"/>
      <c r="AO106" s="3"/>
    </row>
    <row r="107" spans="1:41" ht="15" customHeight="1" x14ac:dyDescent="0.3">
      <c r="C107" s="1414"/>
      <c r="D107" s="1415"/>
      <c r="E107" s="1415" t="s">
        <v>6</v>
      </c>
      <c r="F107" s="1418" t="s">
        <v>7</v>
      </c>
      <c r="G107" s="1418"/>
      <c r="H107" s="1418"/>
      <c r="I107" s="1418"/>
      <c r="J107" s="1415" t="s">
        <v>26</v>
      </c>
      <c r="K107" s="1415"/>
      <c r="L107" s="1415"/>
      <c r="M107" s="1415"/>
      <c r="AN107" s="3"/>
      <c r="AO107" s="3"/>
    </row>
    <row r="108" spans="1:41" x14ac:dyDescent="0.3">
      <c r="C108" s="1414"/>
      <c r="D108" s="1415"/>
      <c r="E108" s="1417"/>
      <c r="F108" s="1415" t="s">
        <v>9</v>
      </c>
      <c r="G108" s="1416" t="s">
        <v>10</v>
      </c>
      <c r="H108" s="1417"/>
      <c r="I108" s="1417"/>
      <c r="J108" s="1417"/>
      <c r="K108" s="1415"/>
      <c r="L108" s="1415"/>
      <c r="M108" s="1415"/>
      <c r="AN108" s="3"/>
      <c r="AO108" s="3"/>
    </row>
    <row r="109" spans="1:41" x14ac:dyDescent="0.3">
      <c r="C109" s="1414"/>
      <c r="D109" s="1415"/>
      <c r="E109" s="1417"/>
      <c r="F109" s="1419"/>
      <c r="G109" s="1415" t="s">
        <v>27</v>
      </c>
      <c r="H109" s="1415" t="s">
        <v>28</v>
      </c>
      <c r="I109" s="1415" t="s">
        <v>29</v>
      </c>
      <c r="J109" s="1417"/>
      <c r="K109" s="1415"/>
      <c r="L109" s="1415"/>
      <c r="M109" s="1415"/>
      <c r="AN109" s="3"/>
      <c r="AO109" s="3"/>
    </row>
    <row r="110" spans="1:41" x14ac:dyDescent="0.3">
      <c r="C110" s="1414"/>
      <c r="D110" s="1415"/>
      <c r="E110" s="1417"/>
      <c r="F110" s="1419"/>
      <c r="G110" s="1415"/>
      <c r="H110" s="1415"/>
      <c r="I110" s="1415"/>
      <c r="J110" s="1417"/>
      <c r="K110" s="1415"/>
      <c r="L110" s="1415"/>
      <c r="M110" s="1415"/>
      <c r="AN110" s="3"/>
      <c r="AO110" s="3"/>
    </row>
    <row r="111" spans="1:41" x14ac:dyDescent="0.3">
      <c r="C111" s="1414"/>
      <c r="D111" s="1415"/>
      <c r="E111" s="1417"/>
      <c r="F111" s="1419"/>
      <c r="G111" s="1415"/>
      <c r="H111" s="1415"/>
      <c r="I111" s="1415"/>
      <c r="J111" s="1417"/>
      <c r="K111" s="1415"/>
      <c r="L111" s="1415"/>
      <c r="M111" s="1415"/>
      <c r="AN111" s="3"/>
      <c r="AO111" s="3"/>
    </row>
    <row r="112" spans="1:41" ht="3.75" customHeight="1" x14ac:dyDescent="0.3">
      <c r="C112" s="1414"/>
      <c r="D112" s="1415"/>
      <c r="E112" s="1417"/>
      <c r="F112" s="1419"/>
      <c r="G112" s="1415"/>
      <c r="H112" s="1415"/>
      <c r="I112" s="1415"/>
      <c r="J112" s="1417"/>
      <c r="K112" s="1415"/>
      <c r="L112" s="1415"/>
      <c r="M112" s="1415"/>
      <c r="AN112" s="3"/>
      <c r="AO112" s="3"/>
    </row>
    <row r="113" spans="1:41" ht="27" customHeight="1" x14ac:dyDescent="0.3">
      <c r="A113" s="1" t="s">
        <v>17</v>
      </c>
      <c r="B113" s="1" t="s">
        <v>32</v>
      </c>
      <c r="C113" s="4" t="s">
        <v>198</v>
      </c>
      <c r="D113" s="5">
        <v>3</v>
      </c>
      <c r="E113" s="6">
        <f>D113*30</f>
        <v>90</v>
      </c>
      <c r="F113" s="6">
        <f>G113+H113+I113</f>
        <v>45</v>
      </c>
      <c r="G113" s="6"/>
      <c r="H113" s="6"/>
      <c r="I113" s="6">
        <v>45</v>
      </c>
      <c r="J113" s="6">
        <f>E113-F113</f>
        <v>45</v>
      </c>
      <c r="K113" s="7">
        <f>F113/15</f>
        <v>3</v>
      </c>
      <c r="L113" s="6" t="s">
        <v>17</v>
      </c>
      <c r="M113" s="7">
        <f>F113/E113*100</f>
        <v>50</v>
      </c>
      <c r="N113" s="3" t="s">
        <v>230</v>
      </c>
      <c r="AD113" s="241" t="s">
        <v>317</v>
      </c>
      <c r="AN113" s="3"/>
      <c r="AO113" s="3"/>
    </row>
    <row r="114" spans="1:41" x14ac:dyDescent="0.3">
      <c r="A114" s="1" t="s">
        <v>13</v>
      </c>
      <c r="B114" s="1" t="s">
        <v>15</v>
      </c>
      <c r="C114" s="4" t="s">
        <v>41</v>
      </c>
      <c r="D114" s="7">
        <v>5</v>
      </c>
      <c r="E114" s="6">
        <f t="shared" ref="E114:E119" si="18">D114*30</f>
        <v>150</v>
      </c>
      <c r="F114" s="6">
        <f t="shared" ref="F114:F119" si="19">G114+H114+I114</f>
        <v>60</v>
      </c>
      <c r="G114" s="6">
        <v>30</v>
      </c>
      <c r="H114" s="6"/>
      <c r="I114" s="6">
        <v>30</v>
      </c>
      <c r="J114" s="6">
        <f t="shared" ref="J114:J119" si="20">E114-F114</f>
        <v>90</v>
      </c>
      <c r="K114" s="7">
        <f t="shared" ref="K114:K120" si="21">F114/15</f>
        <v>4</v>
      </c>
      <c r="L114" s="6" t="s">
        <v>19</v>
      </c>
      <c r="M114" s="7">
        <f t="shared" ref="M114:M120" si="22">F114/E114*100</f>
        <v>40</v>
      </c>
      <c r="N114" s="3" t="s">
        <v>226</v>
      </c>
      <c r="AD114" s="241" t="s">
        <v>321</v>
      </c>
      <c r="AN114" s="3"/>
      <c r="AO114" s="3"/>
    </row>
    <row r="115" spans="1:41" x14ac:dyDescent="0.3">
      <c r="A115" s="1" t="s">
        <v>13</v>
      </c>
      <c r="B115" s="1" t="s">
        <v>15</v>
      </c>
      <c r="C115" s="4" t="s">
        <v>248</v>
      </c>
      <c r="D115" s="7">
        <v>5</v>
      </c>
      <c r="E115" s="6">
        <f t="shared" si="18"/>
        <v>150</v>
      </c>
      <c r="F115" s="6">
        <f t="shared" si="19"/>
        <v>60</v>
      </c>
      <c r="G115" s="6">
        <v>30</v>
      </c>
      <c r="H115" s="6"/>
      <c r="I115" s="6">
        <v>30</v>
      </c>
      <c r="J115" s="6">
        <f t="shared" si="20"/>
        <v>90</v>
      </c>
      <c r="K115" s="7">
        <f t="shared" si="21"/>
        <v>4</v>
      </c>
      <c r="L115" s="6" t="s">
        <v>30</v>
      </c>
      <c r="M115" s="7">
        <f t="shared" si="22"/>
        <v>40</v>
      </c>
      <c r="N115" s="3" t="s">
        <v>227</v>
      </c>
      <c r="AD115" s="241" t="s">
        <v>317</v>
      </c>
      <c r="AN115" s="3"/>
      <c r="AO115" s="3"/>
    </row>
    <row r="116" spans="1:41" x14ac:dyDescent="0.3">
      <c r="A116" s="1" t="s">
        <v>13</v>
      </c>
      <c r="B116" s="1" t="s">
        <v>15</v>
      </c>
      <c r="C116" s="4" t="s">
        <v>304</v>
      </c>
      <c r="D116" s="7">
        <v>4</v>
      </c>
      <c r="E116" s="6">
        <f t="shared" si="18"/>
        <v>120</v>
      </c>
      <c r="F116" s="6">
        <f t="shared" si="19"/>
        <v>45</v>
      </c>
      <c r="G116" s="6">
        <v>15</v>
      </c>
      <c r="H116" s="6"/>
      <c r="I116" s="6">
        <v>30</v>
      </c>
      <c r="J116" s="6">
        <f t="shared" si="20"/>
        <v>75</v>
      </c>
      <c r="K116" s="7">
        <f t="shared" si="21"/>
        <v>3</v>
      </c>
      <c r="L116" s="6" t="s">
        <v>19</v>
      </c>
      <c r="M116" s="7">
        <f t="shared" si="22"/>
        <v>37.5</v>
      </c>
      <c r="N116" s="3" t="s">
        <v>227</v>
      </c>
      <c r="AD116" s="241" t="s">
        <v>317</v>
      </c>
      <c r="AN116" s="3"/>
      <c r="AO116" s="3"/>
    </row>
    <row r="117" spans="1:41" x14ac:dyDescent="0.3">
      <c r="A117" s="1" t="s">
        <v>13</v>
      </c>
      <c r="B117" s="1" t="s">
        <v>32</v>
      </c>
      <c r="C117" s="11" t="s">
        <v>249</v>
      </c>
      <c r="D117" s="7">
        <v>5</v>
      </c>
      <c r="E117" s="6">
        <f t="shared" si="18"/>
        <v>150</v>
      </c>
      <c r="F117" s="6">
        <f t="shared" si="19"/>
        <v>60</v>
      </c>
      <c r="G117" s="6">
        <v>30</v>
      </c>
      <c r="H117" s="6"/>
      <c r="I117" s="6">
        <v>30</v>
      </c>
      <c r="J117" s="6">
        <f t="shared" si="20"/>
        <v>90</v>
      </c>
      <c r="K117" s="7">
        <f t="shared" si="21"/>
        <v>4</v>
      </c>
      <c r="L117" s="6" t="s">
        <v>30</v>
      </c>
      <c r="M117" s="7">
        <f t="shared" si="22"/>
        <v>40</v>
      </c>
      <c r="N117" s="3" t="s">
        <v>227</v>
      </c>
      <c r="AD117" s="241" t="s">
        <v>317</v>
      </c>
      <c r="AN117" s="3"/>
      <c r="AO117" s="3"/>
    </row>
    <row r="118" spans="1:41" x14ac:dyDescent="0.3">
      <c r="A118" s="1" t="s">
        <v>13</v>
      </c>
      <c r="B118" s="1" t="s">
        <v>15</v>
      </c>
      <c r="C118" s="4" t="s">
        <v>231</v>
      </c>
      <c r="D118" s="7">
        <v>4</v>
      </c>
      <c r="E118" s="6">
        <f t="shared" si="18"/>
        <v>120</v>
      </c>
      <c r="F118" s="6">
        <f t="shared" si="19"/>
        <v>45</v>
      </c>
      <c r="G118" s="6">
        <v>15</v>
      </c>
      <c r="H118" s="6"/>
      <c r="I118" s="6">
        <v>30</v>
      </c>
      <c r="J118" s="6">
        <f t="shared" si="20"/>
        <v>75</v>
      </c>
      <c r="K118" s="7">
        <f t="shared" si="21"/>
        <v>3</v>
      </c>
      <c r="L118" s="6" t="s">
        <v>19</v>
      </c>
      <c r="M118" s="7">
        <f t="shared" si="22"/>
        <v>37.5</v>
      </c>
      <c r="N118" s="3" t="s">
        <v>227</v>
      </c>
      <c r="AD118" s="241" t="s">
        <v>317</v>
      </c>
      <c r="AN118" s="3"/>
      <c r="AO118" s="3"/>
    </row>
    <row r="119" spans="1:41" x14ac:dyDescent="0.3">
      <c r="A119" s="1" t="s">
        <v>13</v>
      </c>
      <c r="B119" s="1" t="s">
        <v>15</v>
      </c>
      <c r="C119" s="4" t="s">
        <v>250</v>
      </c>
      <c r="D119" s="7">
        <v>1</v>
      </c>
      <c r="E119" s="6">
        <f t="shared" si="18"/>
        <v>30</v>
      </c>
      <c r="F119" s="6">
        <f t="shared" si="19"/>
        <v>0</v>
      </c>
      <c r="G119" s="6"/>
      <c r="H119" s="6"/>
      <c r="I119" s="6"/>
      <c r="J119" s="6">
        <f t="shared" si="20"/>
        <v>30</v>
      </c>
      <c r="K119" s="7">
        <f t="shared" si="21"/>
        <v>0</v>
      </c>
      <c r="L119" s="6" t="s">
        <v>30</v>
      </c>
      <c r="M119" s="7">
        <f t="shared" si="22"/>
        <v>0</v>
      </c>
      <c r="N119" s="3" t="s">
        <v>227</v>
      </c>
      <c r="AD119" s="241" t="s">
        <v>317</v>
      </c>
      <c r="AN119" s="3"/>
      <c r="AO119" s="3"/>
    </row>
    <row r="120" spans="1:41" x14ac:dyDescent="0.3">
      <c r="A120" s="1" t="s">
        <v>13</v>
      </c>
      <c r="B120" s="1" t="s">
        <v>15</v>
      </c>
      <c r="C120" s="4" t="s">
        <v>239</v>
      </c>
      <c r="D120" s="7">
        <v>3</v>
      </c>
      <c r="E120" s="6">
        <f>D120*30</f>
        <v>90</v>
      </c>
      <c r="F120" s="6">
        <f>G120+H120+I120</f>
        <v>45</v>
      </c>
      <c r="G120" s="6">
        <v>15</v>
      </c>
      <c r="H120" s="6"/>
      <c r="I120" s="6">
        <v>30</v>
      </c>
      <c r="J120" s="6">
        <f>E120-F120</f>
        <v>45</v>
      </c>
      <c r="K120" s="7">
        <f t="shared" si="21"/>
        <v>3</v>
      </c>
      <c r="L120" s="6" t="s">
        <v>30</v>
      </c>
      <c r="M120" s="7">
        <f t="shared" si="22"/>
        <v>50</v>
      </c>
      <c r="N120" s="3" t="s">
        <v>227</v>
      </c>
      <c r="AD120" s="241" t="s">
        <v>317</v>
      </c>
      <c r="AN120" s="3"/>
      <c r="AO120" s="3"/>
    </row>
    <row r="121" spans="1:41" ht="15" customHeight="1" x14ac:dyDescent="0.3">
      <c r="C121" s="8" t="s">
        <v>23</v>
      </c>
      <c r="D121" s="365">
        <f t="shared" ref="D121:M121" si="23">SUM(D113:D120)</f>
        <v>30</v>
      </c>
      <c r="E121" s="445">
        <f t="shared" si="23"/>
        <v>900</v>
      </c>
      <c r="F121" s="445">
        <f t="shared" si="23"/>
        <v>360</v>
      </c>
      <c r="G121" s="445">
        <f t="shared" si="23"/>
        <v>135</v>
      </c>
      <c r="H121" s="445">
        <f t="shared" si="23"/>
        <v>0</v>
      </c>
      <c r="I121" s="445">
        <f t="shared" si="23"/>
        <v>225</v>
      </c>
      <c r="J121" s="445">
        <f t="shared" si="23"/>
        <v>540</v>
      </c>
      <c r="K121" s="445">
        <f t="shared" si="23"/>
        <v>24</v>
      </c>
      <c r="L121" s="445">
        <f t="shared" si="23"/>
        <v>0</v>
      </c>
      <c r="M121" s="445">
        <f t="shared" si="23"/>
        <v>295</v>
      </c>
      <c r="AN121" s="3"/>
      <c r="AO121" s="3"/>
    </row>
    <row r="122" spans="1:41" ht="15" customHeight="1" x14ac:dyDescent="0.3">
      <c r="C122" s="9" t="s">
        <v>24</v>
      </c>
      <c r="D122" s="10">
        <f>30-D121</f>
        <v>0</v>
      </c>
      <c r="AN122" s="3"/>
      <c r="AO122" s="3"/>
    </row>
    <row r="123" spans="1:41" x14ac:dyDescent="0.3">
      <c r="C123" s="2" t="s">
        <v>213</v>
      </c>
      <c r="AN123" s="3"/>
      <c r="AO123" s="3"/>
    </row>
    <row r="124" spans="1:41" x14ac:dyDescent="0.3">
      <c r="C124" s="1414" t="s">
        <v>0</v>
      </c>
      <c r="D124" s="1415" t="s">
        <v>1</v>
      </c>
      <c r="E124" s="1416" t="s">
        <v>2</v>
      </c>
      <c r="F124" s="1416"/>
      <c r="G124" s="1416"/>
      <c r="H124" s="1416"/>
      <c r="I124" s="1416"/>
      <c r="J124" s="1417"/>
      <c r="K124" s="1415" t="s">
        <v>3</v>
      </c>
      <c r="L124" s="1415" t="s">
        <v>4</v>
      </c>
      <c r="M124" s="1415" t="s">
        <v>5</v>
      </c>
      <c r="AN124" s="3"/>
      <c r="AO124" s="3"/>
    </row>
    <row r="125" spans="1:41" x14ac:dyDescent="0.3">
      <c r="C125" s="1414"/>
      <c r="D125" s="1415"/>
      <c r="E125" s="1415" t="s">
        <v>6</v>
      </c>
      <c r="F125" s="1418" t="s">
        <v>7</v>
      </c>
      <c r="G125" s="1418"/>
      <c r="H125" s="1418"/>
      <c r="I125" s="1418"/>
      <c r="J125" s="1415" t="s">
        <v>26</v>
      </c>
      <c r="K125" s="1415"/>
      <c r="L125" s="1415"/>
      <c r="M125" s="1415"/>
      <c r="AN125" s="3"/>
      <c r="AO125" s="3"/>
    </row>
    <row r="126" spans="1:41" x14ac:dyDescent="0.3">
      <c r="C126" s="1414"/>
      <c r="D126" s="1415"/>
      <c r="E126" s="1417"/>
      <c r="F126" s="1415" t="s">
        <v>9</v>
      </c>
      <c r="G126" s="1416" t="s">
        <v>10</v>
      </c>
      <c r="H126" s="1417"/>
      <c r="I126" s="1417"/>
      <c r="J126" s="1417"/>
      <c r="K126" s="1415"/>
      <c r="L126" s="1415"/>
      <c r="M126" s="1415"/>
      <c r="AN126" s="3"/>
      <c r="AO126" s="3"/>
    </row>
    <row r="127" spans="1:41" x14ac:dyDescent="0.3">
      <c r="C127" s="1414"/>
      <c r="D127" s="1415"/>
      <c r="E127" s="1417"/>
      <c r="F127" s="1419"/>
      <c r="G127" s="1415" t="s">
        <v>27</v>
      </c>
      <c r="H127" s="1415" t="s">
        <v>28</v>
      </c>
      <c r="I127" s="1415" t="s">
        <v>29</v>
      </c>
      <c r="J127" s="1417"/>
      <c r="K127" s="1415"/>
      <c r="L127" s="1415"/>
      <c r="M127" s="1415"/>
      <c r="AN127" s="3"/>
      <c r="AO127" s="3"/>
    </row>
    <row r="128" spans="1:41" x14ac:dyDescent="0.3">
      <c r="C128" s="1414"/>
      <c r="D128" s="1415"/>
      <c r="E128" s="1417"/>
      <c r="F128" s="1419"/>
      <c r="G128" s="1415"/>
      <c r="H128" s="1415"/>
      <c r="I128" s="1415"/>
      <c r="J128" s="1417"/>
      <c r="K128" s="1415"/>
      <c r="L128" s="1415"/>
      <c r="M128" s="1415"/>
      <c r="AN128" s="3"/>
      <c r="AO128" s="3"/>
    </row>
    <row r="129" spans="1:41" x14ac:dyDescent="0.3">
      <c r="C129" s="1414"/>
      <c r="D129" s="1415"/>
      <c r="E129" s="1417"/>
      <c r="F129" s="1419"/>
      <c r="G129" s="1415"/>
      <c r="H129" s="1415"/>
      <c r="I129" s="1415"/>
      <c r="J129" s="1417"/>
      <c r="K129" s="1415"/>
      <c r="L129" s="1415"/>
      <c r="M129" s="1415"/>
      <c r="AN129" s="3"/>
      <c r="AO129" s="3"/>
    </row>
    <row r="130" spans="1:41" ht="9" customHeight="1" x14ac:dyDescent="0.3">
      <c r="C130" s="1414"/>
      <c r="D130" s="1415"/>
      <c r="E130" s="1417"/>
      <c r="F130" s="1419"/>
      <c r="G130" s="1415"/>
      <c r="H130" s="1415"/>
      <c r="I130" s="1415"/>
      <c r="J130" s="1417"/>
      <c r="K130" s="1415"/>
      <c r="L130" s="1415"/>
      <c r="M130" s="1415"/>
      <c r="AN130" s="3"/>
      <c r="AO130" s="3"/>
    </row>
    <row r="131" spans="1:41" x14ac:dyDescent="0.3">
      <c r="A131" s="1" t="s">
        <v>13</v>
      </c>
      <c r="B131" s="1" t="s">
        <v>15</v>
      </c>
      <c r="C131" s="8" t="s">
        <v>252</v>
      </c>
      <c r="D131" s="5">
        <v>4.5</v>
      </c>
      <c r="E131" s="6">
        <f>D131*30</f>
        <v>135</v>
      </c>
      <c r="F131" s="6">
        <f>G131+H131+I131</f>
        <v>0</v>
      </c>
      <c r="G131" s="6"/>
      <c r="H131" s="6"/>
      <c r="I131" s="6"/>
      <c r="J131" s="6">
        <f>E131-F131</f>
        <v>135</v>
      </c>
      <c r="K131" s="7">
        <f>F131/18</f>
        <v>0</v>
      </c>
      <c r="L131" s="6" t="s">
        <v>30</v>
      </c>
      <c r="M131" s="7">
        <f>F131/E131*100</f>
        <v>0</v>
      </c>
      <c r="N131" s="3" t="s">
        <v>227</v>
      </c>
      <c r="AD131" s="241" t="s">
        <v>317</v>
      </c>
      <c r="AN131" s="3"/>
      <c r="AO131" s="3"/>
    </row>
    <row r="132" spans="1:41" ht="27" x14ac:dyDescent="0.3">
      <c r="A132" s="1" t="s">
        <v>17</v>
      </c>
      <c r="B132" s="1" t="s">
        <v>32</v>
      </c>
      <c r="C132" s="4" t="s">
        <v>40</v>
      </c>
      <c r="D132" s="7">
        <v>4</v>
      </c>
      <c r="E132" s="6">
        <f t="shared" ref="E132:E137" si="24">D132*30</f>
        <v>120</v>
      </c>
      <c r="F132" s="6">
        <f t="shared" ref="F132:F137" si="25">G132+H132+I132</f>
        <v>54</v>
      </c>
      <c r="G132" s="6"/>
      <c r="H132" s="6"/>
      <c r="I132" s="6">
        <v>54</v>
      </c>
      <c r="J132" s="6">
        <f t="shared" ref="J132:J137" si="26">E132-F132</f>
        <v>66</v>
      </c>
      <c r="K132" s="7">
        <f t="shared" ref="K132:K137" si="27">F132/18</f>
        <v>3</v>
      </c>
      <c r="L132" s="6" t="s">
        <v>17</v>
      </c>
      <c r="M132" s="7">
        <f t="shared" ref="M132:M137" si="28">F132/E132*100</f>
        <v>45</v>
      </c>
      <c r="N132" s="3" t="s">
        <v>230</v>
      </c>
      <c r="AD132" s="436" t="s">
        <v>317</v>
      </c>
      <c r="AN132" s="3"/>
      <c r="AO132" s="3"/>
    </row>
    <row r="133" spans="1:41" x14ac:dyDescent="0.3">
      <c r="A133" s="1" t="s">
        <v>13</v>
      </c>
      <c r="B133" s="1" t="s">
        <v>15</v>
      </c>
      <c r="C133" s="4" t="s">
        <v>232</v>
      </c>
      <c r="D133" s="7">
        <v>6</v>
      </c>
      <c r="E133" s="6">
        <f t="shared" si="24"/>
        <v>180</v>
      </c>
      <c r="F133" s="6">
        <f t="shared" si="25"/>
        <v>72</v>
      </c>
      <c r="G133" s="6">
        <v>36</v>
      </c>
      <c r="H133" s="6"/>
      <c r="I133" s="6">
        <v>36</v>
      </c>
      <c r="J133" s="6">
        <f t="shared" si="26"/>
        <v>108</v>
      </c>
      <c r="K133" s="7">
        <f t="shared" si="27"/>
        <v>4</v>
      </c>
      <c r="L133" s="6" t="s">
        <v>19</v>
      </c>
      <c r="M133" s="7">
        <f t="shared" si="28"/>
        <v>40</v>
      </c>
      <c r="N133" s="3" t="s">
        <v>227</v>
      </c>
      <c r="AD133" s="241" t="s">
        <v>317</v>
      </c>
      <c r="AN133" s="3"/>
      <c r="AO133" s="3"/>
    </row>
    <row r="134" spans="1:41" ht="27" x14ac:dyDescent="0.3">
      <c r="A134" s="1" t="s">
        <v>13</v>
      </c>
      <c r="B134" s="1" t="s">
        <v>32</v>
      </c>
      <c r="C134" s="337" t="s">
        <v>253</v>
      </c>
      <c r="D134" s="7">
        <v>5</v>
      </c>
      <c r="E134" s="6">
        <f t="shared" si="24"/>
        <v>150</v>
      </c>
      <c r="F134" s="6">
        <f t="shared" si="25"/>
        <v>54</v>
      </c>
      <c r="G134" s="6">
        <v>18</v>
      </c>
      <c r="H134" s="6"/>
      <c r="I134" s="6">
        <v>36</v>
      </c>
      <c r="J134" s="6">
        <f t="shared" si="26"/>
        <v>96</v>
      </c>
      <c r="K134" s="7">
        <f t="shared" si="27"/>
        <v>3</v>
      </c>
      <c r="L134" s="6" t="s">
        <v>19</v>
      </c>
      <c r="M134" s="7">
        <f t="shared" si="28"/>
        <v>36</v>
      </c>
      <c r="N134" s="3" t="s">
        <v>227</v>
      </c>
      <c r="AD134" s="241" t="s">
        <v>317</v>
      </c>
      <c r="AN134" s="3"/>
      <c r="AO134" s="3"/>
    </row>
    <row r="135" spans="1:41" ht="16.5" customHeight="1" x14ac:dyDescent="0.3">
      <c r="A135" s="1" t="s">
        <v>13</v>
      </c>
      <c r="B135" s="1" t="s">
        <v>32</v>
      </c>
      <c r="C135" s="11" t="s">
        <v>299</v>
      </c>
      <c r="D135" s="370">
        <v>5</v>
      </c>
      <c r="E135" s="6">
        <f t="shared" si="24"/>
        <v>150</v>
      </c>
      <c r="F135" s="6">
        <f t="shared" si="25"/>
        <v>54</v>
      </c>
      <c r="G135" s="6">
        <v>18</v>
      </c>
      <c r="H135" s="6"/>
      <c r="I135" s="6">
        <v>36</v>
      </c>
      <c r="J135" s="6">
        <f t="shared" si="26"/>
        <v>96</v>
      </c>
      <c r="K135" s="7">
        <f t="shared" si="27"/>
        <v>3</v>
      </c>
      <c r="L135" s="6" t="s">
        <v>30</v>
      </c>
      <c r="M135" s="7">
        <f t="shared" si="28"/>
        <v>36</v>
      </c>
      <c r="N135" s="3" t="s">
        <v>227</v>
      </c>
      <c r="AD135" s="241" t="s">
        <v>317</v>
      </c>
      <c r="AN135" s="3"/>
      <c r="AO135" s="3"/>
    </row>
    <row r="136" spans="1:41" ht="15.75" customHeight="1" x14ac:dyDescent="0.3">
      <c r="A136" s="1" t="s">
        <v>13</v>
      </c>
      <c r="B136" s="1" t="s">
        <v>15</v>
      </c>
      <c r="C136" s="11" t="s">
        <v>233</v>
      </c>
      <c r="D136" s="370">
        <v>1.5</v>
      </c>
      <c r="E136" s="6">
        <f t="shared" si="24"/>
        <v>45</v>
      </c>
      <c r="F136" s="6"/>
      <c r="G136" s="6"/>
      <c r="H136" s="6"/>
      <c r="I136" s="6"/>
      <c r="J136" s="6">
        <f t="shared" si="26"/>
        <v>45</v>
      </c>
      <c r="K136" s="7"/>
      <c r="L136" s="6" t="s">
        <v>30</v>
      </c>
      <c r="M136" s="7"/>
      <c r="N136" s="3" t="s">
        <v>227</v>
      </c>
      <c r="AD136" s="241" t="s">
        <v>317</v>
      </c>
      <c r="AN136" s="3"/>
      <c r="AO136" s="3"/>
    </row>
    <row r="137" spans="1:41" ht="15" customHeight="1" x14ac:dyDescent="0.3">
      <c r="A137" s="1" t="s">
        <v>13</v>
      </c>
      <c r="B137" s="1" t="s">
        <v>15</v>
      </c>
      <c r="C137" s="338" t="s">
        <v>254</v>
      </c>
      <c r="D137" s="7">
        <v>4</v>
      </c>
      <c r="E137" s="6">
        <f t="shared" si="24"/>
        <v>120</v>
      </c>
      <c r="F137" s="6">
        <f t="shared" si="25"/>
        <v>54</v>
      </c>
      <c r="G137" s="6">
        <v>18</v>
      </c>
      <c r="H137" s="6"/>
      <c r="I137" s="6">
        <v>36</v>
      </c>
      <c r="J137" s="6">
        <f t="shared" si="26"/>
        <v>66</v>
      </c>
      <c r="K137" s="7">
        <f t="shared" si="27"/>
        <v>3</v>
      </c>
      <c r="L137" s="6" t="s">
        <v>19</v>
      </c>
      <c r="M137" s="7">
        <f t="shared" si="28"/>
        <v>45</v>
      </c>
      <c r="N137" s="3" t="s">
        <v>227</v>
      </c>
      <c r="AD137" s="241" t="s">
        <v>317</v>
      </c>
      <c r="AN137" s="3"/>
      <c r="AO137" s="3"/>
    </row>
    <row r="138" spans="1:41" ht="15" customHeight="1" x14ac:dyDescent="0.3">
      <c r="C138" s="8" t="s">
        <v>23</v>
      </c>
      <c r="D138" s="365">
        <f t="shared" ref="D138:K138" si="29">SUM(D131:D137)</f>
        <v>30</v>
      </c>
      <c r="E138" s="445">
        <f t="shared" si="29"/>
        <v>900</v>
      </c>
      <c r="F138" s="445">
        <f t="shared" si="29"/>
        <v>288</v>
      </c>
      <c r="G138" s="445">
        <f t="shared" si="29"/>
        <v>90</v>
      </c>
      <c r="H138" s="445">
        <f t="shared" si="29"/>
        <v>0</v>
      </c>
      <c r="I138" s="445">
        <f t="shared" si="29"/>
        <v>198</v>
      </c>
      <c r="J138" s="445">
        <f t="shared" si="29"/>
        <v>612</v>
      </c>
      <c r="K138" s="445">
        <f t="shared" si="29"/>
        <v>16</v>
      </c>
      <c r="L138" s="445"/>
      <c r="M138" s="445"/>
      <c r="AN138" s="3"/>
      <c r="AO138" s="3"/>
    </row>
    <row r="139" spans="1:41" ht="15" customHeight="1" x14ac:dyDescent="0.3">
      <c r="C139" s="9" t="s">
        <v>24</v>
      </c>
      <c r="D139" s="10">
        <f>30-D138</f>
        <v>0</v>
      </c>
      <c r="E139" s="10"/>
      <c r="F139" s="10"/>
      <c r="G139" s="10"/>
      <c r="H139" s="10"/>
      <c r="I139" s="10"/>
      <c r="J139" s="10"/>
      <c r="K139" s="10"/>
      <c r="L139" s="10"/>
      <c r="M139" s="10"/>
      <c r="AN139" s="3"/>
      <c r="AO139" s="3"/>
    </row>
    <row r="140" spans="1:41" ht="15" customHeight="1" x14ac:dyDescent="0.3">
      <c r="C140" s="9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AN140" s="3"/>
      <c r="AO140" s="3"/>
    </row>
    <row r="141" spans="1:41" ht="15" customHeight="1" x14ac:dyDescent="0.3">
      <c r="C141" s="9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AN141" s="3"/>
      <c r="AO141" s="3"/>
    </row>
    <row r="142" spans="1:41" x14ac:dyDescent="0.3">
      <c r="C142" s="2" t="s">
        <v>214</v>
      </c>
      <c r="AN142" s="3"/>
      <c r="AO142" s="3"/>
    </row>
    <row r="143" spans="1:41" x14ac:dyDescent="0.3">
      <c r="C143" s="1414" t="s">
        <v>0</v>
      </c>
      <c r="D143" s="1415" t="s">
        <v>1</v>
      </c>
      <c r="E143" s="1416" t="s">
        <v>2</v>
      </c>
      <c r="F143" s="1416"/>
      <c r="G143" s="1416"/>
      <c r="H143" s="1416"/>
      <c r="I143" s="1416"/>
      <c r="J143" s="1417"/>
      <c r="K143" s="1415" t="s">
        <v>3</v>
      </c>
      <c r="L143" s="1415" t="s">
        <v>4</v>
      </c>
      <c r="M143" s="1415" t="s">
        <v>5</v>
      </c>
      <c r="AN143" s="3"/>
      <c r="AO143" s="3"/>
    </row>
    <row r="144" spans="1:41" x14ac:dyDescent="0.3">
      <c r="C144" s="1414"/>
      <c r="D144" s="1415"/>
      <c r="E144" s="1415" t="s">
        <v>6</v>
      </c>
      <c r="F144" s="1418" t="s">
        <v>7</v>
      </c>
      <c r="G144" s="1418"/>
      <c r="H144" s="1418"/>
      <c r="I144" s="1418"/>
      <c r="J144" s="1415" t="s">
        <v>26</v>
      </c>
      <c r="K144" s="1415"/>
      <c r="L144" s="1415"/>
      <c r="M144" s="1415"/>
      <c r="AN144" s="3"/>
      <c r="AO144" s="3"/>
    </row>
    <row r="145" spans="1:41" x14ac:dyDescent="0.3">
      <c r="C145" s="1414"/>
      <c r="D145" s="1415"/>
      <c r="E145" s="1417"/>
      <c r="F145" s="1415" t="s">
        <v>9</v>
      </c>
      <c r="G145" s="1416" t="s">
        <v>10</v>
      </c>
      <c r="H145" s="1417"/>
      <c r="I145" s="1417"/>
      <c r="J145" s="1417"/>
      <c r="K145" s="1415"/>
      <c r="L145" s="1415"/>
      <c r="M145" s="1415"/>
      <c r="AN145" s="3"/>
      <c r="AO145" s="3"/>
    </row>
    <row r="146" spans="1:41" x14ac:dyDescent="0.3">
      <c r="C146" s="1414"/>
      <c r="D146" s="1415"/>
      <c r="E146" s="1417"/>
      <c r="F146" s="1419"/>
      <c r="G146" s="1415" t="s">
        <v>27</v>
      </c>
      <c r="H146" s="1415" t="s">
        <v>28</v>
      </c>
      <c r="I146" s="1415" t="s">
        <v>29</v>
      </c>
      <c r="J146" s="1417"/>
      <c r="K146" s="1415"/>
      <c r="L146" s="1415"/>
      <c r="M146" s="1415"/>
      <c r="AN146" s="3"/>
      <c r="AO146" s="3"/>
    </row>
    <row r="147" spans="1:41" ht="12.75" customHeight="1" x14ac:dyDescent="0.3">
      <c r="C147" s="1414"/>
      <c r="D147" s="1415"/>
      <c r="E147" s="1417"/>
      <c r="F147" s="1419"/>
      <c r="G147" s="1415"/>
      <c r="H147" s="1415"/>
      <c r="I147" s="1415"/>
      <c r="J147" s="1417"/>
      <c r="K147" s="1415"/>
      <c r="L147" s="1415"/>
      <c r="M147" s="1415"/>
      <c r="AN147" s="3"/>
      <c r="AO147" s="3"/>
    </row>
    <row r="148" spans="1:41" hidden="1" x14ac:dyDescent="0.3">
      <c r="C148" s="1414"/>
      <c r="D148" s="1415"/>
      <c r="E148" s="1417"/>
      <c r="F148" s="1419"/>
      <c r="G148" s="1415"/>
      <c r="H148" s="1415"/>
      <c r="I148" s="1415"/>
      <c r="J148" s="1417"/>
      <c r="K148" s="1415"/>
      <c r="L148" s="1415"/>
      <c r="M148" s="1415"/>
      <c r="AN148" s="3"/>
      <c r="AO148" s="3"/>
    </row>
    <row r="149" spans="1:41" ht="27" hidden="1" customHeight="1" x14ac:dyDescent="0.3">
      <c r="C149" s="1414"/>
      <c r="D149" s="1415"/>
      <c r="E149" s="1417"/>
      <c r="F149" s="1419"/>
      <c r="G149" s="1415"/>
      <c r="H149" s="1415"/>
      <c r="I149" s="1415"/>
      <c r="J149" s="1417"/>
      <c r="K149" s="1415"/>
      <c r="L149" s="1415"/>
      <c r="M149" s="1415"/>
      <c r="AN149" s="3"/>
      <c r="AO149" s="3"/>
    </row>
    <row r="150" spans="1:41" ht="27" x14ac:dyDescent="0.3">
      <c r="A150" s="1" t="s">
        <v>17</v>
      </c>
      <c r="B150" s="1" t="s">
        <v>32</v>
      </c>
      <c r="C150" s="4" t="s">
        <v>199</v>
      </c>
      <c r="D150" s="5">
        <v>3</v>
      </c>
      <c r="E150" s="6">
        <f>D150*30</f>
        <v>90</v>
      </c>
      <c r="F150" s="6">
        <f>G150+H150+I150</f>
        <v>45</v>
      </c>
      <c r="G150" s="6"/>
      <c r="H150" s="6"/>
      <c r="I150" s="6">
        <v>45</v>
      </c>
      <c r="J150" s="6">
        <f>E150-F150</f>
        <v>45</v>
      </c>
      <c r="K150" s="7">
        <f>F150/15</f>
        <v>3</v>
      </c>
      <c r="L150" s="6" t="s">
        <v>17</v>
      </c>
      <c r="M150" s="7">
        <f>F150/E150*100</f>
        <v>50</v>
      </c>
      <c r="N150" s="3" t="s">
        <v>230</v>
      </c>
      <c r="AD150" s="241" t="s">
        <v>314</v>
      </c>
      <c r="AN150" s="3"/>
      <c r="AO150" s="3"/>
    </row>
    <row r="151" spans="1:41" x14ac:dyDescent="0.3">
      <c r="A151" s="1" t="s">
        <v>13</v>
      </c>
      <c r="B151" s="1" t="s">
        <v>32</v>
      </c>
      <c r="C151" s="4" t="s">
        <v>306</v>
      </c>
      <c r="D151" s="7">
        <v>4</v>
      </c>
      <c r="E151" s="6">
        <f t="shared" ref="E151:E157" si="30">D151*30</f>
        <v>120</v>
      </c>
      <c r="F151" s="6">
        <f t="shared" ref="F151:F157" si="31">G151+H151+I151</f>
        <v>45</v>
      </c>
      <c r="G151" s="6">
        <v>15</v>
      </c>
      <c r="H151" s="6"/>
      <c r="I151" s="6">
        <v>30</v>
      </c>
      <c r="J151" s="6">
        <f t="shared" ref="J151:J157" si="32">E151-F151</f>
        <v>75</v>
      </c>
      <c r="K151" s="7">
        <f t="shared" ref="K151:K156" si="33">F151/15</f>
        <v>3</v>
      </c>
      <c r="L151" s="6" t="s">
        <v>17</v>
      </c>
      <c r="M151" s="7">
        <f t="shared" ref="M151:M157" si="34">F151/E151*100</f>
        <v>37.5</v>
      </c>
      <c r="N151" s="3" t="s">
        <v>227</v>
      </c>
      <c r="AD151" s="241" t="s">
        <v>317</v>
      </c>
      <c r="AN151" s="3"/>
      <c r="AO151" s="3"/>
    </row>
    <row r="152" spans="1:41" x14ac:dyDescent="0.3">
      <c r="A152" s="1" t="s">
        <v>13</v>
      </c>
      <c r="B152" s="1" t="s">
        <v>15</v>
      </c>
      <c r="C152" s="4" t="s">
        <v>240</v>
      </c>
      <c r="D152" s="7">
        <v>3</v>
      </c>
      <c r="E152" s="6">
        <f t="shared" si="30"/>
        <v>90</v>
      </c>
      <c r="F152" s="6">
        <f t="shared" si="31"/>
        <v>30</v>
      </c>
      <c r="G152" s="6">
        <v>15</v>
      </c>
      <c r="H152" s="6"/>
      <c r="I152" s="6">
        <v>15</v>
      </c>
      <c r="J152" s="6">
        <f t="shared" si="32"/>
        <v>60</v>
      </c>
      <c r="K152" s="7">
        <f t="shared" si="33"/>
        <v>2</v>
      </c>
      <c r="L152" s="6" t="s">
        <v>17</v>
      </c>
      <c r="M152" s="7">
        <f t="shared" si="34"/>
        <v>33.333333333333329</v>
      </c>
      <c r="N152" s="3" t="s">
        <v>227</v>
      </c>
      <c r="AD152" s="241" t="s">
        <v>317</v>
      </c>
      <c r="AN152" s="3"/>
      <c r="AO152" s="3"/>
    </row>
    <row r="153" spans="1:41" x14ac:dyDescent="0.3">
      <c r="A153" s="1" t="s">
        <v>13</v>
      </c>
      <c r="B153" s="1" t="s">
        <v>15</v>
      </c>
      <c r="C153" s="4" t="s">
        <v>305</v>
      </c>
      <c r="D153" s="7">
        <v>5</v>
      </c>
      <c r="E153" s="6">
        <f t="shared" si="30"/>
        <v>150</v>
      </c>
      <c r="F153" s="6">
        <f t="shared" si="31"/>
        <v>60</v>
      </c>
      <c r="G153" s="6">
        <v>30</v>
      </c>
      <c r="H153" s="6"/>
      <c r="I153" s="6">
        <v>30</v>
      </c>
      <c r="J153" s="6">
        <f t="shared" si="32"/>
        <v>90</v>
      </c>
      <c r="K153" s="7">
        <f t="shared" si="33"/>
        <v>4</v>
      </c>
      <c r="L153" s="6" t="s">
        <v>19</v>
      </c>
      <c r="M153" s="7">
        <f t="shared" si="34"/>
        <v>40</v>
      </c>
      <c r="N153" s="3" t="s">
        <v>228</v>
      </c>
      <c r="AD153" s="437" t="s">
        <v>319</v>
      </c>
      <c r="AN153" s="3"/>
      <c r="AO153" s="3"/>
    </row>
    <row r="154" spans="1:41" ht="27" x14ac:dyDescent="0.3">
      <c r="A154" s="1" t="s">
        <v>13</v>
      </c>
      <c r="B154" s="1" t="s">
        <v>32</v>
      </c>
      <c r="C154" s="11" t="s">
        <v>235</v>
      </c>
      <c r="D154" s="7">
        <v>6</v>
      </c>
      <c r="E154" s="6">
        <f t="shared" si="30"/>
        <v>180</v>
      </c>
      <c r="F154" s="6">
        <f t="shared" si="31"/>
        <v>60</v>
      </c>
      <c r="G154" s="6">
        <v>30</v>
      </c>
      <c r="H154" s="6"/>
      <c r="I154" s="6">
        <v>30</v>
      </c>
      <c r="J154" s="6">
        <f t="shared" si="32"/>
        <v>120</v>
      </c>
      <c r="K154" s="7">
        <f t="shared" si="33"/>
        <v>4</v>
      </c>
      <c r="L154" s="6" t="s">
        <v>19</v>
      </c>
      <c r="M154" s="7">
        <f t="shared" si="34"/>
        <v>33.333333333333329</v>
      </c>
      <c r="N154" s="3" t="s">
        <v>227</v>
      </c>
      <c r="AD154" s="437" t="s">
        <v>317</v>
      </c>
      <c r="AN154" s="3"/>
      <c r="AO154" s="3"/>
    </row>
    <row r="155" spans="1:41" ht="28.5" customHeight="1" x14ac:dyDescent="0.3">
      <c r="A155" s="1" t="s">
        <v>13</v>
      </c>
      <c r="B155" s="1" t="s">
        <v>32</v>
      </c>
      <c r="C155" s="4" t="s">
        <v>241</v>
      </c>
      <c r="D155" s="7">
        <v>5</v>
      </c>
      <c r="E155" s="6">
        <f t="shared" si="30"/>
        <v>150</v>
      </c>
      <c r="F155" s="6">
        <f t="shared" si="31"/>
        <v>60</v>
      </c>
      <c r="G155" s="6">
        <v>30</v>
      </c>
      <c r="H155" s="6"/>
      <c r="I155" s="6">
        <v>30</v>
      </c>
      <c r="J155" s="6">
        <f t="shared" si="32"/>
        <v>90</v>
      </c>
      <c r="K155" s="7">
        <f t="shared" si="33"/>
        <v>4</v>
      </c>
      <c r="L155" s="6" t="s">
        <v>19</v>
      </c>
      <c r="M155" s="7">
        <f t="shared" si="34"/>
        <v>40</v>
      </c>
      <c r="N155" s="3" t="s">
        <v>227</v>
      </c>
      <c r="AD155" s="437" t="s">
        <v>317</v>
      </c>
      <c r="AN155" s="3"/>
      <c r="AO155" s="3"/>
    </row>
    <row r="156" spans="1:41" ht="15" customHeight="1" x14ac:dyDescent="0.3">
      <c r="A156" s="1" t="s">
        <v>17</v>
      </c>
      <c r="B156" s="1" t="s">
        <v>15</v>
      </c>
      <c r="C156" s="11" t="s">
        <v>43</v>
      </c>
      <c r="D156" s="7">
        <v>3</v>
      </c>
      <c r="E156" s="6">
        <f t="shared" si="30"/>
        <v>90</v>
      </c>
      <c r="F156" s="6">
        <f t="shared" si="31"/>
        <v>30</v>
      </c>
      <c r="G156" s="6">
        <v>15</v>
      </c>
      <c r="H156" s="6"/>
      <c r="I156" s="6">
        <v>15</v>
      </c>
      <c r="J156" s="6">
        <f t="shared" si="32"/>
        <v>60</v>
      </c>
      <c r="K156" s="7">
        <f t="shared" si="33"/>
        <v>2</v>
      </c>
      <c r="L156" s="6" t="s">
        <v>30</v>
      </c>
      <c r="M156" s="7">
        <f t="shared" si="34"/>
        <v>33.333333333333329</v>
      </c>
      <c r="N156" s="3" t="s">
        <v>230</v>
      </c>
      <c r="AD156" s="437" t="s">
        <v>322</v>
      </c>
      <c r="AN156" s="3"/>
      <c r="AO156" s="3"/>
    </row>
    <row r="157" spans="1:41" ht="15" customHeight="1" x14ac:dyDescent="0.3">
      <c r="A157" s="1" t="s">
        <v>13</v>
      </c>
      <c r="B157" s="1" t="s">
        <v>15</v>
      </c>
      <c r="C157" s="4" t="s">
        <v>234</v>
      </c>
      <c r="D157" s="7">
        <v>1</v>
      </c>
      <c r="E157" s="6">
        <f t="shared" si="30"/>
        <v>30</v>
      </c>
      <c r="F157" s="6">
        <f t="shared" si="31"/>
        <v>0</v>
      </c>
      <c r="G157" s="6"/>
      <c r="H157" s="6"/>
      <c r="I157" s="6"/>
      <c r="J157" s="6">
        <f t="shared" si="32"/>
        <v>30</v>
      </c>
      <c r="K157" s="7">
        <f>F157/15</f>
        <v>0</v>
      </c>
      <c r="L157" s="6" t="s">
        <v>30</v>
      </c>
      <c r="M157" s="7">
        <f t="shared" si="34"/>
        <v>0</v>
      </c>
      <c r="N157" s="3" t="s">
        <v>227</v>
      </c>
      <c r="AD157" s="437" t="s">
        <v>317</v>
      </c>
      <c r="AN157" s="3"/>
      <c r="AO157" s="3"/>
    </row>
    <row r="158" spans="1:41" ht="15" customHeight="1" x14ac:dyDescent="0.3">
      <c r="C158" s="8" t="s">
        <v>23</v>
      </c>
      <c r="D158" s="365">
        <f t="shared" ref="D158:M158" si="35">SUM(D150:D157)</f>
        <v>30</v>
      </c>
      <c r="E158" s="445">
        <f t="shared" si="35"/>
        <v>900</v>
      </c>
      <c r="F158" s="445">
        <f t="shared" si="35"/>
        <v>330</v>
      </c>
      <c r="G158" s="445">
        <f t="shared" si="35"/>
        <v>135</v>
      </c>
      <c r="H158" s="445">
        <f t="shared" si="35"/>
        <v>0</v>
      </c>
      <c r="I158" s="445">
        <f t="shared" si="35"/>
        <v>195</v>
      </c>
      <c r="J158" s="445">
        <f t="shared" si="35"/>
        <v>570</v>
      </c>
      <c r="K158" s="445">
        <f t="shared" si="35"/>
        <v>22</v>
      </c>
      <c r="L158" s="445">
        <f t="shared" si="35"/>
        <v>0</v>
      </c>
      <c r="M158" s="445">
        <f t="shared" si="35"/>
        <v>267.49999999999994</v>
      </c>
      <c r="AN158" s="3"/>
      <c r="AO158" s="3"/>
    </row>
    <row r="159" spans="1:41" ht="15" customHeight="1" x14ac:dyDescent="0.3">
      <c r="C159" s="9" t="s">
        <v>24</v>
      </c>
      <c r="D159" s="10">
        <f>30-D158</f>
        <v>0</v>
      </c>
      <c r="AN159" s="3"/>
      <c r="AO159" s="3"/>
    </row>
    <row r="160" spans="1:41" x14ac:dyDescent="0.3">
      <c r="C160" s="2" t="s">
        <v>215</v>
      </c>
      <c r="AN160" s="3"/>
      <c r="AO160" s="3"/>
    </row>
    <row r="161" spans="1:41" x14ac:dyDescent="0.3">
      <c r="C161" s="1414" t="s">
        <v>0</v>
      </c>
      <c r="D161" s="1415" t="s">
        <v>1</v>
      </c>
      <c r="E161" s="1416" t="s">
        <v>2</v>
      </c>
      <c r="F161" s="1416"/>
      <c r="G161" s="1416"/>
      <c r="H161" s="1416"/>
      <c r="I161" s="1416"/>
      <c r="J161" s="1417"/>
      <c r="K161" s="1415" t="s">
        <v>3</v>
      </c>
      <c r="L161" s="1415" t="s">
        <v>4</v>
      </c>
      <c r="M161" s="1415" t="s">
        <v>5</v>
      </c>
      <c r="AN161" s="3"/>
      <c r="AO161" s="3"/>
    </row>
    <row r="162" spans="1:41" x14ac:dyDescent="0.3">
      <c r="C162" s="1414"/>
      <c r="D162" s="1415"/>
      <c r="E162" s="1415" t="s">
        <v>6</v>
      </c>
      <c r="F162" s="1418" t="s">
        <v>7</v>
      </c>
      <c r="G162" s="1418"/>
      <c r="H162" s="1418"/>
      <c r="I162" s="1418"/>
      <c r="J162" s="1415" t="s">
        <v>26</v>
      </c>
      <c r="K162" s="1415"/>
      <c r="L162" s="1415"/>
      <c r="M162" s="1415"/>
      <c r="AN162" s="3"/>
      <c r="AO162" s="3"/>
    </row>
    <row r="163" spans="1:41" x14ac:dyDescent="0.3">
      <c r="C163" s="1414"/>
      <c r="D163" s="1415"/>
      <c r="E163" s="1417"/>
      <c r="F163" s="1415" t="s">
        <v>9</v>
      </c>
      <c r="G163" s="1416" t="s">
        <v>10</v>
      </c>
      <c r="H163" s="1417"/>
      <c r="I163" s="1417"/>
      <c r="J163" s="1417"/>
      <c r="K163" s="1415"/>
      <c r="L163" s="1415"/>
      <c r="M163" s="1415"/>
      <c r="AN163" s="3"/>
      <c r="AO163" s="3"/>
    </row>
    <row r="164" spans="1:41" x14ac:dyDescent="0.3">
      <c r="C164" s="1414"/>
      <c r="D164" s="1415"/>
      <c r="E164" s="1417"/>
      <c r="F164" s="1419"/>
      <c r="G164" s="1415" t="s">
        <v>27</v>
      </c>
      <c r="H164" s="1415" t="s">
        <v>28</v>
      </c>
      <c r="I164" s="1415" t="s">
        <v>29</v>
      </c>
      <c r="J164" s="1417"/>
      <c r="K164" s="1415"/>
      <c r="L164" s="1415"/>
      <c r="M164" s="1415"/>
      <c r="AN164" s="3"/>
      <c r="AO164" s="3"/>
    </row>
    <row r="165" spans="1:41" x14ac:dyDescent="0.3">
      <c r="C165" s="1414"/>
      <c r="D165" s="1415"/>
      <c r="E165" s="1417"/>
      <c r="F165" s="1419"/>
      <c r="G165" s="1415"/>
      <c r="H165" s="1415"/>
      <c r="I165" s="1415"/>
      <c r="J165" s="1417"/>
      <c r="K165" s="1415"/>
      <c r="L165" s="1415"/>
      <c r="M165" s="1415"/>
      <c r="AN165" s="3"/>
      <c r="AO165" s="3"/>
    </row>
    <row r="166" spans="1:41" x14ac:dyDescent="0.3">
      <c r="C166" s="1414"/>
      <c r="D166" s="1415"/>
      <c r="E166" s="1417"/>
      <c r="F166" s="1419"/>
      <c r="G166" s="1415"/>
      <c r="H166" s="1415"/>
      <c r="I166" s="1415"/>
      <c r="J166" s="1417"/>
      <c r="K166" s="1415"/>
      <c r="L166" s="1415"/>
      <c r="M166" s="1415"/>
      <c r="AN166" s="3"/>
      <c r="AO166" s="3"/>
    </row>
    <row r="167" spans="1:41" ht="3.75" customHeight="1" x14ac:dyDescent="0.3">
      <c r="C167" s="1414"/>
      <c r="D167" s="1415"/>
      <c r="E167" s="1417"/>
      <c r="F167" s="1419"/>
      <c r="G167" s="1415"/>
      <c r="H167" s="1415"/>
      <c r="I167" s="1415"/>
      <c r="J167" s="1417"/>
      <c r="K167" s="1415"/>
      <c r="L167" s="1415"/>
      <c r="M167" s="1415"/>
      <c r="AN167" s="3"/>
      <c r="AO167" s="3"/>
    </row>
    <row r="168" spans="1:41" x14ac:dyDescent="0.3">
      <c r="A168" s="1" t="s">
        <v>13</v>
      </c>
      <c r="B168" s="1" t="s">
        <v>15</v>
      </c>
      <c r="C168" s="8" t="s">
        <v>149</v>
      </c>
      <c r="D168" s="5">
        <v>6</v>
      </c>
      <c r="E168" s="6">
        <f>D168*30</f>
        <v>180</v>
      </c>
      <c r="F168" s="6">
        <f>G168+H168+I168</f>
        <v>0</v>
      </c>
      <c r="G168" s="6"/>
      <c r="H168" s="6"/>
      <c r="I168" s="6"/>
      <c r="J168" s="6">
        <f>E168-F168</f>
        <v>180</v>
      </c>
      <c r="K168" s="7">
        <f>F168/13</f>
        <v>0</v>
      </c>
      <c r="L168" s="6" t="s">
        <v>30</v>
      </c>
      <c r="M168" s="7">
        <f>F168/E168*100</f>
        <v>0</v>
      </c>
      <c r="N168" s="3" t="s">
        <v>227</v>
      </c>
      <c r="AD168" s="241" t="s">
        <v>317</v>
      </c>
      <c r="AN168" s="3"/>
      <c r="AO168" s="3"/>
    </row>
    <row r="169" spans="1:41" x14ac:dyDescent="0.3">
      <c r="A169" s="1" t="s">
        <v>13</v>
      </c>
      <c r="B169" s="1" t="s">
        <v>15</v>
      </c>
      <c r="C169" s="4" t="s">
        <v>81</v>
      </c>
      <c r="D169" s="7">
        <v>3</v>
      </c>
      <c r="E169" s="6">
        <f t="shared" ref="E169:E175" si="36">D169*30</f>
        <v>90</v>
      </c>
      <c r="F169" s="6">
        <f t="shared" ref="F169:F175" si="37">G169+H169+I169</f>
        <v>0</v>
      </c>
      <c r="G169" s="6"/>
      <c r="H169" s="6"/>
      <c r="I169" s="6"/>
      <c r="J169" s="6">
        <f t="shared" ref="J169:J175" si="38">E169-F169</f>
        <v>90</v>
      </c>
      <c r="K169" s="7">
        <f t="shared" ref="K169:K175" si="39">F169/13</f>
        <v>0</v>
      </c>
      <c r="L169" s="6"/>
      <c r="M169" s="7">
        <f t="shared" ref="M169:M175" si="40">F169/E169*100</f>
        <v>0</v>
      </c>
      <c r="N169" s="3" t="s">
        <v>227</v>
      </c>
      <c r="AN169" s="3"/>
      <c r="AO169" s="3"/>
    </row>
    <row r="170" spans="1:41" x14ac:dyDescent="0.3">
      <c r="A170" s="1" t="s">
        <v>13</v>
      </c>
      <c r="B170" s="1" t="s">
        <v>15</v>
      </c>
      <c r="C170" s="4" t="s">
        <v>44</v>
      </c>
      <c r="D170" s="7">
        <v>3</v>
      </c>
      <c r="E170" s="6">
        <f t="shared" si="36"/>
        <v>90</v>
      </c>
      <c r="F170" s="6">
        <f t="shared" si="37"/>
        <v>0</v>
      </c>
      <c r="G170" s="6"/>
      <c r="H170" s="6"/>
      <c r="I170" s="6"/>
      <c r="J170" s="6">
        <f t="shared" si="38"/>
        <v>90</v>
      </c>
      <c r="K170" s="7">
        <f t="shared" si="39"/>
        <v>0</v>
      </c>
      <c r="L170" s="6"/>
      <c r="M170" s="7">
        <f t="shared" si="40"/>
        <v>0</v>
      </c>
      <c r="N170" s="3" t="s">
        <v>227</v>
      </c>
      <c r="AN170" s="3"/>
      <c r="AO170" s="3"/>
    </row>
    <row r="171" spans="1:41" ht="27" x14ac:dyDescent="0.3">
      <c r="A171" s="1" t="s">
        <v>17</v>
      </c>
      <c r="B171" s="1" t="s">
        <v>32</v>
      </c>
      <c r="C171" s="4" t="s">
        <v>222</v>
      </c>
      <c r="D171" s="7">
        <v>3</v>
      </c>
      <c r="E171" s="6">
        <f t="shared" si="36"/>
        <v>90</v>
      </c>
      <c r="F171" s="6">
        <f t="shared" si="37"/>
        <v>39</v>
      </c>
      <c r="G171" s="6"/>
      <c r="H171" s="6"/>
      <c r="I171" s="6">
        <v>39</v>
      </c>
      <c r="J171" s="6">
        <f t="shared" si="38"/>
        <v>51</v>
      </c>
      <c r="K171" s="7">
        <f t="shared" si="39"/>
        <v>3</v>
      </c>
      <c r="L171" s="6" t="s">
        <v>30</v>
      </c>
      <c r="M171" s="7">
        <f t="shared" si="40"/>
        <v>43.333333333333336</v>
      </c>
      <c r="N171" s="3" t="s">
        <v>230</v>
      </c>
      <c r="AD171" s="241" t="s">
        <v>314</v>
      </c>
      <c r="AN171" s="3"/>
      <c r="AO171" s="3"/>
    </row>
    <row r="172" spans="1:41" x14ac:dyDescent="0.3">
      <c r="A172" s="1" t="s">
        <v>13</v>
      </c>
      <c r="B172" s="1" t="s">
        <v>15</v>
      </c>
      <c r="C172" s="4" t="s">
        <v>238</v>
      </c>
      <c r="D172" s="7">
        <v>4</v>
      </c>
      <c r="E172" s="6">
        <f t="shared" si="36"/>
        <v>120</v>
      </c>
      <c r="F172" s="6">
        <f t="shared" si="37"/>
        <v>52</v>
      </c>
      <c r="G172" s="6">
        <v>26</v>
      </c>
      <c r="H172" s="6"/>
      <c r="I172" s="6">
        <v>26</v>
      </c>
      <c r="J172" s="6">
        <f t="shared" si="38"/>
        <v>68</v>
      </c>
      <c r="K172" s="7">
        <f t="shared" si="39"/>
        <v>4</v>
      </c>
      <c r="L172" s="6" t="s">
        <v>19</v>
      </c>
      <c r="M172" s="7">
        <f t="shared" si="40"/>
        <v>43.333333333333336</v>
      </c>
      <c r="N172" s="3" t="s">
        <v>227</v>
      </c>
      <c r="AD172" s="241" t="s">
        <v>317</v>
      </c>
      <c r="AN172" s="3"/>
      <c r="AO172" s="3"/>
    </row>
    <row r="173" spans="1:41" s="376" customFormat="1" ht="27" x14ac:dyDescent="0.3">
      <c r="A173" s="426" t="s">
        <v>13</v>
      </c>
      <c r="B173" s="426" t="s">
        <v>32</v>
      </c>
      <c r="C173" s="427" t="s">
        <v>312</v>
      </c>
      <c r="D173" s="374">
        <v>1</v>
      </c>
      <c r="E173" s="375">
        <f t="shared" si="36"/>
        <v>30</v>
      </c>
      <c r="F173" s="6">
        <f t="shared" si="37"/>
        <v>13</v>
      </c>
      <c r="G173" s="375"/>
      <c r="H173" s="375"/>
      <c r="I173" s="375">
        <v>13</v>
      </c>
      <c r="J173" s="375">
        <f t="shared" si="38"/>
        <v>17</v>
      </c>
      <c r="K173" s="7">
        <f t="shared" si="39"/>
        <v>1</v>
      </c>
      <c r="L173" s="375" t="s">
        <v>17</v>
      </c>
      <c r="M173" s="7">
        <f t="shared" si="40"/>
        <v>43.333333333333336</v>
      </c>
      <c r="N173" s="376" t="s">
        <v>227</v>
      </c>
      <c r="O173" s="377"/>
      <c r="P173" s="377"/>
      <c r="Q173" s="377"/>
      <c r="R173" s="377"/>
      <c r="S173" s="377"/>
      <c r="T173" s="377"/>
      <c r="U173" s="377"/>
      <c r="V173" s="377"/>
      <c r="W173" s="377"/>
      <c r="X173" s="377"/>
      <c r="Y173" s="377"/>
      <c r="Z173" s="377"/>
      <c r="AA173" s="377"/>
      <c r="AB173" s="377"/>
      <c r="AC173" s="377"/>
      <c r="AD173" s="443" t="s">
        <v>317</v>
      </c>
      <c r="AE173" s="377"/>
      <c r="AF173" s="377"/>
      <c r="AG173" s="377"/>
      <c r="AH173" s="377"/>
      <c r="AI173" s="377"/>
      <c r="AJ173" s="377"/>
      <c r="AK173" s="377"/>
      <c r="AL173" s="377"/>
      <c r="AM173" s="377"/>
    </row>
    <row r="174" spans="1:41" ht="26.25" customHeight="1" x14ac:dyDescent="0.3">
      <c r="A174" s="1" t="s">
        <v>13</v>
      </c>
      <c r="B174" s="1" t="s">
        <v>32</v>
      </c>
      <c r="C174" s="4" t="s">
        <v>255</v>
      </c>
      <c r="D174" s="7">
        <v>5</v>
      </c>
      <c r="E174" s="6">
        <f t="shared" si="36"/>
        <v>150</v>
      </c>
      <c r="F174" s="6">
        <f t="shared" si="37"/>
        <v>52</v>
      </c>
      <c r="G174" s="6">
        <v>26</v>
      </c>
      <c r="H174" s="6"/>
      <c r="I174" s="6">
        <v>26</v>
      </c>
      <c r="J174" s="6">
        <f t="shared" si="38"/>
        <v>98</v>
      </c>
      <c r="K174" s="7">
        <f t="shared" si="39"/>
        <v>4</v>
      </c>
      <c r="L174" s="6" t="s">
        <v>19</v>
      </c>
      <c r="M174" s="7">
        <f t="shared" si="40"/>
        <v>34.666666666666671</v>
      </c>
      <c r="N174" s="3" t="s">
        <v>227</v>
      </c>
      <c r="AD174" s="241" t="s">
        <v>317</v>
      </c>
      <c r="AN174" s="3"/>
      <c r="AO174" s="3"/>
    </row>
    <row r="175" spans="1:41" ht="17.25" customHeight="1" x14ac:dyDescent="0.3">
      <c r="A175" s="1" t="s">
        <v>13</v>
      </c>
      <c r="B175" s="1" t="s">
        <v>32</v>
      </c>
      <c r="C175" s="4" t="s">
        <v>256</v>
      </c>
      <c r="D175" s="7">
        <v>5</v>
      </c>
      <c r="E175" s="6">
        <f t="shared" si="36"/>
        <v>150</v>
      </c>
      <c r="F175" s="6">
        <f t="shared" si="37"/>
        <v>52</v>
      </c>
      <c r="G175" s="6">
        <v>26</v>
      </c>
      <c r="H175" s="6"/>
      <c r="I175" s="6">
        <v>26</v>
      </c>
      <c r="J175" s="6">
        <f t="shared" si="38"/>
        <v>98</v>
      </c>
      <c r="K175" s="7">
        <f t="shared" si="39"/>
        <v>4</v>
      </c>
      <c r="L175" s="6" t="s">
        <v>19</v>
      </c>
      <c r="M175" s="7">
        <f t="shared" si="40"/>
        <v>34.666666666666671</v>
      </c>
      <c r="N175" s="3" t="s">
        <v>227</v>
      </c>
      <c r="AD175" s="241" t="s">
        <v>317</v>
      </c>
      <c r="AN175" s="3"/>
      <c r="AO175" s="3"/>
    </row>
    <row r="176" spans="1:41" x14ac:dyDescent="0.3">
      <c r="C176" s="8" t="s">
        <v>23</v>
      </c>
      <c r="D176" s="365">
        <f t="shared" ref="D176:M176" si="41">SUM(D168:D175)</f>
        <v>30</v>
      </c>
      <c r="E176" s="445">
        <f t="shared" si="41"/>
        <v>900</v>
      </c>
      <c r="F176" s="445">
        <f t="shared" si="41"/>
        <v>208</v>
      </c>
      <c r="G176" s="445">
        <f t="shared" si="41"/>
        <v>78</v>
      </c>
      <c r="H176" s="445">
        <f t="shared" si="41"/>
        <v>0</v>
      </c>
      <c r="I176" s="445">
        <f t="shared" si="41"/>
        <v>130</v>
      </c>
      <c r="J176" s="445">
        <f t="shared" si="41"/>
        <v>692</v>
      </c>
      <c r="K176" s="445">
        <f t="shared" si="41"/>
        <v>16</v>
      </c>
      <c r="L176" s="445">
        <f t="shared" si="41"/>
        <v>0</v>
      </c>
      <c r="M176" s="445">
        <f t="shared" si="41"/>
        <v>199.33333333333337</v>
      </c>
      <c r="AN176" s="3"/>
      <c r="AO176" s="3"/>
    </row>
    <row r="177" spans="1:41" x14ac:dyDescent="0.3">
      <c r="C177" s="9" t="s">
        <v>24</v>
      </c>
      <c r="D177" s="12">
        <f>30-D176</f>
        <v>0</v>
      </c>
      <c r="AN177" s="3"/>
      <c r="AO177" s="3"/>
    </row>
    <row r="178" spans="1:41" x14ac:dyDescent="0.3">
      <c r="AN178" s="3"/>
      <c r="AO178" s="3"/>
    </row>
    <row r="179" spans="1:41" x14ac:dyDescent="0.3">
      <c r="C179" s="2" t="s">
        <v>23</v>
      </c>
      <c r="D179" s="13">
        <f>D180+D181</f>
        <v>244</v>
      </c>
      <c r="E179" s="13">
        <f>E180+E181</f>
        <v>7320</v>
      </c>
      <c r="F179" s="14">
        <f>E179/$E$179*100</f>
        <v>100</v>
      </c>
      <c r="G179" s="15"/>
      <c r="H179" s="16"/>
      <c r="I179" s="16"/>
      <c r="J179" s="16"/>
      <c r="K179" s="16"/>
      <c r="L179" s="3" t="s">
        <v>230</v>
      </c>
      <c r="M179" s="3">
        <f ca="1">SUMIF($N$3:$N$176,L179,$D$3:$D$175)</f>
        <v>86</v>
      </c>
      <c r="O179" s="371">
        <f ca="1">M179/$M$184</f>
        <v>0.33925049309664695</v>
      </c>
      <c r="AN179" s="3"/>
      <c r="AO179" s="3"/>
    </row>
    <row r="180" spans="1:41" x14ac:dyDescent="0.3">
      <c r="B180" s="1" t="s">
        <v>15</v>
      </c>
      <c r="C180" s="2" t="s">
        <v>45</v>
      </c>
      <c r="D180" s="14">
        <f>SUMIF(B$10:B$175,B180,D$10:D$175)</f>
        <v>183.5</v>
      </c>
      <c r="E180" s="1">
        <f>D180*30</f>
        <v>5505</v>
      </c>
      <c r="F180" s="14">
        <f>E180/E$179*100</f>
        <v>75.204918032786878</v>
      </c>
      <c r="G180" s="1"/>
      <c r="I180" s="17"/>
      <c r="J180" s="17"/>
      <c r="K180" s="17"/>
      <c r="L180" s="3" t="s">
        <v>227</v>
      </c>
      <c r="M180" s="3">
        <f ca="1">SUMIF($N$3:$N$176,L180,$D$3:$D$175)</f>
        <v>123.5</v>
      </c>
      <c r="O180" s="371">
        <f ca="1">M180/$M$184</f>
        <v>0.48717948717948717</v>
      </c>
      <c r="AN180" s="3"/>
      <c r="AO180" s="3"/>
    </row>
    <row r="181" spans="1:41" x14ac:dyDescent="0.3">
      <c r="B181" s="1" t="s">
        <v>32</v>
      </c>
      <c r="C181" s="2" t="s">
        <v>46</v>
      </c>
      <c r="D181" s="14">
        <f>SUMIF(B$10:B$175,B181,D$10:D$175)</f>
        <v>60.5</v>
      </c>
      <c r="E181" s="1">
        <f t="shared" ref="E181:E188" si="42">D181*30</f>
        <v>1815</v>
      </c>
      <c r="F181" s="339">
        <f>E181/E$179*100</f>
        <v>24.795081967213115</v>
      </c>
      <c r="G181" s="1"/>
      <c r="K181" s="17"/>
      <c r="L181" s="3" t="s">
        <v>229</v>
      </c>
      <c r="M181" s="3">
        <f ca="1">SUMIF($N$3:$N$176,L181,$D$3:$D$175)</f>
        <v>18</v>
      </c>
      <c r="O181" s="371">
        <f ca="1">M181/$M$184</f>
        <v>7.1005917159763315E-2</v>
      </c>
      <c r="AN181" s="3"/>
      <c r="AO181" s="3"/>
    </row>
    <row r="182" spans="1:41" x14ac:dyDescent="0.3">
      <c r="D182" s="1"/>
      <c r="E182" s="1"/>
      <c r="F182" s="1"/>
      <c r="G182" s="1"/>
      <c r="L182" s="3" t="s">
        <v>226</v>
      </c>
      <c r="M182" s="3">
        <f ca="1">SUMIF($N$3:$N$176,L182,$D$3:$D$175)</f>
        <v>10</v>
      </c>
      <c r="O182" s="371">
        <f ca="1">M182/$M$184</f>
        <v>3.9447731755424063E-2</v>
      </c>
      <c r="AN182" s="3"/>
      <c r="AO182" s="3"/>
    </row>
    <row r="183" spans="1:41" x14ac:dyDescent="0.3">
      <c r="C183" s="2" t="s">
        <v>200</v>
      </c>
      <c r="D183" s="18">
        <f>D184+D185</f>
        <v>102</v>
      </c>
      <c r="E183" s="18">
        <f>E184+E185</f>
        <v>3060</v>
      </c>
      <c r="F183" s="14">
        <f>E183/$E$183*100</f>
        <v>100</v>
      </c>
      <c r="G183" s="1"/>
      <c r="L183" s="3" t="s">
        <v>228</v>
      </c>
      <c r="M183" s="3">
        <f ca="1">SUMIF($N$3:$N$176,L183,$D$3:$D$175)</f>
        <v>16</v>
      </c>
      <c r="O183" s="371">
        <f ca="1">M183/$M$184</f>
        <v>6.3116370808678504E-2</v>
      </c>
      <c r="AN183" s="3"/>
      <c r="AO183" s="3"/>
    </row>
    <row r="184" spans="1:41" x14ac:dyDescent="0.3">
      <c r="A184" s="1" t="s">
        <v>17</v>
      </c>
      <c r="B184" s="1" t="s">
        <v>15</v>
      </c>
      <c r="C184" s="2" t="s">
        <v>45</v>
      </c>
      <c r="D184" s="1">
        <f>SUMIFS(D$10:D$175,A$10:A$175,A184,B$10:B$175,B184)</f>
        <v>82.5</v>
      </c>
      <c r="E184" s="1">
        <f t="shared" si="42"/>
        <v>2475</v>
      </c>
      <c r="F184" s="14">
        <f>E184/E$183*100</f>
        <v>80.882352941176478</v>
      </c>
      <c r="G184" s="1"/>
      <c r="M184" s="3">
        <f ca="1">SUM(M179:M183)</f>
        <v>253.5</v>
      </c>
      <c r="O184" s="371">
        <f ca="1">SUM(O179:O183)</f>
        <v>1</v>
      </c>
      <c r="AN184" s="3"/>
      <c r="AO184" s="3"/>
    </row>
    <row r="185" spans="1:41" x14ac:dyDescent="0.3">
      <c r="A185" s="1" t="s">
        <v>17</v>
      </c>
      <c r="B185" s="1" t="s">
        <v>32</v>
      </c>
      <c r="C185" s="2" t="s">
        <v>46</v>
      </c>
      <c r="D185" s="1">
        <f>SUMIFS(D$10:D$175,A$10:A$175,A185,B$10:B$175,B185)</f>
        <v>19.5</v>
      </c>
      <c r="E185" s="1">
        <f t="shared" si="42"/>
        <v>585</v>
      </c>
      <c r="F185" s="14">
        <f>E185/E$183*100</f>
        <v>19.117647058823529</v>
      </c>
      <c r="G185" s="1"/>
      <c r="AN185" s="3"/>
      <c r="AO185" s="3"/>
    </row>
    <row r="186" spans="1:41" x14ac:dyDescent="0.3">
      <c r="C186" s="2" t="s">
        <v>201</v>
      </c>
      <c r="D186" s="18">
        <f>D187+D188</f>
        <v>142</v>
      </c>
      <c r="E186" s="18">
        <f>E187+E188</f>
        <v>4260</v>
      </c>
      <c r="F186" s="18">
        <f>E186/$E$186*100</f>
        <v>100</v>
      </c>
      <c r="AN186" s="3"/>
      <c r="AO186" s="3"/>
    </row>
    <row r="187" spans="1:41" ht="15.6" x14ac:dyDescent="0.3">
      <c r="A187" s="1" t="s">
        <v>13</v>
      </c>
      <c r="B187" s="1" t="s">
        <v>15</v>
      </c>
      <c r="C187" s="2" t="s">
        <v>45</v>
      </c>
      <c r="D187" s="1">
        <f>SUMIFS(D$10:D$175,A$10:A$175,A187,B$10:B$175,B187)</f>
        <v>101</v>
      </c>
      <c r="E187" s="1">
        <f t="shared" si="42"/>
        <v>3030</v>
      </c>
      <c r="F187" s="3">
        <f>E187/E$186*100</f>
        <v>71.126760563380287</v>
      </c>
      <c r="AD187" s="438"/>
      <c r="AE187" s="76" t="s">
        <v>324</v>
      </c>
      <c r="AF187" s="76" t="s">
        <v>325</v>
      </c>
      <c r="AG187" s="76" t="s">
        <v>326</v>
      </c>
      <c r="AH187" s="76" t="s">
        <v>327</v>
      </c>
      <c r="AN187" s="3"/>
      <c r="AO187" s="3"/>
    </row>
    <row r="188" spans="1:41" ht="15.6" x14ac:dyDescent="0.3">
      <c r="A188" s="1" t="s">
        <v>13</v>
      </c>
      <c r="B188" s="1" t="s">
        <v>32</v>
      </c>
      <c r="C188" s="2" t="s">
        <v>46</v>
      </c>
      <c r="D188" s="1">
        <f>SUMIFS(D$10:D$175,A$10:A$175,A188,B$10:B$175,B188)</f>
        <v>41</v>
      </c>
      <c r="E188" s="1">
        <f t="shared" si="42"/>
        <v>1230</v>
      </c>
      <c r="F188" s="17">
        <f>E188/E$186*100</f>
        <v>28.87323943661972</v>
      </c>
      <c r="AD188" s="439" t="s">
        <v>328</v>
      </c>
      <c r="AE188" s="444">
        <f t="shared" ref="AE188:AE212" si="43">SUMIF(AD$10:AD$39,AD188,D$10:D$39)</f>
        <v>0</v>
      </c>
      <c r="AF188" s="3">
        <f t="shared" ref="AF188:AF212" si="44">SUMIF(AD$58:AD$91,AD188,D$58:D$91)</f>
        <v>0</v>
      </c>
      <c r="AG188" s="3">
        <f>SUMIF(AD$113:AD$139,AD188,D$113:D$139)</f>
        <v>0</v>
      </c>
      <c r="AH188" s="3">
        <f>SUMIF(AD$150:AD$178,AD188,D$150:D$178)</f>
        <v>0</v>
      </c>
      <c r="AN188" s="3"/>
      <c r="AO188" s="3"/>
    </row>
    <row r="189" spans="1:41" ht="15.6" x14ac:dyDescent="0.3">
      <c r="AD189" s="439" t="s">
        <v>329</v>
      </c>
      <c r="AE189" s="444">
        <f t="shared" si="43"/>
        <v>0</v>
      </c>
      <c r="AF189" s="3">
        <f t="shared" si="44"/>
        <v>0</v>
      </c>
      <c r="AG189" s="3">
        <f t="shared" ref="AG189:AG212" si="45">SUMIF(AD$113:AD$139,AD189,D$113:D$139)</f>
        <v>0</v>
      </c>
      <c r="AH189" s="3">
        <f t="shared" ref="AH189:AH212" si="46">SUMIF(AD$150:AD$178,AD189,D$150:D$178)</f>
        <v>0</v>
      </c>
    </row>
    <row r="190" spans="1:41" ht="15.6" x14ac:dyDescent="0.3">
      <c r="AD190" s="439" t="s">
        <v>330</v>
      </c>
      <c r="AE190" s="444">
        <f t="shared" si="43"/>
        <v>0</v>
      </c>
      <c r="AF190" s="3">
        <f t="shared" si="44"/>
        <v>0</v>
      </c>
      <c r="AG190" s="3">
        <f t="shared" si="45"/>
        <v>0</v>
      </c>
      <c r="AH190" s="3">
        <f t="shared" si="46"/>
        <v>0</v>
      </c>
    </row>
    <row r="191" spans="1:41" ht="15.6" x14ac:dyDescent="0.3">
      <c r="AD191" s="439" t="s">
        <v>331</v>
      </c>
      <c r="AE191" s="444">
        <f t="shared" si="43"/>
        <v>0</v>
      </c>
      <c r="AF191" s="3">
        <f t="shared" si="44"/>
        <v>0</v>
      </c>
      <c r="AG191" s="3">
        <f t="shared" si="45"/>
        <v>0</v>
      </c>
      <c r="AH191" s="3">
        <f t="shared" si="46"/>
        <v>0</v>
      </c>
    </row>
    <row r="192" spans="1:41" ht="15.6" x14ac:dyDescent="0.3">
      <c r="AD192" s="439" t="s">
        <v>332</v>
      </c>
      <c r="AE192" s="444">
        <f t="shared" si="43"/>
        <v>0</v>
      </c>
      <c r="AF192" s="3">
        <f t="shared" si="44"/>
        <v>0</v>
      </c>
      <c r="AG192" s="3">
        <f t="shared" si="45"/>
        <v>0</v>
      </c>
      <c r="AH192" s="3">
        <f t="shared" si="46"/>
        <v>0</v>
      </c>
    </row>
    <row r="193" spans="1:34" ht="15.6" x14ac:dyDescent="0.3">
      <c r="AD193" s="439" t="s">
        <v>318</v>
      </c>
      <c r="AE193" s="444">
        <f t="shared" si="43"/>
        <v>6</v>
      </c>
      <c r="AF193" s="3">
        <f t="shared" si="44"/>
        <v>0</v>
      </c>
      <c r="AG193" s="3">
        <f t="shared" si="45"/>
        <v>0</v>
      </c>
      <c r="AH193" s="3">
        <f t="shared" si="46"/>
        <v>0</v>
      </c>
    </row>
    <row r="194" spans="1:34" ht="15.6" x14ac:dyDescent="0.3">
      <c r="AD194" s="439" t="s">
        <v>333</v>
      </c>
      <c r="AE194" s="444">
        <f t="shared" si="43"/>
        <v>0</v>
      </c>
      <c r="AF194" s="3">
        <f t="shared" si="44"/>
        <v>0</v>
      </c>
      <c r="AG194" s="3">
        <f t="shared" si="45"/>
        <v>0</v>
      </c>
      <c r="AH194" s="3">
        <f t="shared" si="46"/>
        <v>0</v>
      </c>
    </row>
    <row r="195" spans="1:34" ht="15.6" x14ac:dyDescent="0.3">
      <c r="AD195" s="439" t="s">
        <v>334</v>
      </c>
      <c r="AE195" s="444">
        <f t="shared" si="43"/>
        <v>0</v>
      </c>
      <c r="AF195" s="3">
        <f t="shared" si="44"/>
        <v>0</v>
      </c>
      <c r="AG195" s="3">
        <f t="shared" si="45"/>
        <v>0</v>
      </c>
      <c r="AH195" s="3">
        <f t="shared" si="46"/>
        <v>0</v>
      </c>
    </row>
    <row r="196" spans="1:34" ht="15.6" x14ac:dyDescent="0.3">
      <c r="AD196" s="439" t="s">
        <v>335</v>
      </c>
      <c r="AE196" s="444">
        <f t="shared" si="43"/>
        <v>0</v>
      </c>
      <c r="AF196" s="3">
        <f t="shared" si="44"/>
        <v>0</v>
      </c>
      <c r="AG196" s="3">
        <f t="shared" si="45"/>
        <v>0</v>
      </c>
      <c r="AH196" s="3">
        <f t="shared" si="46"/>
        <v>0</v>
      </c>
    </row>
    <row r="197" spans="1:34" ht="15.6" x14ac:dyDescent="0.3">
      <c r="AD197" s="439" t="s">
        <v>316</v>
      </c>
      <c r="AE197" s="444">
        <f t="shared" si="43"/>
        <v>13</v>
      </c>
      <c r="AF197" s="3">
        <f t="shared" si="44"/>
        <v>0</v>
      </c>
      <c r="AG197" s="3">
        <f t="shared" si="45"/>
        <v>0</v>
      </c>
      <c r="AH197" s="3">
        <f t="shared" si="46"/>
        <v>0</v>
      </c>
    </row>
    <row r="198" spans="1:34" ht="15.6" x14ac:dyDescent="0.3">
      <c r="AD198" s="439" t="s">
        <v>336</v>
      </c>
      <c r="AE198" s="444">
        <f t="shared" si="43"/>
        <v>0</v>
      </c>
      <c r="AF198" s="3">
        <f t="shared" si="44"/>
        <v>0</v>
      </c>
      <c r="AG198" s="3">
        <f t="shared" si="45"/>
        <v>0</v>
      </c>
      <c r="AH198" s="3">
        <f t="shared" si="46"/>
        <v>0</v>
      </c>
    </row>
    <row r="199" spans="1:34" ht="15.6" x14ac:dyDescent="0.3">
      <c r="AD199" s="439" t="s">
        <v>337</v>
      </c>
      <c r="AE199" s="444">
        <f t="shared" si="43"/>
        <v>0</v>
      </c>
      <c r="AF199" s="3">
        <f t="shared" si="44"/>
        <v>0</v>
      </c>
      <c r="AG199" s="3">
        <f t="shared" si="45"/>
        <v>0</v>
      </c>
      <c r="AH199" s="3">
        <f t="shared" si="46"/>
        <v>0</v>
      </c>
    </row>
    <row r="200" spans="1:34" ht="15.6" x14ac:dyDescent="0.3">
      <c r="AD200" s="439" t="s">
        <v>338</v>
      </c>
      <c r="AE200" s="444">
        <f t="shared" si="43"/>
        <v>0</v>
      </c>
      <c r="AF200" s="3">
        <f t="shared" si="44"/>
        <v>0</v>
      </c>
      <c r="AG200" s="3">
        <f t="shared" si="45"/>
        <v>0</v>
      </c>
      <c r="AH200" s="3">
        <f t="shared" si="46"/>
        <v>0</v>
      </c>
    </row>
    <row r="201" spans="1:34" s="241" customFormat="1" ht="15.6" x14ac:dyDescent="0.3">
      <c r="A201" s="1"/>
      <c r="B201" s="1"/>
      <c r="C201" s="2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AD201" s="439" t="s">
        <v>339</v>
      </c>
      <c r="AE201" s="444">
        <f t="shared" si="43"/>
        <v>0</v>
      </c>
      <c r="AF201" s="3">
        <f t="shared" si="44"/>
        <v>0</v>
      </c>
      <c r="AG201" s="3">
        <f t="shared" si="45"/>
        <v>0</v>
      </c>
      <c r="AH201" s="3">
        <f t="shared" si="46"/>
        <v>0</v>
      </c>
    </row>
    <row r="202" spans="1:34" s="241" customFormat="1" ht="15.6" x14ac:dyDescent="0.3">
      <c r="A202" s="1"/>
      <c r="B202" s="1"/>
      <c r="C202" s="2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AD202" s="439" t="s">
        <v>340</v>
      </c>
      <c r="AE202" s="444">
        <f t="shared" si="43"/>
        <v>0</v>
      </c>
      <c r="AF202" s="3">
        <f t="shared" si="44"/>
        <v>0</v>
      </c>
      <c r="AG202" s="3">
        <f t="shared" si="45"/>
        <v>0</v>
      </c>
      <c r="AH202" s="3">
        <f t="shared" si="46"/>
        <v>0</v>
      </c>
    </row>
    <row r="203" spans="1:34" s="241" customFormat="1" ht="15.6" x14ac:dyDescent="0.3">
      <c r="A203" s="1"/>
      <c r="B203" s="1"/>
      <c r="C203" s="2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AD203" s="439" t="s">
        <v>341</v>
      </c>
      <c r="AE203" s="444">
        <f t="shared" si="43"/>
        <v>0</v>
      </c>
      <c r="AF203" s="3">
        <f t="shared" si="44"/>
        <v>0</v>
      </c>
      <c r="AG203" s="3">
        <f t="shared" si="45"/>
        <v>0</v>
      </c>
      <c r="AH203" s="3">
        <f t="shared" si="46"/>
        <v>0</v>
      </c>
    </row>
    <row r="204" spans="1:34" s="241" customFormat="1" ht="15.6" x14ac:dyDescent="0.3">
      <c r="A204" s="1"/>
      <c r="B204" s="1"/>
      <c r="C204" s="2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AD204" s="439" t="s">
        <v>342</v>
      </c>
      <c r="AE204" s="444">
        <f t="shared" si="43"/>
        <v>0</v>
      </c>
      <c r="AF204" s="3">
        <f t="shared" si="44"/>
        <v>0</v>
      </c>
      <c r="AG204" s="3">
        <f t="shared" si="45"/>
        <v>0</v>
      </c>
      <c r="AH204" s="3">
        <f t="shared" si="46"/>
        <v>0</v>
      </c>
    </row>
    <row r="205" spans="1:34" s="241" customFormat="1" ht="15.6" x14ac:dyDescent="0.3">
      <c r="A205" s="1"/>
      <c r="B205" s="1"/>
      <c r="C205" s="2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AD205" s="439" t="s">
        <v>322</v>
      </c>
      <c r="AE205" s="444">
        <f t="shared" si="43"/>
        <v>0</v>
      </c>
      <c r="AF205" s="3">
        <f t="shared" si="44"/>
        <v>0</v>
      </c>
      <c r="AG205" s="3">
        <f t="shared" si="45"/>
        <v>0</v>
      </c>
      <c r="AH205" s="3">
        <f>SUMIF(AD$150:AD$178,AD205,D$150:D$178)+0.3</f>
        <v>3.3</v>
      </c>
    </row>
    <row r="206" spans="1:34" s="241" customFormat="1" ht="15.6" x14ac:dyDescent="0.3">
      <c r="A206" s="1"/>
      <c r="B206" s="1"/>
      <c r="C206" s="2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AD206" s="439" t="s">
        <v>321</v>
      </c>
      <c r="AE206" s="444">
        <f t="shared" si="43"/>
        <v>0</v>
      </c>
      <c r="AF206" s="3">
        <f t="shared" si="44"/>
        <v>5</v>
      </c>
      <c r="AG206" s="3">
        <f t="shared" si="45"/>
        <v>5</v>
      </c>
      <c r="AH206" s="3">
        <f t="shared" si="46"/>
        <v>0</v>
      </c>
    </row>
    <row r="207" spans="1:34" s="241" customFormat="1" ht="15.6" x14ac:dyDescent="0.3">
      <c r="A207" s="1"/>
      <c r="B207" s="1"/>
      <c r="C207" s="2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AD207" s="439" t="s">
        <v>319</v>
      </c>
      <c r="AE207" s="444">
        <f t="shared" si="43"/>
        <v>0</v>
      </c>
      <c r="AF207" s="3">
        <f t="shared" si="44"/>
        <v>11</v>
      </c>
      <c r="AG207" s="3">
        <f t="shared" si="45"/>
        <v>0</v>
      </c>
      <c r="AH207" s="3">
        <f t="shared" si="46"/>
        <v>5</v>
      </c>
    </row>
    <row r="208" spans="1:34" s="241" customFormat="1" ht="15.6" x14ac:dyDescent="0.3">
      <c r="A208" s="1"/>
      <c r="B208" s="1"/>
      <c r="C208" s="2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AD208" s="439" t="s">
        <v>317</v>
      </c>
      <c r="AE208" s="444">
        <f t="shared" si="43"/>
        <v>18.5</v>
      </c>
      <c r="AF208" s="3">
        <f t="shared" si="44"/>
        <v>16.5</v>
      </c>
      <c r="AG208" s="3">
        <f t="shared" si="45"/>
        <v>55</v>
      </c>
      <c r="AH208" s="3">
        <f>SUMIF(AD$150:AD$178,AD208,D$150:D$178)+5.7</f>
        <v>45.7</v>
      </c>
    </row>
    <row r="209" spans="1:36" s="241" customFormat="1" ht="15.6" x14ac:dyDescent="0.3">
      <c r="A209" s="1"/>
      <c r="B209" s="1"/>
      <c r="C209" s="2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AD209" s="439" t="s">
        <v>314</v>
      </c>
      <c r="AE209" s="444">
        <f t="shared" si="43"/>
        <v>10.5</v>
      </c>
      <c r="AF209" s="3">
        <f t="shared" si="44"/>
        <v>9.5</v>
      </c>
      <c r="AG209" s="3">
        <f t="shared" si="45"/>
        <v>0</v>
      </c>
      <c r="AH209" s="3">
        <f t="shared" si="46"/>
        <v>6</v>
      </c>
    </row>
    <row r="210" spans="1:36" s="241" customFormat="1" ht="15.6" x14ac:dyDescent="0.3">
      <c r="A210" s="1"/>
      <c r="B210" s="1"/>
      <c r="C210" s="2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AD210" s="439" t="s">
        <v>315</v>
      </c>
      <c r="AE210" s="444">
        <f t="shared" si="43"/>
        <v>12</v>
      </c>
      <c r="AF210" s="3">
        <f t="shared" si="44"/>
        <v>0</v>
      </c>
      <c r="AG210" s="3">
        <f t="shared" si="45"/>
        <v>0</v>
      </c>
      <c r="AH210" s="3">
        <f t="shared" si="46"/>
        <v>0</v>
      </c>
    </row>
    <row r="211" spans="1:36" s="241" customFormat="1" ht="15.6" x14ac:dyDescent="0.3">
      <c r="A211" s="1"/>
      <c r="B211" s="1"/>
      <c r="C211" s="2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AD211" s="439" t="s">
        <v>323</v>
      </c>
      <c r="AE211" s="444">
        <f t="shared" si="43"/>
        <v>0</v>
      </c>
      <c r="AF211" s="3">
        <f t="shared" si="44"/>
        <v>0</v>
      </c>
      <c r="AG211" s="3">
        <f t="shared" si="45"/>
        <v>0</v>
      </c>
      <c r="AH211" s="3">
        <f t="shared" si="46"/>
        <v>0</v>
      </c>
    </row>
    <row r="212" spans="1:36" s="241" customFormat="1" x14ac:dyDescent="0.3">
      <c r="A212" s="1"/>
      <c r="B212" s="1"/>
      <c r="C212" s="2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AD212" s="440" t="s">
        <v>320</v>
      </c>
      <c r="AE212" s="444">
        <f t="shared" si="43"/>
        <v>0</v>
      </c>
      <c r="AF212" s="3">
        <f t="shared" si="44"/>
        <v>18</v>
      </c>
      <c r="AG212" s="3">
        <f t="shared" si="45"/>
        <v>0</v>
      </c>
      <c r="AH212" s="3">
        <f t="shared" si="46"/>
        <v>0</v>
      </c>
    </row>
    <row r="213" spans="1:36" s="241" customFormat="1" ht="15" x14ac:dyDescent="0.3">
      <c r="A213" s="1"/>
      <c r="B213" s="1"/>
      <c r="C213" s="2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AD213" s="441"/>
      <c r="AE213" s="442">
        <f>SUM(AE188:AE212)</f>
        <v>60</v>
      </c>
      <c r="AF213" s="442">
        <f>SUM(AF188:AF212)</f>
        <v>60</v>
      </c>
      <c r="AG213" s="442">
        <f>SUM(AG188:AG212)</f>
        <v>60</v>
      </c>
      <c r="AH213" s="442">
        <f>SUM(AH188:AH212)</f>
        <v>60</v>
      </c>
      <c r="AI213" s="442"/>
      <c r="AJ213" s="442"/>
    </row>
  </sheetData>
  <mergeCells count="113">
    <mergeCell ref="K161:K167"/>
    <mergeCell ref="L161:L167"/>
    <mergeCell ref="M143:M149"/>
    <mergeCell ref="E144:E149"/>
    <mergeCell ref="F144:I144"/>
    <mergeCell ref="J144:J149"/>
    <mergeCell ref="F145:F149"/>
    <mergeCell ref="G145:I145"/>
    <mergeCell ref="G146:G149"/>
    <mergeCell ref="H146:H149"/>
    <mergeCell ref="I146:I149"/>
    <mergeCell ref="M161:M167"/>
    <mergeCell ref="E162:E167"/>
    <mergeCell ref="F162:I162"/>
    <mergeCell ref="J162:J167"/>
    <mergeCell ref="F163:F167"/>
    <mergeCell ref="G163:I163"/>
    <mergeCell ref="G164:G167"/>
    <mergeCell ref="H164:H167"/>
    <mergeCell ref="K143:K149"/>
    <mergeCell ref="L143:L149"/>
    <mergeCell ref="C143:C149"/>
    <mergeCell ref="D143:D149"/>
    <mergeCell ref="E143:J143"/>
    <mergeCell ref="C124:C130"/>
    <mergeCell ref="D124:D130"/>
    <mergeCell ref="E124:J124"/>
    <mergeCell ref="I127:I130"/>
    <mergeCell ref="C161:C167"/>
    <mergeCell ref="D161:D167"/>
    <mergeCell ref="E161:J161"/>
    <mergeCell ref="I164:I167"/>
    <mergeCell ref="L106:L112"/>
    <mergeCell ref="K124:K130"/>
    <mergeCell ref="L124:L130"/>
    <mergeCell ref="M106:M112"/>
    <mergeCell ref="E107:E112"/>
    <mergeCell ref="F107:I107"/>
    <mergeCell ref="J107:J112"/>
    <mergeCell ref="F108:F112"/>
    <mergeCell ref="G108:I108"/>
    <mergeCell ref="G109:G112"/>
    <mergeCell ref="H109:H112"/>
    <mergeCell ref="I109:I112"/>
    <mergeCell ref="M124:M130"/>
    <mergeCell ref="E125:E130"/>
    <mergeCell ref="F125:I125"/>
    <mergeCell ref="J125:J130"/>
    <mergeCell ref="F126:F130"/>
    <mergeCell ref="G126:I126"/>
    <mergeCell ref="G127:G130"/>
    <mergeCell ref="H127:H130"/>
    <mergeCell ref="L77:L83"/>
    <mergeCell ref="M77:M83"/>
    <mergeCell ref="E78:E83"/>
    <mergeCell ref="F78:I78"/>
    <mergeCell ref="J78:J83"/>
    <mergeCell ref="F79:F83"/>
    <mergeCell ref="G79:I79"/>
    <mergeCell ref="G80:G83"/>
    <mergeCell ref="H80:H83"/>
    <mergeCell ref="I54:I57"/>
    <mergeCell ref="C77:C83"/>
    <mergeCell ref="D77:D83"/>
    <mergeCell ref="E77:J77"/>
    <mergeCell ref="I80:I83"/>
    <mergeCell ref="C51:C57"/>
    <mergeCell ref="D51:D57"/>
    <mergeCell ref="E51:J51"/>
    <mergeCell ref="K106:K112"/>
    <mergeCell ref="K77:K83"/>
    <mergeCell ref="C106:C112"/>
    <mergeCell ref="D106:D112"/>
    <mergeCell ref="E106:J106"/>
    <mergeCell ref="C25:C31"/>
    <mergeCell ref="D25:D31"/>
    <mergeCell ref="E25:J25"/>
    <mergeCell ref="I28:I31"/>
    <mergeCell ref="K51:K57"/>
    <mergeCell ref="L51:L57"/>
    <mergeCell ref="M51:M57"/>
    <mergeCell ref="E52:E57"/>
    <mergeCell ref="F52:I52"/>
    <mergeCell ref="J52:J57"/>
    <mergeCell ref="F53:F57"/>
    <mergeCell ref="K25:K31"/>
    <mergeCell ref="L25:L31"/>
    <mergeCell ref="M25:M31"/>
    <mergeCell ref="E26:E31"/>
    <mergeCell ref="F26:I26"/>
    <mergeCell ref="J26:J31"/>
    <mergeCell ref="F27:F31"/>
    <mergeCell ref="G27:I27"/>
    <mergeCell ref="G28:G31"/>
    <mergeCell ref="H28:H31"/>
    <mergeCell ref="G53:I53"/>
    <mergeCell ref="G54:G57"/>
    <mergeCell ref="H54:H57"/>
    <mergeCell ref="C1:M1"/>
    <mergeCell ref="C3:C9"/>
    <mergeCell ref="D3:D9"/>
    <mergeCell ref="E3:J3"/>
    <mergeCell ref="K3:K9"/>
    <mergeCell ref="L3:L9"/>
    <mergeCell ref="M3:M9"/>
    <mergeCell ref="E4:E9"/>
    <mergeCell ref="F4:I4"/>
    <mergeCell ref="J4:J9"/>
    <mergeCell ref="F5:F9"/>
    <mergeCell ref="G5:I5"/>
    <mergeCell ref="G6:G9"/>
    <mergeCell ref="H6:H9"/>
    <mergeCell ref="I6:I9"/>
  </mergeCells>
  <pageMargins left="0.19685039370078741" right="0.19685039370078741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Титул 073</vt:lpstr>
      <vt:lpstr>План 073</vt:lpstr>
      <vt:lpstr>План 073 проект</vt:lpstr>
      <vt:lpstr>семестровка</vt:lpstr>
      <vt:lpstr> семестровка 2.04</vt:lpstr>
      <vt:lpstr>План 073 проект (2)</vt:lpstr>
      <vt:lpstr>семестровка (2)</vt:lpstr>
      <vt:lpstr>'План 073 проект'!Область_печати</vt:lpstr>
      <vt:lpstr>'План 073 проект (2)'!Область_печати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2020-04-28T12:03:12Z</cp:lastPrinted>
  <dcterms:created xsi:type="dcterms:W3CDTF">2018-09-25T13:00:18Z</dcterms:created>
  <dcterms:modified xsi:type="dcterms:W3CDTF">2022-06-09T05:52:35Z</dcterms:modified>
</cp:coreProperties>
</file>