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Алина\Downloads\"/>
    </mc:Choice>
  </mc:AlternateContent>
  <xr:revisionPtr revIDLastSave="0" documentId="13_ncr:1_{44DD03B8-CEA2-4205-BD84-B2C4BF7B725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итул матем" sheetId="1" r:id="rId1"/>
    <sheet name="план математика" sheetId="7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definedNames>
    <definedName name="_xlnm.Print_Area" localSheetId="1">'план математика'!$A$1:$Y$129</definedName>
  </definedNames>
  <calcPr calcId="191029"/>
  <extLs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I120" i="7" l="1"/>
  <c r="H120" i="7"/>
  <c r="I119" i="7"/>
  <c r="H119" i="7"/>
  <c r="I118" i="7"/>
  <c r="H118" i="7"/>
  <c r="I117" i="7"/>
  <c r="I116" i="7" s="1"/>
  <c r="H117" i="7"/>
  <c r="L116" i="7"/>
  <c r="K116" i="7"/>
  <c r="J116" i="7"/>
  <c r="G116" i="7"/>
  <c r="M115" i="7"/>
  <c r="I114" i="7"/>
  <c r="H114" i="7"/>
  <c r="M114" i="7" s="1"/>
  <c r="I113" i="7"/>
  <c r="H113" i="7"/>
  <c r="L112" i="7"/>
  <c r="J112" i="7"/>
  <c r="G112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L100" i="7"/>
  <c r="K100" i="7"/>
  <c r="J100" i="7"/>
  <c r="G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H91" i="7"/>
  <c r="M91" i="7" s="1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Y76" i="7"/>
  <c r="X76" i="7"/>
  <c r="W76" i="7"/>
  <c r="V76" i="7"/>
  <c r="U76" i="7"/>
  <c r="T76" i="7"/>
  <c r="T101" i="7" s="1"/>
  <c r="S76" i="7"/>
  <c r="R76" i="7"/>
  <c r="R101" i="7" s="1"/>
  <c r="Q76" i="7"/>
  <c r="P76" i="7"/>
  <c r="O76" i="7"/>
  <c r="N76" i="7"/>
  <c r="L76" i="7"/>
  <c r="K76" i="7"/>
  <c r="K101" i="7" s="1"/>
  <c r="J76" i="7"/>
  <c r="G76" i="7"/>
  <c r="H75" i="7"/>
  <c r="H74" i="7"/>
  <c r="M74" i="7" s="1"/>
  <c r="I73" i="7"/>
  <c r="H73" i="7"/>
  <c r="H72" i="7"/>
  <c r="I71" i="7"/>
  <c r="H71" i="7"/>
  <c r="I70" i="7"/>
  <c r="H70" i="7"/>
  <c r="Y66" i="7"/>
  <c r="X66" i="7"/>
  <c r="W66" i="7"/>
  <c r="V66" i="7"/>
  <c r="U66" i="7"/>
  <c r="T66" i="7"/>
  <c r="S66" i="7"/>
  <c r="R66" i="7"/>
  <c r="Q66" i="7"/>
  <c r="P66" i="7"/>
  <c r="O66" i="7"/>
  <c r="N66" i="7"/>
  <c r="L66" i="7"/>
  <c r="K66" i="7"/>
  <c r="J66" i="7"/>
  <c r="G66" i="7"/>
  <c r="I65" i="7"/>
  <c r="I66" i="7" s="1"/>
  <c r="H65" i="7"/>
  <c r="H66" i="7" s="1"/>
  <c r="X63" i="7"/>
  <c r="W63" i="7"/>
  <c r="V63" i="7"/>
  <c r="U63" i="7"/>
  <c r="T63" i="7"/>
  <c r="S63" i="7"/>
  <c r="R63" i="7"/>
  <c r="Q63" i="7"/>
  <c r="P63" i="7"/>
  <c r="O63" i="7"/>
  <c r="N63" i="7"/>
  <c r="L63" i="7"/>
  <c r="K63" i="7"/>
  <c r="J63" i="7"/>
  <c r="I63" i="7"/>
  <c r="G63" i="7"/>
  <c r="H62" i="7"/>
  <c r="M62" i="7" s="1"/>
  <c r="H61" i="7"/>
  <c r="M61" i="7" s="1"/>
  <c r="H60" i="7"/>
  <c r="M60" i="7" s="1"/>
  <c r="H59" i="7"/>
  <c r="Y57" i="7"/>
  <c r="W57" i="7"/>
  <c r="V57" i="7"/>
  <c r="U57" i="7"/>
  <c r="T57" i="7"/>
  <c r="S57" i="7"/>
  <c r="R57" i="7"/>
  <c r="Q57" i="7"/>
  <c r="P57" i="7"/>
  <c r="O57" i="7"/>
  <c r="N57" i="7"/>
  <c r="I56" i="7"/>
  <c r="H56" i="7"/>
  <c r="I55" i="7"/>
  <c r="H55" i="7"/>
  <c r="I54" i="7"/>
  <c r="H54" i="7"/>
  <c r="H53" i="7" s="1"/>
  <c r="L53" i="7"/>
  <c r="K53" i="7"/>
  <c r="J53" i="7"/>
  <c r="G53" i="7"/>
  <c r="I52" i="7"/>
  <c r="H52" i="7"/>
  <c r="I51" i="7"/>
  <c r="H51" i="7"/>
  <c r="L50" i="7"/>
  <c r="K50" i="7"/>
  <c r="J50" i="7"/>
  <c r="G50" i="7"/>
  <c r="I49" i="7"/>
  <c r="H49" i="7"/>
  <c r="I48" i="7"/>
  <c r="H48" i="7"/>
  <c r="I47" i="7"/>
  <c r="H47" i="7"/>
  <c r="I46" i="7"/>
  <c r="H46" i="7"/>
  <c r="I45" i="7"/>
  <c r="H45" i="7"/>
  <c r="L44" i="7"/>
  <c r="K44" i="7"/>
  <c r="J44" i="7"/>
  <c r="G44" i="7"/>
  <c r="I43" i="7"/>
  <c r="H43" i="7"/>
  <c r="I42" i="7"/>
  <c r="H42" i="7"/>
  <c r="I41" i="7"/>
  <c r="H41" i="7"/>
  <c r="L40" i="7"/>
  <c r="K40" i="7"/>
  <c r="J40" i="7"/>
  <c r="G40" i="7"/>
  <c r="I39" i="7"/>
  <c r="H39" i="7"/>
  <c r="I38" i="7"/>
  <c r="H38" i="7"/>
  <c r="I37" i="7"/>
  <c r="H37" i="7"/>
  <c r="I36" i="7"/>
  <c r="H36" i="7"/>
  <c r="I35" i="7"/>
  <c r="H35" i="7"/>
  <c r="I34" i="7"/>
  <c r="H34" i="7"/>
  <c r="L33" i="7"/>
  <c r="K33" i="7"/>
  <c r="J33" i="7"/>
  <c r="G33" i="7"/>
  <c r="I32" i="7"/>
  <c r="H32" i="7"/>
  <c r="I31" i="7"/>
  <c r="H31" i="7"/>
  <c r="L30" i="7"/>
  <c r="K30" i="7"/>
  <c r="J30" i="7"/>
  <c r="G30" i="7"/>
  <c r="I29" i="7"/>
  <c r="H29" i="7"/>
  <c r="I28" i="7"/>
  <c r="H28" i="7"/>
  <c r="I27" i="7"/>
  <c r="H27" i="7"/>
  <c r="L26" i="7"/>
  <c r="K26" i="7"/>
  <c r="J26" i="7"/>
  <c r="G26" i="7"/>
  <c r="Y23" i="7"/>
  <c r="X23" i="7"/>
  <c r="W23" i="7"/>
  <c r="V23" i="7"/>
  <c r="U23" i="7"/>
  <c r="S23" i="7"/>
  <c r="R23" i="7"/>
  <c r="Q23" i="7"/>
  <c r="K23" i="7"/>
  <c r="I21" i="7"/>
  <c r="T21" i="7" s="1"/>
  <c r="H21" i="7"/>
  <c r="I20" i="7"/>
  <c r="H20" i="7"/>
  <c r="I19" i="7"/>
  <c r="N19" i="7" s="1"/>
  <c r="H19" i="7"/>
  <c r="I18" i="7"/>
  <c r="H18" i="7"/>
  <c r="I17" i="7"/>
  <c r="I16" i="7" s="1"/>
  <c r="H17" i="7"/>
  <c r="L16" i="7"/>
  <c r="J16" i="7"/>
  <c r="G16" i="7"/>
  <c r="H16" i="7" s="1"/>
  <c r="I15" i="7"/>
  <c r="N15" i="7" s="1"/>
  <c r="H15" i="7"/>
  <c r="I14" i="7"/>
  <c r="H14" i="7"/>
  <c r="I13" i="7"/>
  <c r="O13" i="7" s="1"/>
  <c r="H13" i="7"/>
  <c r="I12" i="7"/>
  <c r="N12" i="7" s="1"/>
  <c r="H12" i="7"/>
  <c r="L11" i="7"/>
  <c r="G11" i="7"/>
  <c r="G23" i="7" s="1"/>
  <c r="M117" i="7" l="1"/>
  <c r="I53" i="7"/>
  <c r="H44" i="7"/>
  <c r="H50" i="7"/>
  <c r="I44" i="7"/>
  <c r="M119" i="7"/>
  <c r="M73" i="7"/>
  <c r="N101" i="7"/>
  <c r="V101" i="7"/>
  <c r="H26" i="7"/>
  <c r="Y67" i="7"/>
  <c r="H33" i="7"/>
  <c r="H40" i="7"/>
  <c r="I30" i="7"/>
  <c r="I33" i="7"/>
  <c r="I40" i="7"/>
  <c r="P101" i="7"/>
  <c r="X101" i="7"/>
  <c r="H30" i="7"/>
  <c r="I112" i="7"/>
  <c r="M113" i="7"/>
  <c r="M112" i="7" s="1"/>
  <c r="M120" i="7"/>
  <c r="I50" i="7"/>
  <c r="I76" i="7"/>
  <c r="I26" i="7"/>
  <c r="Q67" i="7"/>
  <c r="S67" i="7"/>
  <c r="V67" i="7"/>
  <c r="V102" i="7" s="1"/>
  <c r="V103" i="7" s="1"/>
  <c r="X67" i="7"/>
  <c r="G57" i="7"/>
  <c r="J57" i="7"/>
  <c r="L57" i="7"/>
  <c r="H76" i="7"/>
  <c r="J101" i="7"/>
  <c r="L101" i="7"/>
  <c r="O101" i="7"/>
  <c r="Q101" i="7"/>
  <c r="S101" i="7"/>
  <c r="U101" i="7"/>
  <c r="W101" i="7"/>
  <c r="Y101" i="7"/>
  <c r="G67" i="7"/>
  <c r="M14" i="7"/>
  <c r="M15" i="7"/>
  <c r="M16" i="7"/>
  <c r="M17" i="7"/>
  <c r="M18" i="7"/>
  <c r="M19" i="7"/>
  <c r="M20" i="7"/>
  <c r="M21" i="7"/>
  <c r="R67" i="7"/>
  <c r="R102" i="7" s="1"/>
  <c r="U67" i="7"/>
  <c r="W67" i="7"/>
  <c r="K57" i="7"/>
  <c r="K67" i="7" s="1"/>
  <c r="K102" i="7" s="1"/>
  <c r="I100" i="7"/>
  <c r="M92" i="7"/>
  <c r="M93" i="7"/>
  <c r="M94" i="7"/>
  <c r="M96" i="7"/>
  <c r="M98" i="7"/>
  <c r="M99" i="7"/>
  <c r="J23" i="7"/>
  <c r="J67" i="7" s="1"/>
  <c r="I11" i="7"/>
  <c r="I23" i="7" s="1"/>
  <c r="M12" i="7"/>
  <c r="M13" i="7"/>
  <c r="P13" i="7"/>
  <c r="P23" i="7" s="1"/>
  <c r="P67" i="7" s="1"/>
  <c r="H116" i="7"/>
  <c r="M28" i="7"/>
  <c r="M29" i="7"/>
  <c r="M31" i="7"/>
  <c r="M32" i="7"/>
  <c r="M34" i="7"/>
  <c r="M35" i="7"/>
  <c r="M36" i="7"/>
  <c r="M37" i="7"/>
  <c r="M38" i="7"/>
  <c r="M39" i="7"/>
  <c r="M41" i="7"/>
  <c r="M42" i="7"/>
  <c r="M43" i="7"/>
  <c r="M45" i="7"/>
  <c r="M46" i="7"/>
  <c r="M47" i="7"/>
  <c r="M48" i="7"/>
  <c r="M49" i="7"/>
  <c r="M51" i="7"/>
  <c r="M52" i="7"/>
  <c r="M54" i="7"/>
  <c r="M55" i="7"/>
  <c r="M56" i="7"/>
  <c r="G101" i="7"/>
  <c r="M78" i="7"/>
  <c r="H100" i="7"/>
  <c r="M81" i="7"/>
  <c r="M82" i="7"/>
  <c r="M83" i="7"/>
  <c r="M85" i="7"/>
  <c r="M86" i="7"/>
  <c r="M87" i="7"/>
  <c r="M89" i="7"/>
  <c r="M90" i="7"/>
  <c r="H112" i="7"/>
  <c r="O23" i="7"/>
  <c r="O67" i="7" s="1"/>
  <c r="T23" i="7"/>
  <c r="T67" i="7" s="1"/>
  <c r="H11" i="7"/>
  <c r="L23" i="7"/>
  <c r="N23" i="7"/>
  <c r="N67" i="7" s="1"/>
  <c r="H63" i="7"/>
  <c r="M59" i="7"/>
  <c r="M63" i="7" s="1"/>
  <c r="M70" i="7"/>
  <c r="M79" i="7"/>
  <c r="M65" i="7"/>
  <c r="M66" i="7" s="1"/>
  <c r="M71" i="7"/>
  <c r="M80" i="7"/>
  <c r="M84" i="7"/>
  <c r="M88" i="7"/>
  <c r="M95" i="7"/>
  <c r="M118" i="7"/>
  <c r="M116" i="7" s="1"/>
  <c r="I101" i="7" l="1"/>
  <c r="N102" i="7"/>
  <c r="H57" i="7"/>
  <c r="L67" i="7"/>
  <c r="L102" i="7" s="1"/>
  <c r="Y102" i="7"/>
  <c r="Y103" i="7" s="1"/>
  <c r="I57" i="7"/>
  <c r="I67" i="7" s="1"/>
  <c r="I102" i="7" s="1"/>
  <c r="Q102" i="7"/>
  <c r="Q103" i="7" s="1"/>
  <c r="X102" i="7"/>
  <c r="X103" i="7" s="1"/>
  <c r="S102" i="7"/>
  <c r="S103" i="7" s="1"/>
  <c r="P102" i="7"/>
  <c r="P103" i="7" s="1"/>
  <c r="O102" i="7"/>
  <c r="J102" i="7"/>
  <c r="W102" i="7"/>
  <c r="W103" i="7" s="1"/>
  <c r="U102" i="7"/>
  <c r="U103" i="7" s="1"/>
  <c r="T103" i="7"/>
  <c r="G102" i="7"/>
  <c r="Q108" i="7" s="1"/>
  <c r="T102" i="7"/>
  <c r="O103" i="7"/>
  <c r="H101" i="7"/>
  <c r="M53" i="7"/>
  <c r="M50" i="7"/>
  <c r="M40" i="7"/>
  <c r="M30" i="7"/>
  <c r="M26" i="7"/>
  <c r="R103" i="7"/>
  <c r="N103" i="7"/>
  <c r="M100" i="7"/>
  <c r="M33" i="7"/>
  <c r="M44" i="7"/>
  <c r="M11" i="7"/>
  <c r="M23" i="7" s="1"/>
  <c r="H23" i="7"/>
  <c r="H67" i="7" s="1"/>
  <c r="M76" i="7"/>
  <c r="H102" i="7" l="1"/>
  <c r="M57" i="7"/>
  <c r="M67" i="7" s="1"/>
  <c r="W108" i="7"/>
  <c r="M101" i="7"/>
  <c r="M102" i="7" l="1"/>
  <c r="D149" i="6"/>
  <c r="E149" i="6" s="1"/>
  <c r="D148" i="6"/>
  <c r="E148" i="6" s="1"/>
  <c r="D146" i="6"/>
  <c r="E146" i="6" s="1"/>
  <c r="D145" i="6"/>
  <c r="E145" i="6" s="1"/>
  <c r="D142" i="6"/>
  <c r="E142" i="6" s="1"/>
  <c r="D141" i="6"/>
  <c r="D140" i="6" s="1"/>
  <c r="L137" i="6"/>
  <c r="I137" i="6"/>
  <c r="H137" i="6"/>
  <c r="G137" i="6"/>
  <c r="D137" i="6"/>
  <c r="D138" i="6" s="1"/>
  <c r="F136" i="6"/>
  <c r="E136" i="6"/>
  <c r="F135" i="6"/>
  <c r="K135" i="6" s="1"/>
  <c r="E135" i="6"/>
  <c r="F134" i="6"/>
  <c r="E134" i="6"/>
  <c r="J134" i="6" s="1"/>
  <c r="F133" i="6"/>
  <c r="K133" i="6" s="1"/>
  <c r="E133" i="6"/>
  <c r="F132" i="6"/>
  <c r="E132" i="6"/>
  <c r="F131" i="6"/>
  <c r="K131" i="6" s="1"/>
  <c r="E131" i="6"/>
  <c r="J131" i="6" s="1"/>
  <c r="F130" i="6"/>
  <c r="K130" i="6" s="1"/>
  <c r="E130" i="6"/>
  <c r="L120" i="6"/>
  <c r="I120" i="6"/>
  <c r="H120" i="6"/>
  <c r="G120" i="6"/>
  <c r="D120" i="6"/>
  <c r="D121" i="6" s="1"/>
  <c r="F119" i="6"/>
  <c r="K119" i="6" s="1"/>
  <c r="E119" i="6"/>
  <c r="J119" i="6" s="1"/>
  <c r="F118" i="6"/>
  <c r="K118" i="6" s="1"/>
  <c r="E118" i="6"/>
  <c r="F117" i="6"/>
  <c r="E117" i="6"/>
  <c r="F116" i="6"/>
  <c r="K116" i="6" s="1"/>
  <c r="E116" i="6"/>
  <c r="J116" i="6" s="1"/>
  <c r="F115" i="6"/>
  <c r="M115" i="6" s="1"/>
  <c r="E115" i="6"/>
  <c r="F114" i="6"/>
  <c r="K114" i="6" s="1"/>
  <c r="E114" i="6"/>
  <c r="F113" i="6"/>
  <c r="E113" i="6"/>
  <c r="I100" i="6"/>
  <c r="H100" i="6"/>
  <c r="G100" i="6"/>
  <c r="D100" i="6"/>
  <c r="D101" i="6" s="1"/>
  <c r="F99" i="6"/>
  <c r="K99" i="6" s="1"/>
  <c r="E99" i="6"/>
  <c r="F98" i="6"/>
  <c r="E98" i="6"/>
  <c r="F97" i="6"/>
  <c r="K97" i="6" s="1"/>
  <c r="E97" i="6"/>
  <c r="J97" i="6" s="1"/>
  <c r="J96" i="6"/>
  <c r="F96" i="6"/>
  <c r="E96" i="6"/>
  <c r="F95" i="6"/>
  <c r="K95" i="6" s="1"/>
  <c r="E95" i="6"/>
  <c r="K94" i="6"/>
  <c r="E94" i="6"/>
  <c r="J94" i="6" s="1"/>
  <c r="L84" i="6"/>
  <c r="I84" i="6"/>
  <c r="H84" i="6"/>
  <c r="G84" i="6"/>
  <c r="D84" i="6"/>
  <c r="D85" i="6" s="1"/>
  <c r="F83" i="6"/>
  <c r="K83" i="6" s="1"/>
  <c r="E83" i="6"/>
  <c r="F82" i="6"/>
  <c r="E82" i="6"/>
  <c r="F81" i="6"/>
  <c r="K81" i="6" s="1"/>
  <c r="E81" i="6"/>
  <c r="F80" i="6"/>
  <c r="E80" i="6"/>
  <c r="J80" i="6" s="1"/>
  <c r="F79" i="6"/>
  <c r="K79" i="6" s="1"/>
  <c r="E79" i="6"/>
  <c r="F78" i="6"/>
  <c r="E78" i="6"/>
  <c r="I68" i="6"/>
  <c r="H68" i="6"/>
  <c r="G68" i="6"/>
  <c r="D68" i="6"/>
  <c r="D69" i="6" s="1"/>
  <c r="F67" i="6"/>
  <c r="E67" i="6"/>
  <c r="F66" i="6"/>
  <c r="K66" i="6" s="1"/>
  <c r="E66" i="6"/>
  <c r="F65" i="6"/>
  <c r="E65" i="6"/>
  <c r="F64" i="6"/>
  <c r="K64" i="6" s="1"/>
  <c r="E64" i="6"/>
  <c r="J64" i="6" s="1"/>
  <c r="F63" i="6"/>
  <c r="E63" i="6"/>
  <c r="J63" i="6" s="1"/>
  <c r="K62" i="6"/>
  <c r="E62" i="6"/>
  <c r="J62" i="6" s="1"/>
  <c r="L51" i="6"/>
  <c r="I51" i="6"/>
  <c r="H51" i="6"/>
  <c r="G51" i="6"/>
  <c r="D51" i="6"/>
  <c r="D52" i="6" s="1"/>
  <c r="F50" i="6"/>
  <c r="K50" i="6" s="1"/>
  <c r="E50" i="6"/>
  <c r="F49" i="6"/>
  <c r="K49" i="6" s="1"/>
  <c r="E49" i="6"/>
  <c r="F48" i="6"/>
  <c r="K48" i="6" s="1"/>
  <c r="E48" i="6"/>
  <c r="E51" i="6" s="1"/>
  <c r="F47" i="6"/>
  <c r="E47" i="6"/>
  <c r="F46" i="6"/>
  <c r="K46" i="6" s="1"/>
  <c r="E46" i="6"/>
  <c r="F45" i="6"/>
  <c r="E45" i="6"/>
  <c r="I35" i="6"/>
  <c r="H35" i="6"/>
  <c r="G35" i="6"/>
  <c r="D35" i="6"/>
  <c r="D36" i="6" s="1"/>
  <c r="F34" i="6"/>
  <c r="E34" i="6"/>
  <c r="F33" i="6"/>
  <c r="K33" i="6" s="1"/>
  <c r="E33" i="6"/>
  <c r="F32" i="6"/>
  <c r="E32" i="6"/>
  <c r="F31" i="6"/>
  <c r="E31" i="6"/>
  <c r="F30" i="6"/>
  <c r="E30" i="6"/>
  <c r="J30" i="6" s="1"/>
  <c r="K29" i="6"/>
  <c r="F29" i="6"/>
  <c r="E29" i="6"/>
  <c r="K28" i="6"/>
  <c r="E28" i="6"/>
  <c r="I18" i="6"/>
  <c r="H18" i="6"/>
  <c r="G18" i="6"/>
  <c r="D18" i="6"/>
  <c r="D19" i="6" s="1"/>
  <c r="F17" i="6"/>
  <c r="K17" i="6" s="1"/>
  <c r="E17" i="6"/>
  <c r="J16" i="6"/>
  <c r="F16" i="6"/>
  <c r="M16" i="6" s="1"/>
  <c r="E16" i="6"/>
  <c r="F15" i="6"/>
  <c r="E15" i="6"/>
  <c r="J15" i="6" s="1"/>
  <c r="F14" i="6"/>
  <c r="K14" i="6" s="1"/>
  <c r="E14" i="6"/>
  <c r="F13" i="6"/>
  <c r="E13" i="6"/>
  <c r="F12" i="6"/>
  <c r="E12" i="6"/>
  <c r="F11" i="6"/>
  <c r="E11" i="6"/>
  <c r="J11" i="6" s="1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T39" i="1"/>
  <c r="Q39" i="1"/>
  <c r="N39" i="1"/>
  <c r="G39" i="1"/>
  <c r="W38" i="1"/>
  <c r="C37" i="1"/>
  <c r="W37" i="1" s="1"/>
  <c r="J36" i="1"/>
  <c r="C36" i="1"/>
  <c r="J35" i="1"/>
  <c r="C35" i="1"/>
  <c r="W35" i="1" s="1"/>
  <c r="M95" i="6" l="1"/>
  <c r="J98" i="6"/>
  <c r="M132" i="6"/>
  <c r="J136" i="6"/>
  <c r="J33" i="6"/>
  <c r="J49" i="6"/>
  <c r="M133" i="6"/>
  <c r="M96" i="6"/>
  <c r="M82" i="6"/>
  <c r="M134" i="6"/>
  <c r="M63" i="6"/>
  <c r="M83" i="6"/>
  <c r="E141" i="6"/>
  <c r="E140" i="6" s="1"/>
  <c r="M15" i="6"/>
  <c r="M30" i="6"/>
  <c r="F51" i="6"/>
  <c r="M80" i="6"/>
  <c r="E137" i="6"/>
  <c r="J12" i="6"/>
  <c r="J34" i="6"/>
  <c r="J46" i="6"/>
  <c r="J65" i="6"/>
  <c r="K80" i="6"/>
  <c r="J117" i="6"/>
  <c r="D144" i="6"/>
  <c r="J31" i="6"/>
  <c r="J81" i="6"/>
  <c r="J13" i="6"/>
  <c r="J47" i="6"/>
  <c r="J78" i="6"/>
  <c r="M118" i="6"/>
  <c r="J17" i="6"/>
  <c r="M29" i="6"/>
  <c r="J32" i="6"/>
  <c r="F84" i="6"/>
  <c r="J67" i="6"/>
  <c r="J135" i="6"/>
  <c r="W36" i="1"/>
  <c r="W39" i="1" s="1"/>
  <c r="M12" i="6"/>
  <c r="M34" i="6"/>
  <c r="K45" i="6"/>
  <c r="M79" i="6"/>
  <c r="M117" i="6"/>
  <c r="J130" i="6"/>
  <c r="J45" i="6"/>
  <c r="M67" i="6"/>
  <c r="M62" i="6"/>
  <c r="K67" i="6"/>
  <c r="J50" i="6"/>
  <c r="J39" i="1"/>
  <c r="M13" i="6"/>
  <c r="M32" i="6"/>
  <c r="M49" i="6"/>
  <c r="F68" i="6"/>
  <c r="J82" i="6"/>
  <c r="M98" i="6"/>
  <c r="J115" i="6"/>
  <c r="M136" i="6"/>
  <c r="E18" i="6"/>
  <c r="M66" i="6"/>
  <c r="M99" i="6"/>
  <c r="J113" i="6"/>
  <c r="K115" i="6"/>
  <c r="M31" i="6"/>
  <c r="M130" i="6"/>
  <c r="F120" i="6"/>
  <c r="F137" i="6"/>
  <c r="F18" i="6"/>
  <c r="K16" i="6"/>
  <c r="E35" i="6"/>
  <c r="K30" i="6"/>
  <c r="M47" i="6"/>
  <c r="K63" i="6"/>
  <c r="K96" i="6"/>
  <c r="M114" i="6"/>
  <c r="M119" i="6"/>
  <c r="J132" i="6"/>
  <c r="K134" i="6"/>
  <c r="C39" i="1"/>
  <c r="E147" i="6"/>
  <c r="F147" i="6" s="1"/>
  <c r="M11" i="6"/>
  <c r="K13" i="6"/>
  <c r="J14" i="6"/>
  <c r="J18" i="6" s="1"/>
  <c r="M17" i="6"/>
  <c r="J29" i="6"/>
  <c r="M33" i="6"/>
  <c r="K34" i="6"/>
  <c r="F35" i="6"/>
  <c r="M46" i="6"/>
  <c r="K47" i="6"/>
  <c r="K51" i="6" s="1"/>
  <c r="J48" i="6"/>
  <c r="M50" i="6"/>
  <c r="M64" i="6"/>
  <c r="K65" i="6"/>
  <c r="K68" i="6" s="1"/>
  <c r="J66" i="6"/>
  <c r="K78" i="6"/>
  <c r="J79" i="6"/>
  <c r="M81" i="6"/>
  <c r="K82" i="6"/>
  <c r="J83" i="6"/>
  <c r="E84" i="6"/>
  <c r="J95" i="6"/>
  <c r="M97" i="6"/>
  <c r="K98" i="6"/>
  <c r="J99" i="6"/>
  <c r="E100" i="6"/>
  <c r="K113" i="6"/>
  <c r="J114" i="6"/>
  <c r="M116" i="6"/>
  <c r="K117" i="6"/>
  <c r="J118" i="6"/>
  <c r="M131" i="6"/>
  <c r="K132" i="6"/>
  <c r="J133" i="6"/>
  <c r="M135" i="6"/>
  <c r="K136" i="6"/>
  <c r="M28" i="6"/>
  <c r="M65" i="6"/>
  <c r="E68" i="6"/>
  <c r="M78" i="6"/>
  <c r="M94" i="6"/>
  <c r="F100" i="6"/>
  <c r="M100" i="6" s="1"/>
  <c r="M113" i="6"/>
  <c r="E120" i="6"/>
  <c r="M14" i="6"/>
  <c r="M48" i="6"/>
  <c r="K11" i="6"/>
  <c r="J28" i="6"/>
  <c r="M45" i="6"/>
  <c r="E144" i="6"/>
  <c r="F145" i="6" s="1"/>
  <c r="D147" i="6"/>
  <c r="F140" i="6" l="1"/>
  <c r="F142" i="6"/>
  <c r="J137" i="6"/>
  <c r="K18" i="6"/>
  <c r="J68" i="6"/>
  <c r="J100" i="6"/>
  <c r="F141" i="6"/>
  <c r="K100" i="6"/>
  <c r="F149" i="6"/>
  <c r="M137" i="6"/>
  <c r="K120" i="6"/>
  <c r="J51" i="6"/>
  <c r="J35" i="6"/>
  <c r="M120" i="6"/>
  <c r="K137" i="6"/>
  <c r="J84" i="6"/>
  <c r="J120" i="6"/>
  <c r="K35" i="6"/>
  <c r="F146" i="6"/>
  <c r="F144" i="6"/>
  <c r="M84" i="6"/>
  <c r="K84" i="6"/>
  <c r="F148" i="6"/>
</calcChain>
</file>

<file path=xl/sharedStrings.xml><?xml version="1.0" encoding="utf-8"?>
<sst xmlns="http://schemas.openxmlformats.org/spreadsheetml/2006/main" count="1234" uniqueCount="344">
  <si>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</si>
  <si>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</si>
  <si>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</si>
  <si>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</si>
  <si>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</si>
  <si>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</si>
  <si>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</si>
  <si>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</si>
  <si>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</si>
  <si>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</si>
  <si>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</si>
  <si>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</si>
  <si>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</si>
  <si>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</si>
  <si>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</si>
  <si>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</si>
  <si>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</si>
  <si>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</si>
  <si>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</si>
  <si>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</si>
  <si>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</si>
  <si>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</si>
  <si>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</si>
  <si>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</si>
  <si>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</si>
  <si>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</si>
  <si>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</si>
  <si>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</si>
  <si>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</si>
  <si>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</si>
  <si>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</si>
  <si>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</si>
  <si>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</si>
  <si>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</si>
  <si>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</si>
  <si>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</si>
  <si>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</si>
  <si>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</si>
  <si>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</si>
  <si>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</si>
  <si>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</si>
  <si>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</si>
  <si>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</si>
  <si>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</si>
  <si>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</si>
  <si>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</si>
  <si>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</si>
  <si>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</si>
  <si>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</si>
  <si>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</si>
  <si>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</si>
  <si>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</si>
  <si>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</si>
  <si>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</si>
  <si>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</si>
  <si>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</si>
  <si>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</si>
  <si>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</si>
  <si>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</si>
  <si>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</si>
  <si>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</si>
  <si>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</si>
  <si>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</si>
  <si>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</si>
  <si>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</si>
  <si>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</si>
  <si>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</si>
  <si>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</si>
  <si>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</si>
  <si>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</si>
  <si>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</si>
  <si>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</si>
  <si>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</si>
  <si>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</si>
  <si>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</si>
  <si>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</si>
  <si>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</si>
  <si>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</si>
  <si>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</si>
  <si>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</si>
  <si>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</si>
  <si>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</si>
  <si>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</si>
  <si>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</si>
  <si>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</si>
  <si>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</si>
  <si>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</si>
  <si>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</si>
  <si>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</si>
  <si>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</si>
  <si>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</si>
  <si>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</si>
  <si>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</si>
  <si>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</si>
  <si>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</si>
  <si>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</si>
  <si>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</si>
  <si>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</si>
  <si>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</si>
  <si>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</si>
  <si>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</si>
  <si>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</si>
  <si>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</si>
  <si>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</si>
  <si>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</si>
  <si>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</si>
  <si>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</si>
  <si>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</si>
  <si>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</si>
  <si>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</si>
  <si>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</si>
  <si>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</si>
  <si>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</si>
  <si>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</si>
  <si>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</si>
  <si>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</si>
  <si>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</si>
  <si>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</si>
  <si>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</si>
  <si>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</si>
  <si>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</si>
  <si>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</si>
  <si>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</si>
  <si>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</si>
  <si>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</si>
  <si>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</si>
  <si>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</si>
  <si>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</si>
  <si>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</si>
  <si>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</si>
  <si>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</si>
  <si>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</si>
  <si>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</si>
  <si>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</si>
  <si>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</si>
  <si>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</si>
  <si>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</si>
  <si>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</si>
  <si>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</si>
  <si>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</si>
  <si>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</si>
  <si>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</si>
  <si>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</si>
  <si>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</si>
  <si>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</si>
  <si>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</si>
  <si>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</si>
  <si>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</si>
  <si>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</si>
  <si>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</si>
  <si>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</si>
  <si>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</si>
  <si>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</si>
  <si>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</si>
  <si>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</si>
  <si>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</si>
  <si>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</si>
  <si>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</si>
  <si>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</si>
  <si>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</si>
  <si>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</si>
  <si>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</si>
  <si>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</si>
  <si>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</si>
  <si>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</si>
  <si>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</si>
  <si>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</si>
  <si>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</si>
  <si>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</si>
  <si>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</si>
  <si>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</si>
  <si>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</si>
  <si>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</si>
  <si>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2. ДИСЦИПЛІНИ ВІЛЬНОГО ВИБОРУ</t>
  </si>
  <si>
    <t>2.1.  Цикл загальної підготовки</t>
  </si>
  <si>
    <t>2.1.1</t>
  </si>
  <si>
    <t>Дисципліни з інших ОП ДДМА</t>
  </si>
  <si>
    <t>Професійна етика</t>
  </si>
  <si>
    <t xml:space="preserve"> Політологія</t>
  </si>
  <si>
    <t xml:space="preserve">Академічне письмо </t>
  </si>
  <si>
    <t>Іноземна мова за професійним спрямуванням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</si>
  <si>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</si>
  <si>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</si>
  <si>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</si>
  <si>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</si>
  <si>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</si>
  <si>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</si>
  <si>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</si>
  <si>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</si>
  <si>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</si>
  <si>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</si>
  <si>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</si>
  <si>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</si>
  <si>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</si>
  <si>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</si>
  <si>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</si>
  <si>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</si>
  <si>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</si>
  <si>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</si>
  <si>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</si>
  <si>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</si>
  <si>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</si>
  <si>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</si>
  <si>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Комп'ютерна графіка</t>
  </si>
  <si>
    <t>2.2.8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</si>
  <si>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</si>
  <si>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</si>
  <si>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</si>
  <si>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</si>
  <si>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</si>
  <si>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</si>
  <si>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</si>
  <si>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</si>
  <si>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</si>
  <si>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</si>
  <si>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</si>
  <si>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</si>
  <si>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</si>
  <si>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</si>
  <si>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</si>
  <si>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</si>
  <si>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</si>
  <si>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</si>
  <si>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</si>
  <si>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</si>
  <si>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</si>
  <si>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</si>
  <si>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</si>
  <si>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</si>
  <si>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</si>
  <si>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</si>
  <si>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</si>
  <si>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</si>
  <si>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</si>
  <si>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</si>
  <si>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</si>
  <si>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</si>
  <si>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</si>
  <si>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</si>
  <si>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</si>
  <si>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</si>
  <si>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</si>
  <si>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</si>
  <si>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</si>
  <si>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</si>
  <si>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</si>
  <si>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</si>
  <si>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</si>
  <si>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</si>
  <si>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</si>
  <si>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</si>
  <si>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</si>
  <si>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</si>
  <si>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</si>
  <si>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</si>
  <si>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</si>
  <si>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</si>
  <si>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</si>
  <si>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</si>
  <si>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</si>
  <si>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</si>
  <si>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</si>
  <si>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</si>
  <si>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</si>
  <si>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</si>
  <si>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</si>
  <si>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</si>
  <si>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</si>
  <si>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</si>
  <si>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</si>
  <si>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</si>
  <si>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</si>
  <si>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</si>
  <si>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</si>
  <si>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</si>
  <si>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</si>
  <si>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</si>
  <si>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</si>
  <si>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</si>
  <si>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</si>
  <si>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</si>
  <si>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</si>
  <si>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</si>
  <si>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</si>
  <si>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</si>
  <si>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</si>
  <si>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</si>
  <si>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</si>
  <si>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</si>
  <si>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</si>
  <si>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</si>
  <si>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</si>
  <si>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</si>
  <si>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</si>
  <si>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</si>
  <si>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</si>
  <si>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</si>
  <si>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</si>
  <si>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</si>
  <si>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</si>
  <si>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</si>
  <si>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</si>
  <si>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</si>
  <si>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</si>
  <si>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</si>
  <si>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</si>
  <si>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</si>
  <si>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</si>
  <si>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</si>
  <si>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</si>
  <si>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</si>
  <si>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</si>
  <si>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</si>
  <si>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</si>
  <si>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</si>
  <si>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</si>
  <si>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</si>
  <si>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</si>
  <si>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</si>
  <si>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</si>
  <si>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</si>
  <si>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</si>
  <si>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</si>
  <si>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</si>
  <si>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C</t>
  </si>
  <si>
    <t>8а</t>
  </si>
  <si>
    <t>8б</t>
  </si>
  <si>
    <t>2</t>
  </si>
  <si>
    <t>Вступ до навчального процесу</t>
  </si>
  <si>
    <t>"24" квітня 2025 р.</t>
  </si>
  <si>
    <t>Математичні основи економіки</t>
  </si>
  <si>
    <t>Математичний компонент НЛ "Підприємливість і фінансова грамотність"</t>
  </si>
  <si>
    <t xml:space="preserve"> Інтердисциплінарні методи в економіці</t>
  </si>
  <si>
    <t>Економетрика</t>
  </si>
  <si>
    <r>
      <t xml:space="preserve">з галузі знань:  </t>
    </r>
    <r>
      <rPr>
        <b/>
        <sz val="20"/>
        <color theme="1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</si>
  <si>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А4 Середня освіта (математика)</t>
    </r>
  </si>
  <si>
    <t>1.1.8</t>
  </si>
  <si>
    <t xml:space="preserve">Разом обов'язкові компоненти освітньої програми </t>
  </si>
  <si>
    <t xml:space="preserve">Разом п. 1.1 </t>
  </si>
  <si>
    <t>2.1.2</t>
  </si>
  <si>
    <t xml:space="preserve">Разом п.2.1 </t>
  </si>
  <si>
    <t>Разом вибіркові компоненти освітньої програми (для осіб, які проходять ТПБЗП)</t>
  </si>
  <si>
    <t xml:space="preserve">	Теоретична підготовка базової загальновійськової підготовки* / Національна ідентичність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</si>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</sst>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8">
    <font>
      <sz val="11"/>
      <color theme="1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8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7" fontId="3" fillId="0" borderId="48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0" borderId="6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8" fontId="20" fillId="0" borderId="48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wrapText="1"/>
    </xf>
    <xf numFmtId="168" fontId="3" fillId="0" borderId="4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horizontal="center" vertical="center"/>
    </xf>
    <xf numFmtId="168" fontId="20" fillId="0" borderId="2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20" fillId="0" borderId="41" xfId="0" applyNumberFormat="1" applyFont="1" applyBorder="1" applyAlignment="1">
      <alignment vertical="center" wrapText="1"/>
    </xf>
    <xf numFmtId="164" fontId="23" fillId="0" borderId="19" xfId="0" applyNumberFormat="1" applyFont="1" applyBorder="1" applyAlignment="1">
      <alignment vertical="center"/>
    </xf>
    <xf numFmtId="0" fontId="20" fillId="0" borderId="68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164" fontId="23" fillId="2" borderId="76" xfId="0" applyNumberFormat="1" applyFont="1" applyFill="1" applyBorder="1" applyAlignment="1">
      <alignment vertical="center"/>
    </xf>
    <xf numFmtId="164" fontId="23" fillId="2" borderId="76" xfId="0" applyNumberFormat="1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0" fontId="12" fillId="3" borderId="76" xfId="0" applyFont="1" applyFill="1" applyBorder="1"/>
    <xf numFmtId="164" fontId="12" fillId="3" borderId="76" xfId="0" applyNumberFormat="1" applyFont="1" applyFill="1" applyBorder="1"/>
    <xf numFmtId="164" fontId="12" fillId="0" borderId="0" xfId="0" applyNumberFormat="1" applyFont="1"/>
    <xf numFmtId="0" fontId="12" fillId="0" borderId="0" xfId="0" applyFont="1"/>
    <xf numFmtId="164" fontId="3" fillId="0" borderId="21" xfId="0" applyNumberFormat="1" applyFont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vertical="center" wrapText="1"/>
    </xf>
    <xf numFmtId="1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168" fontId="3" fillId="0" borderId="7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164" fontId="30" fillId="2" borderId="76" xfId="0" applyNumberFormat="1" applyFont="1" applyFill="1" applyBorder="1" applyAlignment="1">
      <alignment vertical="center"/>
    </xf>
    <xf numFmtId="164" fontId="30" fillId="2" borderId="76" xfId="0" applyNumberFormat="1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/>
    </xf>
    <xf numFmtId="164" fontId="30" fillId="0" borderId="19" xfId="0" applyNumberFormat="1" applyFont="1" applyBorder="1" applyAlignment="1">
      <alignment vertical="center"/>
    </xf>
    <xf numFmtId="164" fontId="30" fillId="0" borderId="21" xfId="0" applyNumberFormat="1" applyFont="1" applyBorder="1" applyAlignment="1">
      <alignment vertical="center"/>
    </xf>
    <xf numFmtId="164" fontId="30" fillId="0" borderId="20" xfId="0" applyNumberFormat="1" applyFont="1" applyBorder="1" applyAlignment="1">
      <alignment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7" fontId="9" fillId="0" borderId="48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8" fontId="15" fillId="0" borderId="48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166" fontId="32" fillId="0" borderId="18" xfId="0" applyNumberFormat="1" applyFont="1" applyBorder="1" applyAlignment="1">
      <alignment horizontal="center" vertical="center"/>
    </xf>
    <xf numFmtId="168" fontId="9" fillId="0" borderId="48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horizontal="center" vertical="center"/>
    </xf>
    <xf numFmtId="168" fontId="15" fillId="0" borderId="24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65" fontId="27" fillId="0" borderId="0" xfId="0" applyNumberFormat="1" applyFont="1" applyAlignment="1">
      <alignment horizontal="center" vertical="center" textRotation="90" wrapText="1"/>
    </xf>
    <xf numFmtId="0" fontId="28" fillId="0" borderId="19" xfId="0" applyFont="1" applyBorder="1" applyAlignment="1">
      <alignment horizontal="left" wrapText="1"/>
    </xf>
    <xf numFmtId="16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171" fontId="27" fillId="0" borderId="19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7" fillId="0" borderId="0" xfId="0" applyNumberFormat="1" applyFont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0" fontId="28" fillId="0" borderId="19" xfId="0" applyFont="1" applyBorder="1"/>
    <xf numFmtId="167" fontId="28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165" fontId="28" fillId="0" borderId="19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167" fontId="28" fillId="0" borderId="0" xfId="0" applyNumberFormat="1" applyFont="1"/>
    <xf numFmtId="0" fontId="27" fillId="0" borderId="0" xfId="0" applyFont="1" applyAlignment="1">
      <alignment horizontal="center" vertical="center"/>
    </xf>
    <xf numFmtId="2" fontId="28" fillId="0" borderId="0" xfId="0" applyNumberFormat="1" applyFont="1"/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48" xfId="0" applyNumberFormat="1" applyFont="1" applyBorder="1" applyAlignment="1">
      <alignment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 wrapText="1"/>
    </xf>
    <xf numFmtId="165" fontId="20" fillId="0" borderId="18" xfId="0" applyNumberFormat="1" applyFont="1" applyBorder="1" applyAlignment="1">
      <alignment horizontal="center" vertical="center" wrapText="1"/>
    </xf>
    <xf numFmtId="167" fontId="3" fillId="0" borderId="72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165" fontId="3" fillId="0" borderId="7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left" vertical="center" wrapText="1"/>
    </xf>
    <xf numFmtId="165" fontId="20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49" fontId="3" fillId="0" borderId="19" xfId="0" applyNumberFormat="1" applyFont="1" applyBorder="1" applyAlignment="1">
      <alignment horizontal="left" vertical="center" wrapText="1"/>
    </xf>
    <xf numFmtId="1" fontId="3" fillId="0" borderId="21" xfId="0" applyNumberFormat="1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164" fontId="23" fillId="0" borderId="76" xfId="0" applyNumberFormat="1" applyFont="1" applyBorder="1" applyAlignment="1">
      <alignment vertical="center"/>
    </xf>
    <xf numFmtId="164" fontId="23" fillId="0" borderId="76" xfId="0" applyNumberFormat="1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164" fontId="3" fillId="0" borderId="79" xfId="0" applyNumberFormat="1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vertical="center" wrapText="1"/>
    </xf>
    <xf numFmtId="0" fontId="20" fillId="0" borderId="79" xfId="0" applyFont="1" applyBorder="1" applyAlignment="1">
      <alignment horizontal="center" vertical="center" wrapText="1"/>
    </xf>
    <xf numFmtId="49" fontId="20" fillId="0" borderId="79" xfId="0" applyNumberFormat="1" applyFont="1" applyBorder="1" applyAlignment="1">
      <alignment horizontal="center" vertical="center" wrapText="1"/>
    </xf>
    <xf numFmtId="164" fontId="20" fillId="0" borderId="79" xfId="0" applyNumberFormat="1" applyFont="1" applyBorder="1" applyAlignment="1">
      <alignment horizontal="center" vertical="center" wrapText="1"/>
    </xf>
    <xf numFmtId="167" fontId="20" fillId="0" borderId="79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vertical="center" wrapText="1"/>
    </xf>
    <xf numFmtId="167" fontId="3" fillId="0" borderId="79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left" vertical="center" wrapText="1"/>
    </xf>
    <xf numFmtId="0" fontId="21" fillId="0" borderId="79" xfId="0" applyFont="1" applyBorder="1" applyAlignment="1">
      <alignment horizontal="center" vertical="center" wrapText="1"/>
    </xf>
    <xf numFmtId="164" fontId="20" fillId="0" borderId="79" xfId="0" applyNumberFormat="1" applyFont="1" applyBorder="1" applyAlignment="1">
      <alignment horizontal="center" vertical="center"/>
    </xf>
    <xf numFmtId="168" fontId="20" fillId="0" borderId="79" xfId="0" applyNumberFormat="1" applyFont="1" applyBorder="1" applyAlignment="1">
      <alignment horizontal="center" vertical="center"/>
    </xf>
    <xf numFmtId="164" fontId="3" fillId="0" borderId="79" xfId="0" applyNumberFormat="1" applyFont="1" applyBorder="1" applyAlignment="1">
      <alignment horizontal="center" vertical="center"/>
    </xf>
    <xf numFmtId="166" fontId="22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left" vertical="center" wrapText="1"/>
    </xf>
    <xf numFmtId="168" fontId="3" fillId="0" borderId="79" xfId="0" applyNumberFormat="1" applyFont="1" applyBorder="1" applyAlignment="1">
      <alignment horizontal="center" vertical="center"/>
    </xf>
    <xf numFmtId="164" fontId="23" fillId="0" borderId="79" xfId="0" applyNumberFormat="1" applyFont="1" applyBorder="1" applyAlignment="1">
      <alignment vertical="center"/>
    </xf>
    <xf numFmtId="166" fontId="20" fillId="0" borderId="79" xfId="0" applyNumberFormat="1" applyFont="1" applyBorder="1" applyAlignment="1">
      <alignment horizontal="center" vertical="center"/>
    </xf>
    <xf numFmtId="1" fontId="3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169" fontId="20" fillId="0" borderId="79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wrapText="1"/>
    </xf>
    <xf numFmtId="166" fontId="3" fillId="0" borderId="79" xfId="0" applyNumberFormat="1" applyFont="1" applyBorder="1" applyAlignment="1">
      <alignment horizontal="center" vertical="center"/>
    </xf>
    <xf numFmtId="167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horizontal="left" vertical="center" wrapText="1"/>
    </xf>
    <xf numFmtId="166" fontId="25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left" vertical="center"/>
    </xf>
    <xf numFmtId="166" fontId="20" fillId="0" borderId="79" xfId="0" applyNumberFormat="1" applyFont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top" wrapText="1"/>
    </xf>
    <xf numFmtId="166" fontId="20" fillId="0" borderId="79" xfId="0" applyNumberFormat="1" applyFont="1" applyBorder="1" applyAlignment="1">
      <alignment horizontal="center" vertical="center" wrapText="1"/>
    </xf>
    <xf numFmtId="170" fontId="3" fillId="0" borderId="79" xfId="0" applyNumberFormat="1" applyFont="1" applyBorder="1" applyAlignment="1">
      <alignment vertical="center"/>
    </xf>
    <xf numFmtId="49" fontId="3" fillId="0" borderId="78" xfId="0" applyNumberFormat="1" applyFont="1" applyBorder="1" applyAlignment="1">
      <alignment horizontal="center" vertical="center"/>
    </xf>
    <xf numFmtId="49" fontId="3" fillId="0" borderId="78" xfId="0" applyNumberFormat="1" applyFont="1" applyBorder="1" applyAlignment="1">
      <alignment horizontal="left" vertical="center" wrapText="1"/>
    </xf>
    <xf numFmtId="1" fontId="3" fillId="0" borderId="78" xfId="0" applyNumberFormat="1" applyFont="1" applyBorder="1" applyAlignment="1">
      <alignment horizontal="center" vertical="center"/>
    </xf>
    <xf numFmtId="49" fontId="20" fillId="0" borderId="78" xfId="0" applyNumberFormat="1" applyFont="1" applyBorder="1" applyAlignment="1">
      <alignment horizontal="center" vertical="center" wrapText="1"/>
    </xf>
    <xf numFmtId="165" fontId="20" fillId="0" borderId="78" xfId="0" applyNumberFormat="1" applyFont="1" applyBorder="1" applyAlignment="1">
      <alignment horizontal="center" vertical="center" wrapText="1"/>
    </xf>
    <xf numFmtId="167" fontId="3" fillId="0" borderId="78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65" fontId="3" fillId="0" borderId="78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164" fontId="20" fillId="0" borderId="80" xfId="0" applyNumberFormat="1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168" fontId="20" fillId="0" borderId="80" xfId="0" applyNumberFormat="1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167" fontId="35" fillId="0" borderId="79" xfId="0" applyNumberFormat="1" applyFont="1" applyBorder="1" applyAlignment="1">
      <alignment horizontal="center" vertical="center"/>
    </xf>
    <xf numFmtId="49" fontId="20" fillId="0" borderId="8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1" fillId="0" borderId="0" xfId="0" applyFont="1" applyAlignment="1">
      <alignment horizontal="left" wrapText="1"/>
    </xf>
    <xf numFmtId="0" fontId="0" fillId="0" borderId="0" xfId="0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6" fillId="0" borderId="5" xfId="0" applyFont="1" applyBorder="1"/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40" xfId="0" applyFont="1" applyBorder="1"/>
    <xf numFmtId="0" fontId="16" fillId="0" borderId="35" xfId="0" applyFont="1" applyBorder="1"/>
    <xf numFmtId="0" fontId="16" fillId="0" borderId="39" xfId="0" applyFont="1" applyBorder="1"/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6" fillId="0" borderId="21" xfId="0" applyFont="1" applyBorder="1"/>
    <xf numFmtId="0" fontId="18" fillId="0" borderId="20" xfId="0" applyFont="1" applyBorder="1" applyAlignment="1">
      <alignment horizontal="center" vertical="center" wrapText="1"/>
    </xf>
    <xf numFmtId="0" fontId="16" fillId="0" borderId="41" xfId="0" applyFont="1" applyBorder="1"/>
    <xf numFmtId="49" fontId="10" fillId="0" borderId="9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3" fillId="0" borderId="28" xfId="0" applyFont="1" applyBorder="1" applyAlignment="1">
      <alignment horizontal="center" vertical="center"/>
    </xf>
    <xf numFmtId="0" fontId="16" fillId="0" borderId="30" xfId="0" applyFont="1" applyBorder="1"/>
    <xf numFmtId="0" fontId="16" fillId="0" borderId="34" xfId="0" applyFont="1" applyBorder="1"/>
    <xf numFmtId="49" fontId="18" fillId="0" borderId="9" xfId="0" applyNumberFormat="1" applyFont="1" applyBorder="1" applyAlignment="1">
      <alignment horizontal="left" vertical="center" wrapText="1"/>
    </xf>
    <xf numFmtId="164" fontId="15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/>
    </xf>
    <xf numFmtId="0" fontId="16" fillId="0" borderId="47" xfId="0" applyFont="1" applyBorder="1"/>
    <xf numFmtId="0" fontId="16" fillId="0" borderId="60" xfId="0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textRotation="90" wrapText="1"/>
    </xf>
    <xf numFmtId="0" fontId="3" fillId="0" borderId="7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6" fillId="0" borderId="52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6" fillId="0" borderId="53" xfId="0" applyFont="1" applyBorder="1"/>
    <xf numFmtId="0" fontId="16" fillId="0" borderId="61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16" fillId="0" borderId="48" xfId="0" applyFont="1" applyBorder="1"/>
    <xf numFmtId="0" fontId="3" fillId="0" borderId="79" xfId="0" applyFont="1" applyBorder="1" applyAlignment="1">
      <alignment horizontal="center" vertical="center"/>
    </xf>
    <xf numFmtId="0" fontId="16" fillId="0" borderId="79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textRotation="90" wrapText="1"/>
    </xf>
    <xf numFmtId="0" fontId="16" fillId="0" borderId="74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6" fillId="0" borderId="54" xfId="0" applyFont="1" applyBorder="1"/>
    <xf numFmtId="0" fontId="16" fillId="0" borderId="62" xfId="0" applyFont="1" applyBorder="1"/>
    <xf numFmtId="166" fontId="20" fillId="0" borderId="79" xfId="0" applyNumberFormat="1" applyFont="1" applyBorder="1" applyAlignment="1">
      <alignment horizontal="center" vertical="center"/>
    </xf>
    <xf numFmtId="49" fontId="20" fillId="0" borderId="84" xfId="0" applyNumberFormat="1" applyFont="1" applyBorder="1" applyAlignment="1">
      <alignment horizontal="left" vertical="center" wrapText="1"/>
    </xf>
    <xf numFmtId="49" fontId="20" fillId="0" borderId="85" xfId="0" applyNumberFormat="1" applyFont="1" applyBorder="1" applyAlignment="1">
      <alignment horizontal="left" vertical="center" wrapText="1"/>
    </xf>
    <xf numFmtId="0" fontId="20" fillId="0" borderId="79" xfId="0" applyFont="1" applyBorder="1" applyAlignment="1">
      <alignment horizontal="center" vertical="center" wrapText="1"/>
    </xf>
    <xf numFmtId="165" fontId="20" fillId="0" borderId="79" xfId="0" applyNumberFormat="1" applyFont="1" applyBorder="1" applyAlignment="1">
      <alignment horizontal="center" vertical="center"/>
    </xf>
    <xf numFmtId="0" fontId="37" fillId="0" borderId="86" xfId="0" applyFont="1" applyBorder="1" applyAlignment="1">
      <alignment horizontal="left" vertical="center" wrapText="1"/>
    </xf>
    <xf numFmtId="0" fontId="37" fillId="0" borderId="78" xfId="0" applyFont="1" applyBorder="1" applyAlignment="1">
      <alignment horizontal="left" vertical="center" wrapText="1"/>
    </xf>
    <xf numFmtId="0" fontId="37" fillId="0" borderId="87" xfId="0" applyFont="1" applyBorder="1" applyAlignment="1">
      <alignment horizontal="left" vertical="center" wrapText="1"/>
    </xf>
    <xf numFmtId="49" fontId="20" fillId="0" borderId="79" xfId="0" applyNumberFormat="1" applyFont="1" applyBorder="1" applyAlignment="1">
      <alignment horizontal="center" vertical="center"/>
    </xf>
    <xf numFmtId="165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20" fillId="0" borderId="79" xfId="0" applyFont="1" applyBorder="1" applyAlignment="1">
      <alignment horizontal="right" vertical="center"/>
    </xf>
    <xf numFmtId="164" fontId="20" fillId="0" borderId="79" xfId="0" applyNumberFormat="1" applyFont="1" applyBorder="1" applyAlignment="1">
      <alignment horizontal="right" vertical="center"/>
    </xf>
    <xf numFmtId="167" fontId="24" fillId="0" borderId="79" xfId="0" applyNumberFormat="1" applyFont="1" applyBorder="1" applyAlignment="1">
      <alignment horizontal="center" vertical="center"/>
    </xf>
    <xf numFmtId="167" fontId="20" fillId="0" borderId="79" xfId="0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4" fontId="26" fillId="0" borderId="0" xfId="0" applyNumberFormat="1" applyFont="1" applyAlignment="1">
      <alignment horizontal="left"/>
    </xf>
    <xf numFmtId="49" fontId="29" fillId="3" borderId="77" xfId="0" applyNumberFormat="1" applyFont="1" applyFill="1" applyBorder="1" applyAlignment="1">
      <alignment horizontal="center"/>
    </xf>
    <xf numFmtId="0" fontId="16" fillId="0" borderId="78" xfId="0" applyFont="1" applyBorder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0" fontId="3" fillId="0" borderId="44" xfId="0" applyFont="1" applyBorder="1" applyAlignment="1">
      <alignment horizontal="center" vertical="center" wrapText="1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/>
    <xf numFmtId="0" fontId="16" fillId="0" borderId="42" xfId="0" applyFont="1" applyBorder="1"/>
    <xf numFmtId="0" fontId="16" fillId="0" borderId="73" xfId="0" applyFont="1" applyBorder="1"/>
    <xf numFmtId="164" fontId="3" fillId="0" borderId="7" xfId="0" applyNumberFormat="1" applyFont="1" applyBorder="1" applyAlignment="1">
      <alignment horizontal="center" vertical="center"/>
    </xf>
    <xf numFmtId="0" fontId="16" fillId="0" borderId="70" xfId="0" applyFont="1" applyBorder="1"/>
    <xf numFmtId="165" fontId="27" fillId="0" borderId="7" xfId="0" applyNumberFormat="1" applyFont="1" applyBorder="1" applyAlignment="1">
      <alignment horizontal="center" vertical="center" textRotation="90" wrapText="1"/>
    </xf>
    <xf numFmtId="165" fontId="27" fillId="0" borderId="20" xfId="0" applyNumberFormat="1" applyFont="1" applyBorder="1" applyAlignment="1">
      <alignment horizontal="center" vertical="center" wrapText="1"/>
    </xf>
    <xf numFmtId="165" fontId="27" fillId="0" borderId="2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left" vertical="center" wrapText="1"/>
    </xf>
    <xf numFmtId="49" fontId="20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vertical="center" wrapText="1"/>
    </xf>
    <xf numFmtId="164" fontId="20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 wrapText="1"/>
    </xf>
    <xf numFmtId="168" fontId="20" fillId="0" borderId="79" xfId="0" applyNumberFormat="1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 wrapText="1"/>
    </xf>
    <xf numFmtId="164" fontId="23" fillId="0" borderId="79" xfId="0" applyNumberFormat="1" applyFont="1" applyFill="1" applyBorder="1" applyAlignment="1">
      <alignment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1001"/>
  <sheetViews>
    <sheetView view="pageBreakPreview" zoomScale="60" zoomScaleNormal="70" workbookViewId="0">
      <selection activeCell="P10" sqref="P10:AL10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2" spans="1:53" ht="33.75" customHeight="1">
      <c r="A2" s="381" t="s">
        <v>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82" t="s">
        <v>1</v>
      </c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5.75" customHeight="1">
      <c r="A3" s="381" t="s">
        <v>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33" customHeight="1">
      <c r="A4" s="381" t="s">
        <v>3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83" t="s">
        <v>4</v>
      </c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84" t="s">
        <v>5</v>
      </c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</row>
    <row r="5" spans="1:53" ht="33" customHeight="1">
      <c r="A5" s="380" t="s">
        <v>329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</row>
    <row r="6" spans="1:53" ht="3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86" t="s">
        <v>6</v>
      </c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24.75" customHeight="1">
      <c r="A7" s="381" t="s">
        <v>7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385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</row>
    <row r="8" spans="1:53" ht="27" customHeight="1">
      <c r="A8" s="381" t="s">
        <v>8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3" t="s">
        <v>9</v>
      </c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7"/>
      <c r="AN8" s="387" t="s">
        <v>10</v>
      </c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53" t="s">
        <v>334</v>
      </c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7"/>
      <c r="AN9" s="387" t="s">
        <v>11</v>
      </c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53" t="s">
        <v>335</v>
      </c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7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</row>
    <row r="11" spans="1:53" ht="27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53" t="s">
        <v>12</v>
      </c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</row>
    <row r="12" spans="1:53" ht="27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53" t="s">
        <v>13</v>
      </c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27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"/>
      <c r="AM14" s="10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5.75" customHeight="1">
      <c r="A16" s="355" t="s">
        <v>14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</row>
    <row r="17" spans="1:53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ht="18" customHeight="1">
      <c r="A18" s="356" t="s">
        <v>15</v>
      </c>
      <c r="B18" s="358" t="s">
        <v>16</v>
      </c>
      <c r="C18" s="351"/>
      <c r="D18" s="351"/>
      <c r="E18" s="352"/>
      <c r="F18" s="358" t="s">
        <v>17</v>
      </c>
      <c r="G18" s="351"/>
      <c r="H18" s="351"/>
      <c r="I18" s="352"/>
      <c r="J18" s="350" t="s">
        <v>18</v>
      </c>
      <c r="K18" s="351"/>
      <c r="L18" s="351"/>
      <c r="M18" s="351"/>
      <c r="N18" s="350" t="s">
        <v>19</v>
      </c>
      <c r="O18" s="351"/>
      <c r="P18" s="351"/>
      <c r="Q18" s="351"/>
      <c r="R18" s="352"/>
      <c r="S18" s="350" t="s">
        <v>20</v>
      </c>
      <c r="T18" s="351"/>
      <c r="U18" s="351"/>
      <c r="V18" s="351"/>
      <c r="W18" s="352"/>
      <c r="X18" s="350" t="s">
        <v>21</v>
      </c>
      <c r="Y18" s="351"/>
      <c r="Z18" s="351"/>
      <c r="AA18" s="352"/>
      <c r="AB18" s="358" t="s">
        <v>22</v>
      </c>
      <c r="AC18" s="351"/>
      <c r="AD18" s="351"/>
      <c r="AE18" s="352"/>
      <c r="AF18" s="358" t="s">
        <v>23</v>
      </c>
      <c r="AG18" s="351"/>
      <c r="AH18" s="351"/>
      <c r="AI18" s="352"/>
      <c r="AJ18" s="350" t="s">
        <v>24</v>
      </c>
      <c r="AK18" s="351"/>
      <c r="AL18" s="351"/>
      <c r="AM18" s="351"/>
      <c r="AN18" s="352"/>
      <c r="AO18" s="350" t="s">
        <v>25</v>
      </c>
      <c r="AP18" s="351"/>
      <c r="AQ18" s="351"/>
      <c r="AR18" s="351"/>
      <c r="AS18" s="350" t="s">
        <v>26</v>
      </c>
      <c r="AT18" s="351"/>
      <c r="AU18" s="351"/>
      <c r="AV18" s="351"/>
      <c r="AW18" s="352"/>
      <c r="AX18" s="350" t="s">
        <v>27</v>
      </c>
      <c r="AY18" s="351"/>
      <c r="AZ18" s="351"/>
      <c r="BA18" s="352"/>
    </row>
    <row r="19" spans="1:53" ht="20.25" customHeight="1">
      <c r="A19" s="357"/>
      <c r="B19" s="13">
        <v>1</v>
      </c>
      <c r="C19" s="14">
        <v>2</v>
      </c>
      <c r="D19" s="14">
        <v>3</v>
      </c>
      <c r="E19" s="15">
        <v>4</v>
      </c>
      <c r="F19" s="13">
        <v>5</v>
      </c>
      <c r="G19" s="14">
        <v>6</v>
      </c>
      <c r="H19" s="14">
        <v>7</v>
      </c>
      <c r="I19" s="15">
        <v>8</v>
      </c>
      <c r="J19" s="13">
        <v>9</v>
      </c>
      <c r="K19" s="14">
        <v>10</v>
      </c>
      <c r="L19" s="14">
        <v>11</v>
      </c>
      <c r="M19" s="16">
        <v>12</v>
      </c>
      <c r="N19" s="13">
        <v>13</v>
      </c>
      <c r="O19" s="14">
        <v>14</v>
      </c>
      <c r="P19" s="14">
        <v>15</v>
      </c>
      <c r="Q19" s="14">
        <v>16</v>
      </c>
      <c r="R19" s="15">
        <v>17</v>
      </c>
      <c r="S19" s="13">
        <v>18</v>
      </c>
      <c r="T19" s="14">
        <v>19</v>
      </c>
      <c r="U19" s="14">
        <v>20</v>
      </c>
      <c r="V19" s="14">
        <v>21</v>
      </c>
      <c r="W19" s="15">
        <v>22</v>
      </c>
      <c r="X19" s="13">
        <v>23</v>
      </c>
      <c r="Y19" s="14">
        <v>24</v>
      </c>
      <c r="Z19" s="14">
        <v>25</v>
      </c>
      <c r="AA19" s="15">
        <v>26</v>
      </c>
      <c r="AB19" s="13">
        <v>27</v>
      </c>
      <c r="AC19" s="14">
        <v>28</v>
      </c>
      <c r="AD19" s="14">
        <v>29</v>
      </c>
      <c r="AE19" s="15">
        <v>30</v>
      </c>
      <c r="AF19" s="13">
        <v>31</v>
      </c>
      <c r="AG19" s="14">
        <v>32</v>
      </c>
      <c r="AH19" s="14">
        <v>33</v>
      </c>
      <c r="AI19" s="15">
        <v>34</v>
      </c>
      <c r="AJ19" s="13">
        <v>35</v>
      </c>
      <c r="AK19" s="14">
        <v>36</v>
      </c>
      <c r="AL19" s="14">
        <v>37</v>
      </c>
      <c r="AM19" s="14">
        <v>38</v>
      </c>
      <c r="AN19" s="15">
        <v>39</v>
      </c>
      <c r="AO19" s="13">
        <v>40</v>
      </c>
      <c r="AP19" s="14">
        <v>41</v>
      </c>
      <c r="AQ19" s="14">
        <v>42</v>
      </c>
      <c r="AR19" s="16">
        <v>43</v>
      </c>
      <c r="AS19" s="13">
        <v>44</v>
      </c>
      <c r="AT19" s="14">
        <v>45</v>
      </c>
      <c r="AU19" s="14">
        <v>46</v>
      </c>
      <c r="AV19" s="14">
        <v>47</v>
      </c>
      <c r="AW19" s="15">
        <v>48</v>
      </c>
      <c r="AX19" s="13">
        <v>49</v>
      </c>
      <c r="AY19" s="14">
        <v>50</v>
      </c>
      <c r="AZ19" s="14">
        <v>51</v>
      </c>
      <c r="BA19" s="15">
        <v>52</v>
      </c>
    </row>
    <row r="20" spans="1:53" ht="19.5" customHeight="1">
      <c r="A20" s="17">
        <v>1</v>
      </c>
      <c r="B20" s="18" t="s">
        <v>28</v>
      </c>
      <c r="C20" s="19" t="s">
        <v>28</v>
      </c>
      <c r="D20" s="19" t="s">
        <v>28</v>
      </c>
      <c r="E20" s="20" t="s">
        <v>28</v>
      </c>
      <c r="F20" s="18" t="s">
        <v>28</v>
      </c>
      <c r="G20" s="19" t="s">
        <v>28</v>
      </c>
      <c r="H20" s="19" t="s">
        <v>28</v>
      </c>
      <c r="I20" s="20" t="s">
        <v>28</v>
      </c>
      <c r="J20" s="18" t="s">
        <v>28</v>
      </c>
      <c r="K20" s="19" t="s">
        <v>28</v>
      </c>
      <c r="L20" s="19" t="s">
        <v>28</v>
      </c>
      <c r="M20" s="20" t="s">
        <v>28</v>
      </c>
      <c r="N20" s="18" t="s">
        <v>28</v>
      </c>
      <c r="O20" s="19" t="s">
        <v>28</v>
      </c>
      <c r="P20" s="19" t="s">
        <v>28</v>
      </c>
      <c r="Q20" s="19" t="s">
        <v>29</v>
      </c>
      <c r="R20" s="20" t="s">
        <v>29</v>
      </c>
      <c r="S20" s="18" t="s">
        <v>30</v>
      </c>
      <c r="T20" s="19" t="s">
        <v>28</v>
      </c>
      <c r="U20" s="19" t="s">
        <v>28</v>
      </c>
      <c r="V20" s="19" t="s">
        <v>28</v>
      </c>
      <c r="W20" s="20" t="s">
        <v>28</v>
      </c>
      <c r="X20" s="18" t="s">
        <v>28</v>
      </c>
      <c r="Y20" s="19" t="s">
        <v>28</v>
      </c>
      <c r="Z20" s="19" t="s">
        <v>28</v>
      </c>
      <c r="AA20" s="20" t="s">
        <v>28</v>
      </c>
      <c r="AB20" s="18" t="s">
        <v>28</v>
      </c>
      <c r="AC20" s="19" t="s">
        <v>30</v>
      </c>
      <c r="AD20" s="19" t="s">
        <v>31</v>
      </c>
      <c r="AE20" s="21" t="s">
        <v>31</v>
      </c>
      <c r="AF20" s="18" t="s">
        <v>31</v>
      </c>
      <c r="AG20" s="19" t="s">
        <v>28</v>
      </c>
      <c r="AH20" s="19" t="s">
        <v>28</v>
      </c>
      <c r="AI20" s="20" t="s">
        <v>28</v>
      </c>
      <c r="AJ20" s="19" t="s">
        <v>28</v>
      </c>
      <c r="AK20" s="19" t="s">
        <v>28</v>
      </c>
      <c r="AL20" s="19" t="s">
        <v>28</v>
      </c>
      <c r="AM20" s="19" t="s">
        <v>28</v>
      </c>
      <c r="AN20" s="20" t="s">
        <v>28</v>
      </c>
      <c r="AO20" s="22" t="s">
        <v>28</v>
      </c>
      <c r="AP20" s="19" t="s">
        <v>29</v>
      </c>
      <c r="AQ20" s="19" t="s">
        <v>29</v>
      </c>
      <c r="AR20" s="20" t="s">
        <v>30</v>
      </c>
      <c r="AS20" s="18" t="s">
        <v>30</v>
      </c>
      <c r="AT20" s="19" t="s">
        <v>30</v>
      </c>
      <c r="AU20" s="19" t="s">
        <v>30</v>
      </c>
      <c r="AV20" s="19" t="s">
        <v>30</v>
      </c>
      <c r="AW20" s="20" t="s">
        <v>30</v>
      </c>
      <c r="AX20" s="22" t="s">
        <v>30</v>
      </c>
      <c r="AY20" s="19" t="s">
        <v>30</v>
      </c>
      <c r="AZ20" s="19" t="s">
        <v>30</v>
      </c>
      <c r="BA20" s="20" t="s">
        <v>30</v>
      </c>
    </row>
    <row r="21" spans="1:53" ht="19.5" customHeight="1">
      <c r="A21" s="23">
        <v>2</v>
      </c>
      <c r="B21" s="24" t="s">
        <v>28</v>
      </c>
      <c r="C21" s="25" t="s">
        <v>28</v>
      </c>
      <c r="D21" s="25" t="s">
        <v>28</v>
      </c>
      <c r="E21" s="26" t="s">
        <v>28</v>
      </c>
      <c r="F21" s="24" t="s">
        <v>28</v>
      </c>
      <c r="G21" s="27" t="s">
        <v>28</v>
      </c>
      <c r="H21" s="27" t="s">
        <v>28</v>
      </c>
      <c r="I21" s="26" t="s">
        <v>28</v>
      </c>
      <c r="J21" s="24" t="s">
        <v>28</v>
      </c>
      <c r="K21" s="27" t="s">
        <v>28</v>
      </c>
      <c r="L21" s="27" t="s">
        <v>28</v>
      </c>
      <c r="M21" s="26" t="s">
        <v>28</v>
      </c>
      <c r="N21" s="24" t="s">
        <v>28</v>
      </c>
      <c r="O21" s="27" t="s">
        <v>28</v>
      </c>
      <c r="P21" s="27" t="s">
        <v>28</v>
      </c>
      <c r="Q21" s="27" t="s">
        <v>29</v>
      </c>
      <c r="R21" s="26" t="s">
        <v>29</v>
      </c>
      <c r="S21" s="24" t="s">
        <v>30</v>
      </c>
      <c r="T21" s="27" t="s">
        <v>28</v>
      </c>
      <c r="U21" s="27" t="s">
        <v>28</v>
      </c>
      <c r="V21" s="27" t="s">
        <v>28</v>
      </c>
      <c r="W21" s="26" t="s">
        <v>28</v>
      </c>
      <c r="X21" s="24" t="s">
        <v>28</v>
      </c>
      <c r="Y21" s="27" t="s">
        <v>28</v>
      </c>
      <c r="Z21" s="27" t="s">
        <v>28</v>
      </c>
      <c r="AA21" s="26" t="s">
        <v>28</v>
      </c>
      <c r="AB21" s="24" t="s">
        <v>28</v>
      </c>
      <c r="AC21" s="19" t="s">
        <v>30</v>
      </c>
      <c r="AD21" s="27" t="s">
        <v>31</v>
      </c>
      <c r="AE21" s="28" t="s">
        <v>31</v>
      </c>
      <c r="AF21" s="24" t="s">
        <v>31</v>
      </c>
      <c r="AG21" s="27" t="s">
        <v>28</v>
      </c>
      <c r="AH21" s="27" t="s">
        <v>28</v>
      </c>
      <c r="AI21" s="28" t="s">
        <v>28</v>
      </c>
      <c r="AJ21" s="24" t="s">
        <v>28</v>
      </c>
      <c r="AK21" s="27" t="s">
        <v>28</v>
      </c>
      <c r="AL21" s="27" t="s">
        <v>28</v>
      </c>
      <c r="AM21" s="27" t="s">
        <v>28</v>
      </c>
      <c r="AN21" s="26" t="s">
        <v>28</v>
      </c>
      <c r="AO21" s="29" t="s">
        <v>28</v>
      </c>
      <c r="AP21" s="27" t="s">
        <v>29</v>
      </c>
      <c r="AQ21" s="27" t="s">
        <v>29</v>
      </c>
      <c r="AR21" s="26" t="s">
        <v>30</v>
      </c>
      <c r="AS21" s="24" t="s">
        <v>30</v>
      </c>
      <c r="AT21" s="27" t="s">
        <v>30</v>
      </c>
      <c r="AU21" s="27" t="s">
        <v>30</v>
      </c>
      <c r="AV21" s="27" t="s">
        <v>30</v>
      </c>
      <c r="AW21" s="26" t="s">
        <v>30</v>
      </c>
      <c r="AX21" s="29" t="s">
        <v>30</v>
      </c>
      <c r="AY21" s="27" t="s">
        <v>30</v>
      </c>
      <c r="AZ21" s="27" t="s">
        <v>30</v>
      </c>
      <c r="BA21" s="26" t="s">
        <v>30</v>
      </c>
    </row>
    <row r="22" spans="1:53" ht="19.5" customHeight="1">
      <c r="A22" s="30">
        <v>3</v>
      </c>
      <c r="B22" s="31" t="s">
        <v>28</v>
      </c>
      <c r="C22" s="27" t="s">
        <v>28</v>
      </c>
      <c r="D22" s="27" t="s">
        <v>28</v>
      </c>
      <c r="E22" s="32" t="s">
        <v>28</v>
      </c>
      <c r="F22" s="33" t="s">
        <v>28</v>
      </c>
      <c r="G22" s="25" t="s">
        <v>28</v>
      </c>
      <c r="H22" s="25" t="s">
        <v>28</v>
      </c>
      <c r="I22" s="34" t="s">
        <v>28</v>
      </c>
      <c r="J22" s="33" t="s">
        <v>28</v>
      </c>
      <c r="K22" s="25" t="s">
        <v>28</v>
      </c>
      <c r="L22" s="25" t="s">
        <v>28</v>
      </c>
      <c r="M22" s="25" t="s">
        <v>28</v>
      </c>
      <c r="N22" s="25" t="s">
        <v>28</v>
      </c>
      <c r="O22" s="25" t="s">
        <v>28</v>
      </c>
      <c r="P22" s="25" t="s">
        <v>28</v>
      </c>
      <c r="Q22" s="25" t="s">
        <v>29</v>
      </c>
      <c r="R22" s="34" t="s">
        <v>29</v>
      </c>
      <c r="S22" s="33" t="s">
        <v>30</v>
      </c>
      <c r="T22" s="25" t="s">
        <v>28</v>
      </c>
      <c r="U22" s="25" t="s">
        <v>28</v>
      </c>
      <c r="V22" s="25" t="s">
        <v>28</v>
      </c>
      <c r="W22" s="34" t="s">
        <v>28</v>
      </c>
      <c r="X22" s="33" t="s">
        <v>28</v>
      </c>
      <c r="Y22" s="25" t="s">
        <v>28</v>
      </c>
      <c r="Z22" s="25" t="s">
        <v>28</v>
      </c>
      <c r="AA22" s="34" t="s">
        <v>28</v>
      </c>
      <c r="AB22" s="33" t="s">
        <v>28</v>
      </c>
      <c r="AC22" s="35" t="s">
        <v>30</v>
      </c>
      <c r="AD22" s="25" t="s">
        <v>31</v>
      </c>
      <c r="AE22" s="36" t="s">
        <v>31</v>
      </c>
      <c r="AF22" s="33" t="s">
        <v>31</v>
      </c>
      <c r="AG22" s="25" t="s">
        <v>28</v>
      </c>
      <c r="AH22" s="25" t="s">
        <v>28</v>
      </c>
      <c r="AI22" s="36" t="s">
        <v>28</v>
      </c>
      <c r="AJ22" s="33" t="s">
        <v>28</v>
      </c>
      <c r="AK22" s="25" t="s">
        <v>28</v>
      </c>
      <c r="AL22" s="25" t="s">
        <v>28</v>
      </c>
      <c r="AM22" s="25" t="s">
        <v>28</v>
      </c>
      <c r="AN22" s="34" t="s">
        <v>28</v>
      </c>
      <c r="AO22" s="37" t="s">
        <v>28</v>
      </c>
      <c r="AP22" s="25" t="s">
        <v>29</v>
      </c>
      <c r="AQ22" s="27" t="s">
        <v>29</v>
      </c>
      <c r="AR22" s="26" t="s">
        <v>30</v>
      </c>
      <c r="AS22" s="24" t="s">
        <v>30</v>
      </c>
      <c r="AT22" s="27" t="s">
        <v>30</v>
      </c>
      <c r="AU22" s="27" t="s">
        <v>30</v>
      </c>
      <c r="AV22" s="27" t="s">
        <v>30</v>
      </c>
      <c r="AW22" s="26" t="s">
        <v>30</v>
      </c>
      <c r="AX22" s="29" t="s">
        <v>30</v>
      </c>
      <c r="AY22" s="27" t="s">
        <v>30</v>
      </c>
      <c r="AZ22" s="27" t="s">
        <v>30</v>
      </c>
      <c r="BA22" s="26" t="s">
        <v>30</v>
      </c>
    </row>
    <row r="23" spans="1:53" ht="19.5" customHeight="1">
      <c r="A23" s="38">
        <v>4</v>
      </c>
      <c r="B23" s="39" t="s">
        <v>28</v>
      </c>
      <c r="C23" s="40" t="s">
        <v>28</v>
      </c>
      <c r="D23" s="40" t="s">
        <v>28</v>
      </c>
      <c r="E23" s="41" t="s">
        <v>28</v>
      </c>
      <c r="F23" s="40" t="s">
        <v>28</v>
      </c>
      <c r="G23" s="40" t="s">
        <v>28</v>
      </c>
      <c r="H23" s="40" t="s">
        <v>28</v>
      </c>
      <c r="I23" s="42" t="s">
        <v>28</v>
      </c>
      <c r="J23" s="42" t="s">
        <v>28</v>
      </c>
      <c r="K23" s="40" t="s">
        <v>28</v>
      </c>
      <c r="L23" s="40" t="s">
        <v>28</v>
      </c>
      <c r="M23" s="40" t="s">
        <v>28</v>
      </c>
      <c r="N23" s="40" t="s">
        <v>28</v>
      </c>
      <c r="O23" s="40" t="s">
        <v>28</v>
      </c>
      <c r="P23" s="40" t="s">
        <v>28</v>
      </c>
      <c r="Q23" s="40" t="s">
        <v>29</v>
      </c>
      <c r="R23" s="43" t="s">
        <v>29</v>
      </c>
      <c r="S23" s="44" t="s">
        <v>30</v>
      </c>
      <c r="T23" s="40" t="s">
        <v>28</v>
      </c>
      <c r="U23" s="40" t="s">
        <v>28</v>
      </c>
      <c r="V23" s="40" t="s">
        <v>28</v>
      </c>
      <c r="W23" s="40" t="s">
        <v>28</v>
      </c>
      <c r="X23" s="40" t="s">
        <v>28</v>
      </c>
      <c r="Y23" s="40" t="s">
        <v>28</v>
      </c>
      <c r="Z23" s="40" t="s">
        <v>28</v>
      </c>
      <c r="AA23" s="40" t="s">
        <v>28</v>
      </c>
      <c r="AB23" s="40" t="s">
        <v>28</v>
      </c>
      <c r="AC23" s="40" t="s">
        <v>31</v>
      </c>
      <c r="AD23" s="40" t="s">
        <v>31</v>
      </c>
      <c r="AE23" s="40" t="s">
        <v>31</v>
      </c>
      <c r="AF23" s="40" t="s">
        <v>31</v>
      </c>
      <c r="AG23" s="40" t="s">
        <v>28</v>
      </c>
      <c r="AH23" s="40" t="s">
        <v>28</v>
      </c>
      <c r="AI23" s="40" t="s">
        <v>28</v>
      </c>
      <c r="AJ23" s="40" t="s">
        <v>28</v>
      </c>
      <c r="AK23" s="40" t="s">
        <v>28</v>
      </c>
      <c r="AL23" s="40" t="s">
        <v>28</v>
      </c>
      <c r="AM23" s="40" t="s">
        <v>28</v>
      </c>
      <c r="AN23" s="40" t="s">
        <v>28</v>
      </c>
      <c r="AO23" s="40" t="s">
        <v>324</v>
      </c>
      <c r="AP23" s="40" t="s">
        <v>29</v>
      </c>
      <c r="AQ23" s="40" t="s">
        <v>32</v>
      </c>
      <c r="AR23" s="43" t="s">
        <v>32</v>
      </c>
      <c r="AS23" s="388"/>
      <c r="AT23" s="389"/>
      <c r="AU23" s="389"/>
      <c r="AV23" s="389"/>
      <c r="AW23" s="390"/>
      <c r="AX23" s="45"/>
      <c r="AY23" s="46"/>
      <c r="AZ23" s="46"/>
      <c r="BA23" s="47"/>
    </row>
    <row r="24" spans="1:53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52"/>
      <c r="AU24" s="52"/>
      <c r="AV24" s="52"/>
      <c r="AW24" s="52"/>
      <c r="AX24" s="52"/>
      <c r="AY24" s="52"/>
      <c r="AZ24" s="52"/>
      <c r="BA24" s="52"/>
    </row>
    <row r="25" spans="1:53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52"/>
      <c r="AU25" s="52"/>
      <c r="AV25" s="52"/>
      <c r="AW25" s="52"/>
      <c r="AX25" s="52"/>
      <c r="AY25" s="52"/>
      <c r="AZ25" s="52"/>
      <c r="BA25" s="52"/>
    </row>
    <row r="26" spans="1:53" ht="19.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  <c r="AG26" s="50"/>
      <c r="AH26" s="50"/>
      <c r="AI26" s="50"/>
      <c r="AJ26" s="49"/>
      <c r="AK26" s="49"/>
      <c r="AL26" s="49"/>
      <c r="AM26" s="49"/>
      <c r="AN26" s="49"/>
      <c r="AO26" s="49"/>
      <c r="AP26" s="49"/>
      <c r="AQ26" s="49"/>
      <c r="AR26" s="49"/>
      <c r="AS26" s="51"/>
      <c r="AT26" s="52"/>
      <c r="AU26" s="52"/>
      <c r="AV26" s="52"/>
      <c r="AW26" s="52"/>
      <c r="AX26" s="52"/>
      <c r="AY26" s="52"/>
      <c r="AZ26" s="52"/>
      <c r="BA26" s="52"/>
    </row>
    <row r="27" spans="1:53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 t="s">
        <v>33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21" customHeight="1">
      <c r="A28" s="359" t="s">
        <v>34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53"/>
      <c r="AW28" s="53"/>
      <c r="AX28" s="53"/>
      <c r="AY28" s="53"/>
      <c r="AZ28" s="53"/>
      <c r="BA28" s="3"/>
    </row>
    <row r="29" spans="1:5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53"/>
      <c r="AW29" s="53"/>
      <c r="AX29" s="53"/>
      <c r="AY29" s="53"/>
      <c r="AZ29" s="53"/>
      <c r="BA29" s="3"/>
    </row>
    <row r="30" spans="1:53" ht="21.75" customHeight="1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360" t="s">
        <v>36</v>
      </c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54"/>
      <c r="AO30" s="360" t="s">
        <v>37</v>
      </c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</row>
    <row r="31" spans="1:53" ht="11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6"/>
    </row>
    <row r="32" spans="1:53" ht="22.5" customHeight="1">
      <c r="A32" s="361" t="s">
        <v>15</v>
      </c>
      <c r="B32" s="362"/>
      <c r="C32" s="361" t="s">
        <v>38</v>
      </c>
      <c r="D32" s="367"/>
      <c r="E32" s="367"/>
      <c r="F32" s="362"/>
      <c r="G32" s="369" t="s">
        <v>39</v>
      </c>
      <c r="H32" s="367"/>
      <c r="I32" s="362"/>
      <c r="J32" s="361" t="s">
        <v>40</v>
      </c>
      <c r="K32" s="367"/>
      <c r="L32" s="367"/>
      <c r="M32" s="362"/>
      <c r="N32" s="370" t="s">
        <v>41</v>
      </c>
      <c r="O32" s="367"/>
      <c r="P32" s="362"/>
      <c r="Q32" s="361" t="s">
        <v>42</v>
      </c>
      <c r="R32" s="367"/>
      <c r="S32" s="362"/>
      <c r="T32" s="361" t="s">
        <v>43</v>
      </c>
      <c r="U32" s="367"/>
      <c r="V32" s="362"/>
      <c r="W32" s="361" t="s">
        <v>44</v>
      </c>
      <c r="X32" s="367"/>
      <c r="Y32" s="362"/>
      <c r="Z32" s="52"/>
      <c r="AA32" s="375" t="s">
        <v>45</v>
      </c>
      <c r="AB32" s="367"/>
      <c r="AC32" s="367"/>
      <c r="AD32" s="367"/>
      <c r="AE32" s="367"/>
      <c r="AF32" s="367"/>
      <c r="AG32" s="362"/>
      <c r="AH32" s="361" t="s">
        <v>46</v>
      </c>
      <c r="AI32" s="367"/>
      <c r="AJ32" s="362"/>
      <c r="AK32" s="361" t="s">
        <v>47</v>
      </c>
      <c r="AL32" s="367"/>
      <c r="AM32" s="362"/>
      <c r="AN32" s="58"/>
      <c r="AO32" s="361" t="s">
        <v>48</v>
      </c>
      <c r="AP32" s="367"/>
      <c r="AQ32" s="367"/>
      <c r="AR32" s="362"/>
      <c r="AS32" s="370" t="s">
        <v>49</v>
      </c>
      <c r="AT32" s="367"/>
      <c r="AU32" s="367"/>
      <c r="AV32" s="367"/>
      <c r="AW32" s="362"/>
      <c r="AX32" s="361" t="s">
        <v>46</v>
      </c>
      <c r="AY32" s="367"/>
      <c r="AZ32" s="367"/>
      <c r="BA32" s="362"/>
    </row>
    <row r="33" spans="1:53" ht="15.75" customHeight="1">
      <c r="A33" s="363"/>
      <c r="B33" s="364"/>
      <c r="C33" s="363"/>
      <c r="D33" s="354"/>
      <c r="E33" s="354"/>
      <c r="F33" s="364"/>
      <c r="G33" s="363"/>
      <c r="H33" s="354"/>
      <c r="I33" s="364"/>
      <c r="J33" s="363"/>
      <c r="K33" s="354"/>
      <c r="L33" s="354"/>
      <c r="M33" s="364"/>
      <c r="N33" s="363"/>
      <c r="O33" s="354"/>
      <c r="P33" s="364"/>
      <c r="Q33" s="363"/>
      <c r="R33" s="354"/>
      <c r="S33" s="364"/>
      <c r="T33" s="363"/>
      <c r="U33" s="354"/>
      <c r="V33" s="364"/>
      <c r="W33" s="363"/>
      <c r="X33" s="354"/>
      <c r="Y33" s="364"/>
      <c r="Z33" s="52"/>
      <c r="AA33" s="365"/>
      <c r="AB33" s="368"/>
      <c r="AC33" s="368"/>
      <c r="AD33" s="368"/>
      <c r="AE33" s="368"/>
      <c r="AF33" s="368"/>
      <c r="AG33" s="366"/>
      <c r="AH33" s="365"/>
      <c r="AI33" s="368"/>
      <c r="AJ33" s="366"/>
      <c r="AK33" s="365"/>
      <c r="AL33" s="368"/>
      <c r="AM33" s="366"/>
      <c r="AN33" s="58"/>
      <c r="AO33" s="363"/>
      <c r="AP33" s="354"/>
      <c r="AQ33" s="354"/>
      <c r="AR33" s="364"/>
      <c r="AS33" s="363"/>
      <c r="AT33" s="354"/>
      <c r="AU33" s="354"/>
      <c r="AV33" s="354"/>
      <c r="AW33" s="364"/>
      <c r="AX33" s="363"/>
      <c r="AY33" s="354"/>
      <c r="AZ33" s="354"/>
      <c r="BA33" s="364"/>
    </row>
    <row r="34" spans="1:53" ht="42" customHeight="1">
      <c r="A34" s="365"/>
      <c r="B34" s="366"/>
      <c r="C34" s="365"/>
      <c r="D34" s="368"/>
      <c r="E34" s="368"/>
      <c r="F34" s="366"/>
      <c r="G34" s="365"/>
      <c r="H34" s="368"/>
      <c r="I34" s="366"/>
      <c r="J34" s="365"/>
      <c r="K34" s="368"/>
      <c r="L34" s="368"/>
      <c r="M34" s="366"/>
      <c r="N34" s="365"/>
      <c r="O34" s="368"/>
      <c r="P34" s="366"/>
      <c r="Q34" s="365"/>
      <c r="R34" s="368"/>
      <c r="S34" s="366"/>
      <c r="T34" s="365"/>
      <c r="U34" s="368"/>
      <c r="V34" s="366"/>
      <c r="W34" s="365"/>
      <c r="X34" s="368"/>
      <c r="Y34" s="366"/>
      <c r="Z34" s="52"/>
      <c r="AA34" s="376" t="s">
        <v>50</v>
      </c>
      <c r="AB34" s="374"/>
      <c r="AC34" s="374"/>
      <c r="AD34" s="374"/>
      <c r="AE34" s="374"/>
      <c r="AF34" s="374"/>
      <c r="AG34" s="372"/>
      <c r="AH34" s="377">
        <v>2</v>
      </c>
      <c r="AI34" s="374"/>
      <c r="AJ34" s="372"/>
      <c r="AK34" s="373">
        <v>3</v>
      </c>
      <c r="AL34" s="374"/>
      <c r="AM34" s="372"/>
      <c r="AN34" s="58"/>
      <c r="AO34" s="363"/>
      <c r="AP34" s="354"/>
      <c r="AQ34" s="354"/>
      <c r="AR34" s="364"/>
      <c r="AS34" s="363"/>
      <c r="AT34" s="354"/>
      <c r="AU34" s="354"/>
      <c r="AV34" s="354"/>
      <c r="AW34" s="364"/>
      <c r="AX34" s="363"/>
      <c r="AY34" s="354"/>
      <c r="AZ34" s="354"/>
      <c r="BA34" s="364"/>
    </row>
    <row r="35" spans="1:53" ht="44.25" customHeight="1">
      <c r="A35" s="371">
        <v>1</v>
      </c>
      <c r="B35" s="372"/>
      <c r="C35" s="373">
        <f t="shared" ref="C35:C37" si="0">COUNTIF($B20:$AO20,$B$20)</f>
        <v>33</v>
      </c>
      <c r="D35" s="374"/>
      <c r="E35" s="374"/>
      <c r="F35" s="372"/>
      <c r="G35" s="373">
        <v>4</v>
      </c>
      <c r="H35" s="374"/>
      <c r="I35" s="372"/>
      <c r="J35" s="373">
        <f t="shared" ref="J35:J36" si="1">AK34</f>
        <v>3</v>
      </c>
      <c r="K35" s="374"/>
      <c r="L35" s="374"/>
      <c r="M35" s="372"/>
      <c r="N35" s="373"/>
      <c r="O35" s="374"/>
      <c r="P35" s="372"/>
      <c r="Q35" s="379"/>
      <c r="R35" s="374"/>
      <c r="S35" s="372"/>
      <c r="T35" s="373">
        <v>12</v>
      </c>
      <c r="U35" s="374"/>
      <c r="V35" s="372"/>
      <c r="W35" s="373">
        <f t="shared" ref="W35:W38" si="2">C35+G35+J35+N35+Q35+T35</f>
        <v>52</v>
      </c>
      <c r="X35" s="374"/>
      <c r="Y35" s="372"/>
      <c r="Z35" s="52"/>
      <c r="AA35" s="376" t="s">
        <v>51</v>
      </c>
      <c r="AB35" s="374"/>
      <c r="AC35" s="374"/>
      <c r="AD35" s="374"/>
      <c r="AE35" s="374"/>
      <c r="AF35" s="374"/>
      <c r="AG35" s="372"/>
      <c r="AH35" s="377">
        <v>4</v>
      </c>
      <c r="AI35" s="374"/>
      <c r="AJ35" s="372"/>
      <c r="AK35" s="373">
        <v>3</v>
      </c>
      <c r="AL35" s="374"/>
      <c r="AM35" s="372"/>
      <c r="AN35" s="58"/>
      <c r="AO35" s="365"/>
      <c r="AP35" s="368"/>
      <c r="AQ35" s="368"/>
      <c r="AR35" s="366"/>
      <c r="AS35" s="365"/>
      <c r="AT35" s="368"/>
      <c r="AU35" s="368"/>
      <c r="AV35" s="368"/>
      <c r="AW35" s="366"/>
      <c r="AX35" s="365"/>
      <c r="AY35" s="368"/>
      <c r="AZ35" s="368"/>
      <c r="BA35" s="366"/>
    </row>
    <row r="36" spans="1:53" ht="27" customHeight="1">
      <c r="A36" s="371">
        <v>2</v>
      </c>
      <c r="B36" s="372"/>
      <c r="C36" s="373">
        <f t="shared" si="0"/>
        <v>33</v>
      </c>
      <c r="D36" s="374"/>
      <c r="E36" s="374"/>
      <c r="F36" s="372"/>
      <c r="G36" s="373">
        <v>4</v>
      </c>
      <c r="H36" s="374"/>
      <c r="I36" s="372"/>
      <c r="J36" s="373">
        <f t="shared" si="1"/>
        <v>3</v>
      </c>
      <c r="K36" s="374"/>
      <c r="L36" s="374"/>
      <c r="M36" s="372"/>
      <c r="N36" s="373"/>
      <c r="O36" s="374"/>
      <c r="P36" s="372"/>
      <c r="Q36" s="379"/>
      <c r="R36" s="374"/>
      <c r="S36" s="372"/>
      <c r="T36" s="373">
        <v>12</v>
      </c>
      <c r="U36" s="374"/>
      <c r="V36" s="372"/>
      <c r="W36" s="373">
        <f t="shared" si="2"/>
        <v>52</v>
      </c>
      <c r="X36" s="374"/>
      <c r="Y36" s="372"/>
      <c r="Z36" s="52"/>
      <c r="AA36" s="391" t="s">
        <v>52</v>
      </c>
      <c r="AB36" s="367"/>
      <c r="AC36" s="367"/>
      <c r="AD36" s="367"/>
      <c r="AE36" s="367"/>
      <c r="AF36" s="367"/>
      <c r="AG36" s="362"/>
      <c r="AH36" s="378">
        <v>6</v>
      </c>
      <c r="AI36" s="367"/>
      <c r="AJ36" s="362"/>
      <c r="AK36" s="373">
        <v>3</v>
      </c>
      <c r="AL36" s="374"/>
      <c r="AM36" s="372"/>
      <c r="AN36" s="58"/>
      <c r="AO36" s="378">
        <v>1</v>
      </c>
      <c r="AP36" s="367"/>
      <c r="AQ36" s="367"/>
      <c r="AR36" s="362"/>
      <c r="AS36" s="378" t="s">
        <v>53</v>
      </c>
      <c r="AT36" s="367"/>
      <c r="AU36" s="367"/>
      <c r="AV36" s="367"/>
      <c r="AW36" s="362"/>
      <c r="AX36" s="378">
        <v>8</v>
      </c>
      <c r="AY36" s="367"/>
      <c r="AZ36" s="367"/>
      <c r="BA36" s="362"/>
    </row>
    <row r="37" spans="1:53" ht="21.75" customHeight="1">
      <c r="A37" s="371">
        <v>3</v>
      </c>
      <c r="B37" s="372"/>
      <c r="C37" s="373">
        <f t="shared" si="0"/>
        <v>33</v>
      </c>
      <c r="D37" s="374"/>
      <c r="E37" s="374"/>
      <c r="F37" s="372"/>
      <c r="G37" s="373">
        <v>4</v>
      </c>
      <c r="H37" s="374"/>
      <c r="I37" s="372"/>
      <c r="J37" s="373">
        <v>3</v>
      </c>
      <c r="K37" s="374"/>
      <c r="L37" s="374"/>
      <c r="M37" s="372"/>
      <c r="N37" s="373"/>
      <c r="O37" s="374"/>
      <c r="P37" s="372"/>
      <c r="Q37" s="379"/>
      <c r="R37" s="374"/>
      <c r="S37" s="372"/>
      <c r="T37" s="373">
        <v>12</v>
      </c>
      <c r="U37" s="374"/>
      <c r="V37" s="372"/>
      <c r="W37" s="373">
        <f t="shared" si="2"/>
        <v>52</v>
      </c>
      <c r="X37" s="374"/>
      <c r="Y37" s="372"/>
      <c r="Z37" s="52"/>
      <c r="AA37" s="391" t="s">
        <v>54</v>
      </c>
      <c r="AB37" s="367"/>
      <c r="AC37" s="367"/>
      <c r="AD37" s="367"/>
      <c r="AE37" s="367"/>
      <c r="AF37" s="367"/>
      <c r="AG37" s="362"/>
      <c r="AH37" s="378">
        <v>8</v>
      </c>
      <c r="AI37" s="367"/>
      <c r="AJ37" s="362"/>
      <c r="AK37" s="378">
        <v>4</v>
      </c>
      <c r="AL37" s="367"/>
      <c r="AM37" s="362"/>
      <c r="AN37" s="58"/>
      <c r="AO37" s="363"/>
      <c r="AP37" s="354"/>
      <c r="AQ37" s="354"/>
      <c r="AR37" s="364"/>
      <c r="AS37" s="363"/>
      <c r="AT37" s="354"/>
      <c r="AU37" s="354"/>
      <c r="AV37" s="354"/>
      <c r="AW37" s="364"/>
      <c r="AX37" s="363"/>
      <c r="AY37" s="354"/>
      <c r="AZ37" s="354"/>
      <c r="BA37" s="364"/>
    </row>
    <row r="38" spans="1:53" ht="25.5" customHeight="1">
      <c r="A38" s="371">
        <v>4</v>
      </c>
      <c r="B38" s="372"/>
      <c r="C38" s="373">
        <v>31</v>
      </c>
      <c r="D38" s="374"/>
      <c r="E38" s="374"/>
      <c r="F38" s="372"/>
      <c r="G38" s="373">
        <v>4</v>
      </c>
      <c r="H38" s="374"/>
      <c r="I38" s="372"/>
      <c r="J38" s="373">
        <v>4</v>
      </c>
      <c r="K38" s="374"/>
      <c r="L38" s="374"/>
      <c r="M38" s="372"/>
      <c r="N38" s="373">
        <v>0</v>
      </c>
      <c r="O38" s="374"/>
      <c r="P38" s="372"/>
      <c r="Q38" s="373">
        <v>2</v>
      </c>
      <c r="R38" s="374"/>
      <c r="S38" s="372"/>
      <c r="T38" s="373">
        <v>2</v>
      </c>
      <c r="U38" s="374"/>
      <c r="V38" s="372"/>
      <c r="W38" s="373">
        <f t="shared" si="2"/>
        <v>43</v>
      </c>
      <c r="X38" s="374"/>
      <c r="Y38" s="372"/>
      <c r="Z38" s="52"/>
      <c r="AA38" s="365"/>
      <c r="AB38" s="368"/>
      <c r="AC38" s="368"/>
      <c r="AD38" s="368"/>
      <c r="AE38" s="368"/>
      <c r="AF38" s="368"/>
      <c r="AG38" s="366"/>
      <c r="AH38" s="365"/>
      <c r="AI38" s="368"/>
      <c r="AJ38" s="366"/>
      <c r="AK38" s="365"/>
      <c r="AL38" s="368"/>
      <c r="AM38" s="366"/>
      <c r="AN38" s="59"/>
      <c r="AO38" s="363"/>
      <c r="AP38" s="354"/>
      <c r="AQ38" s="354"/>
      <c r="AR38" s="364"/>
      <c r="AS38" s="363"/>
      <c r="AT38" s="354"/>
      <c r="AU38" s="354"/>
      <c r="AV38" s="354"/>
      <c r="AW38" s="364"/>
      <c r="AX38" s="363"/>
      <c r="AY38" s="354"/>
      <c r="AZ38" s="354"/>
      <c r="BA38" s="364"/>
    </row>
    <row r="39" spans="1:53" ht="34.5" customHeight="1">
      <c r="A39" s="373" t="s">
        <v>55</v>
      </c>
      <c r="B39" s="372"/>
      <c r="C39" s="373">
        <f>SUM(C35:F38)</f>
        <v>130</v>
      </c>
      <c r="D39" s="374"/>
      <c r="E39" s="374"/>
      <c r="F39" s="372"/>
      <c r="G39" s="373">
        <f>SUM(G35:I38)</f>
        <v>16</v>
      </c>
      <c r="H39" s="374"/>
      <c r="I39" s="372"/>
      <c r="J39" s="377">
        <f>SUM(J35:M38)</f>
        <v>13</v>
      </c>
      <c r="K39" s="374"/>
      <c r="L39" s="374"/>
      <c r="M39" s="372"/>
      <c r="N39" s="377">
        <f>SUM(N35:P38)</f>
        <v>0</v>
      </c>
      <c r="O39" s="374"/>
      <c r="P39" s="372"/>
      <c r="Q39" s="373">
        <f>SUM(Q35:S38)</f>
        <v>2</v>
      </c>
      <c r="R39" s="374"/>
      <c r="S39" s="372"/>
      <c r="T39" s="373">
        <f>SUM(T35:V38)</f>
        <v>38</v>
      </c>
      <c r="U39" s="374"/>
      <c r="V39" s="372"/>
      <c r="W39" s="373">
        <f>SUM(W35:Y38)</f>
        <v>199</v>
      </c>
      <c r="X39" s="374"/>
      <c r="Y39" s="372"/>
      <c r="Z39" s="5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60"/>
      <c r="AO39" s="365"/>
      <c r="AP39" s="368"/>
      <c r="AQ39" s="368"/>
      <c r="AR39" s="366"/>
      <c r="AS39" s="365"/>
      <c r="AT39" s="368"/>
      <c r="AU39" s="368"/>
      <c r="AV39" s="368"/>
      <c r="AW39" s="366"/>
      <c r="AX39" s="365"/>
      <c r="AY39" s="368"/>
      <c r="AZ39" s="368"/>
      <c r="BA39" s="366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5">
    <mergeCell ref="AS23:AW23"/>
    <mergeCell ref="N35:P35"/>
    <mergeCell ref="Q35:S35"/>
    <mergeCell ref="A36:B36"/>
    <mergeCell ref="C36:F36"/>
    <mergeCell ref="G36:I36"/>
    <mergeCell ref="J36:M36"/>
    <mergeCell ref="N36:P36"/>
    <mergeCell ref="P9:AL9"/>
    <mergeCell ref="AN9:BA11"/>
    <mergeCell ref="P10:AL10"/>
    <mergeCell ref="P11:AM11"/>
    <mergeCell ref="S18:W18"/>
    <mergeCell ref="X18:AA18"/>
    <mergeCell ref="AB18:AE18"/>
    <mergeCell ref="AF18:AI18"/>
    <mergeCell ref="AS18:AW18"/>
    <mergeCell ref="AX18:BA18"/>
    <mergeCell ref="AS36:AW39"/>
    <mergeCell ref="AX36:BA39"/>
    <mergeCell ref="Q37:S37"/>
    <mergeCell ref="T37:V37"/>
    <mergeCell ref="AA36:AG36"/>
    <mergeCell ref="AA37:AG38"/>
    <mergeCell ref="A5:O5"/>
    <mergeCell ref="A7:O7"/>
    <mergeCell ref="A8:O8"/>
    <mergeCell ref="A2:O2"/>
    <mergeCell ref="P2:AM2"/>
    <mergeCell ref="A3:O3"/>
    <mergeCell ref="A4:O4"/>
    <mergeCell ref="P4:AM4"/>
    <mergeCell ref="AN4:BA5"/>
    <mergeCell ref="AO7:BA7"/>
    <mergeCell ref="P6:AM6"/>
    <mergeCell ref="P8:AL8"/>
    <mergeCell ref="AN8:BA8"/>
    <mergeCell ref="N39:P39"/>
    <mergeCell ref="A38:B38"/>
    <mergeCell ref="A39:B39"/>
    <mergeCell ref="C39:F39"/>
    <mergeCell ref="G39:I39"/>
    <mergeCell ref="A37:B37"/>
    <mergeCell ref="C37:F37"/>
    <mergeCell ref="G37:I37"/>
    <mergeCell ref="J37:M37"/>
    <mergeCell ref="N37:P37"/>
    <mergeCell ref="C38:F38"/>
    <mergeCell ref="N38:P38"/>
    <mergeCell ref="AO36:AR39"/>
    <mergeCell ref="W37:Y37"/>
    <mergeCell ref="W38:Y38"/>
    <mergeCell ref="G35:I35"/>
    <mergeCell ref="J35:M35"/>
    <mergeCell ref="T35:V35"/>
    <mergeCell ref="W35:Y35"/>
    <mergeCell ref="AA35:AG35"/>
    <mergeCell ref="AH35:AJ35"/>
    <mergeCell ref="AH37:AJ38"/>
    <mergeCell ref="AK37:AM38"/>
    <mergeCell ref="Q38:S38"/>
    <mergeCell ref="T38:V38"/>
    <mergeCell ref="Q36:S36"/>
    <mergeCell ref="Q39:S39"/>
    <mergeCell ref="T39:V39"/>
    <mergeCell ref="W39:Y39"/>
    <mergeCell ref="T36:V36"/>
    <mergeCell ref="W36:Y36"/>
    <mergeCell ref="AH36:AJ36"/>
    <mergeCell ref="AK36:AM36"/>
    <mergeCell ref="G38:I38"/>
    <mergeCell ref="J38:M38"/>
    <mergeCell ref="J39:M39"/>
    <mergeCell ref="A28:AU28"/>
    <mergeCell ref="AA30:AM30"/>
    <mergeCell ref="AO30:BA30"/>
    <mergeCell ref="A32:B34"/>
    <mergeCell ref="C32:F34"/>
    <mergeCell ref="G32:I34"/>
    <mergeCell ref="J32:M34"/>
    <mergeCell ref="AS32:AW35"/>
    <mergeCell ref="AX32:BA35"/>
    <mergeCell ref="A35:B35"/>
    <mergeCell ref="C35:F35"/>
    <mergeCell ref="N32:P34"/>
    <mergeCell ref="Q32:S34"/>
    <mergeCell ref="AO32:AR35"/>
    <mergeCell ref="AK35:AM35"/>
    <mergeCell ref="T32:V34"/>
    <mergeCell ref="W32:Y34"/>
    <mergeCell ref="AA32:AG33"/>
    <mergeCell ref="AH32:AJ33"/>
    <mergeCell ref="AK32:AM33"/>
    <mergeCell ref="AA34:AG34"/>
    <mergeCell ref="AH34:AJ34"/>
    <mergeCell ref="AK34:AM34"/>
    <mergeCell ref="AJ18:AN18"/>
    <mergeCell ref="AO18:AR18"/>
    <mergeCell ref="P12:AM12"/>
    <mergeCell ref="A16:BA16"/>
    <mergeCell ref="A18:A19"/>
    <mergeCell ref="B18:E18"/>
    <mergeCell ref="F18:I18"/>
    <mergeCell ref="J18:M18"/>
    <mergeCell ref="N18:R18"/>
  </mergeCells>
  <printOptions horizontalCentered="1"/>
  <pageMargins left="0.19685039370078741" right="0.19685039370078741" top="0" bottom="0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view="pageBreakPreview" zoomScaleNormal="100" zoomScaleSheetLayoutView="100" workbookViewId="0">
      <pane ySplit="7" topLeftCell="A41" activePane="bottomLeft" state="frozen"/>
      <selection pane="bottomLeft" activeCell="A46" sqref="A46"/>
    </sheetView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5" width="3.88671875" customWidth="1"/>
    <col min="26" max="26" width="31.5546875" customWidth="1"/>
  </cols>
  <sheetData>
    <row r="1" spans="1:25" ht="15.75" customHeight="1" thickBot="1">
      <c r="A1" s="392" t="s">
        <v>56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61"/>
    </row>
    <row r="2" spans="1:25" ht="15.75" customHeight="1">
      <c r="A2" s="393" t="s">
        <v>57</v>
      </c>
      <c r="B2" s="396" t="s">
        <v>58</v>
      </c>
      <c r="C2" s="397" t="s">
        <v>59</v>
      </c>
      <c r="D2" s="351"/>
      <c r="E2" s="351"/>
      <c r="F2" s="352"/>
      <c r="G2" s="398" t="s">
        <v>60</v>
      </c>
      <c r="H2" s="397" t="s">
        <v>61</v>
      </c>
      <c r="I2" s="351"/>
      <c r="J2" s="351"/>
      <c r="K2" s="351"/>
      <c r="L2" s="351"/>
      <c r="M2" s="351"/>
      <c r="N2" s="399" t="s">
        <v>62</v>
      </c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</row>
    <row r="3" spans="1:25" ht="15.75" customHeight="1">
      <c r="A3" s="394"/>
      <c r="B3" s="394"/>
      <c r="C3" s="400" t="s">
        <v>63</v>
      </c>
      <c r="D3" s="402" t="s">
        <v>64</v>
      </c>
      <c r="E3" s="405" t="s">
        <v>65</v>
      </c>
      <c r="F3" s="406"/>
      <c r="G3" s="394"/>
      <c r="H3" s="400" t="s">
        <v>66</v>
      </c>
      <c r="I3" s="409" t="s">
        <v>67</v>
      </c>
      <c r="J3" s="374"/>
      <c r="K3" s="374"/>
      <c r="L3" s="372"/>
      <c r="M3" s="410" t="s">
        <v>68</v>
      </c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</row>
    <row r="4" spans="1:25" ht="15.75" customHeight="1">
      <c r="A4" s="394"/>
      <c r="B4" s="394"/>
      <c r="C4" s="401"/>
      <c r="D4" s="403"/>
      <c r="E4" s="402" t="s">
        <v>69</v>
      </c>
      <c r="F4" s="412" t="s">
        <v>70</v>
      </c>
      <c r="G4" s="394"/>
      <c r="H4" s="401"/>
      <c r="I4" s="402" t="s">
        <v>55</v>
      </c>
      <c r="J4" s="402" t="s">
        <v>71</v>
      </c>
      <c r="K4" s="402" t="s">
        <v>72</v>
      </c>
      <c r="L4" s="402" t="s">
        <v>73</v>
      </c>
      <c r="M4" s="363"/>
      <c r="N4" s="407" t="s">
        <v>74</v>
      </c>
      <c r="O4" s="408"/>
      <c r="P4" s="408"/>
      <c r="Q4" s="407" t="s">
        <v>75</v>
      </c>
      <c r="R4" s="408"/>
      <c r="S4" s="408"/>
      <c r="T4" s="407" t="s">
        <v>76</v>
      </c>
      <c r="U4" s="408"/>
      <c r="V4" s="408"/>
      <c r="W4" s="407" t="s">
        <v>77</v>
      </c>
      <c r="X4" s="408"/>
      <c r="Y4" s="292"/>
    </row>
    <row r="5" spans="1:25" ht="15.75" customHeight="1">
      <c r="A5" s="394"/>
      <c r="B5" s="394"/>
      <c r="C5" s="401"/>
      <c r="D5" s="403"/>
      <c r="E5" s="403"/>
      <c r="F5" s="413"/>
      <c r="G5" s="394"/>
      <c r="H5" s="401"/>
      <c r="I5" s="403"/>
      <c r="J5" s="403"/>
      <c r="K5" s="403"/>
      <c r="L5" s="403"/>
      <c r="M5" s="363"/>
      <c r="N5" s="293">
        <v>1</v>
      </c>
      <c r="O5" s="293" t="s">
        <v>78</v>
      </c>
      <c r="P5" s="293" t="s">
        <v>79</v>
      </c>
      <c r="Q5" s="293">
        <v>3</v>
      </c>
      <c r="R5" s="293" t="s">
        <v>80</v>
      </c>
      <c r="S5" s="293" t="s">
        <v>81</v>
      </c>
      <c r="T5" s="293">
        <v>5</v>
      </c>
      <c r="U5" s="293" t="s">
        <v>82</v>
      </c>
      <c r="V5" s="293" t="s">
        <v>83</v>
      </c>
      <c r="W5" s="293">
        <v>7</v>
      </c>
      <c r="X5" s="293" t="s">
        <v>325</v>
      </c>
      <c r="Y5" s="292" t="s">
        <v>326</v>
      </c>
    </row>
    <row r="6" spans="1:25" ht="15.75" customHeight="1">
      <c r="A6" s="394"/>
      <c r="B6" s="394"/>
      <c r="C6" s="401"/>
      <c r="D6" s="403"/>
      <c r="E6" s="403"/>
      <c r="F6" s="413"/>
      <c r="G6" s="394"/>
      <c r="H6" s="401"/>
      <c r="I6" s="403"/>
      <c r="J6" s="403"/>
      <c r="K6" s="403"/>
      <c r="L6" s="403"/>
      <c r="M6" s="363"/>
      <c r="N6" s="407" t="s">
        <v>84</v>
      </c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292"/>
    </row>
    <row r="7" spans="1:25" ht="15.75" customHeight="1" thickBot="1">
      <c r="A7" s="395"/>
      <c r="B7" s="395"/>
      <c r="C7" s="357"/>
      <c r="D7" s="404"/>
      <c r="E7" s="404"/>
      <c r="F7" s="414"/>
      <c r="G7" s="395"/>
      <c r="H7" s="357"/>
      <c r="I7" s="404"/>
      <c r="J7" s="404"/>
      <c r="K7" s="404"/>
      <c r="L7" s="404"/>
      <c r="M7" s="411"/>
      <c r="N7" s="293">
        <v>15</v>
      </c>
      <c r="O7" s="293">
        <v>9</v>
      </c>
      <c r="P7" s="293">
        <v>9</v>
      </c>
      <c r="Q7" s="293">
        <v>15</v>
      </c>
      <c r="R7" s="293">
        <v>9</v>
      </c>
      <c r="S7" s="293">
        <v>9</v>
      </c>
      <c r="T7" s="293">
        <v>15</v>
      </c>
      <c r="U7" s="293">
        <v>9</v>
      </c>
      <c r="V7" s="293">
        <v>9</v>
      </c>
      <c r="W7" s="293">
        <v>15</v>
      </c>
      <c r="X7" s="293">
        <v>9</v>
      </c>
      <c r="Y7" s="292">
        <v>8</v>
      </c>
    </row>
    <row r="8" spans="1:25" ht="15.75" customHeight="1">
      <c r="A8" s="245">
        <v>1</v>
      </c>
      <c r="B8" s="294">
        <v>2</v>
      </c>
      <c r="C8" s="295">
        <v>3</v>
      </c>
      <c r="D8" s="245">
        <v>4</v>
      </c>
      <c r="E8" s="245">
        <v>5</v>
      </c>
      <c r="F8" s="245">
        <v>6</v>
      </c>
      <c r="G8" s="245">
        <v>7</v>
      </c>
      <c r="H8" s="245">
        <v>8</v>
      </c>
      <c r="I8" s="245">
        <v>9</v>
      </c>
      <c r="J8" s="245">
        <v>10</v>
      </c>
      <c r="K8" s="245">
        <v>11</v>
      </c>
      <c r="L8" s="245">
        <v>12</v>
      </c>
      <c r="M8" s="244">
        <v>13</v>
      </c>
      <c r="N8" s="296">
        <v>14</v>
      </c>
      <c r="O8" s="296">
        <v>15</v>
      </c>
      <c r="P8" s="296">
        <v>16</v>
      </c>
      <c r="Q8" s="296">
        <v>17</v>
      </c>
      <c r="R8" s="296">
        <v>18</v>
      </c>
      <c r="S8" s="296">
        <v>19</v>
      </c>
      <c r="T8" s="296">
        <v>20</v>
      </c>
      <c r="U8" s="296">
        <v>21</v>
      </c>
      <c r="V8" s="296">
        <v>22</v>
      </c>
      <c r="W8" s="296">
        <v>23</v>
      </c>
      <c r="X8" s="296">
        <v>24</v>
      </c>
      <c r="Y8" s="296">
        <v>25</v>
      </c>
    </row>
    <row r="9" spans="1:25" ht="15.75" customHeight="1">
      <c r="A9" s="419" t="s">
        <v>85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292"/>
    </row>
    <row r="10" spans="1:25" ht="15.75" customHeight="1">
      <c r="A10" s="415" t="s">
        <v>86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292"/>
    </row>
    <row r="11" spans="1:25" ht="29.4" customHeight="1">
      <c r="A11" s="297" t="s">
        <v>87</v>
      </c>
      <c r="B11" s="298" t="s">
        <v>278</v>
      </c>
      <c r="C11" s="299"/>
      <c r="D11" s="300"/>
      <c r="E11" s="300"/>
      <c r="F11" s="301"/>
      <c r="G11" s="302">
        <f>G12+G13</f>
        <v>7.5</v>
      </c>
      <c r="H11" s="303">
        <f t="shared" ref="H11:I11" si="0">SUM(H12:H13)</f>
        <v>225</v>
      </c>
      <c r="I11" s="303">
        <f t="shared" si="0"/>
        <v>81</v>
      </c>
      <c r="J11" s="303"/>
      <c r="K11" s="303"/>
      <c r="L11" s="303">
        <f t="shared" ref="L11:M11" si="1">SUM(L12:L13)</f>
        <v>81</v>
      </c>
      <c r="M11" s="303">
        <f t="shared" si="1"/>
        <v>144</v>
      </c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2"/>
    </row>
    <row r="12" spans="1:25" ht="15.75" customHeight="1">
      <c r="A12" s="304" t="s">
        <v>89</v>
      </c>
      <c r="B12" s="305" t="s">
        <v>278</v>
      </c>
      <c r="C12" s="299"/>
      <c r="D12" s="299">
        <v>1</v>
      </c>
      <c r="E12" s="299"/>
      <c r="F12" s="301"/>
      <c r="G12" s="306">
        <v>4</v>
      </c>
      <c r="H12" s="291">
        <f t="shared" ref="H12:H21" si="2">G12*30</f>
        <v>120</v>
      </c>
      <c r="I12" s="291">
        <f t="shared" ref="I12:I14" si="3">J12+K12+L12</f>
        <v>45</v>
      </c>
      <c r="J12" s="291"/>
      <c r="K12" s="291"/>
      <c r="L12" s="291">
        <v>45</v>
      </c>
      <c r="M12" s="291">
        <f t="shared" ref="M12:M21" si="4">H12-I12</f>
        <v>75</v>
      </c>
      <c r="N12" s="291">
        <f>I12/15</f>
        <v>3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2"/>
    </row>
    <row r="13" spans="1:25" ht="15.75" customHeight="1">
      <c r="A13" s="304" t="s">
        <v>90</v>
      </c>
      <c r="B13" s="305" t="s">
        <v>278</v>
      </c>
      <c r="C13" s="299"/>
      <c r="D13" s="299">
        <v>2</v>
      </c>
      <c r="E13" s="299"/>
      <c r="F13" s="301"/>
      <c r="G13" s="306">
        <v>3.5</v>
      </c>
      <c r="H13" s="291">
        <f t="shared" si="2"/>
        <v>105</v>
      </c>
      <c r="I13" s="291">
        <f t="shared" si="3"/>
        <v>36</v>
      </c>
      <c r="J13" s="291"/>
      <c r="K13" s="291"/>
      <c r="L13" s="291">
        <v>36</v>
      </c>
      <c r="M13" s="291">
        <f t="shared" si="4"/>
        <v>69</v>
      </c>
      <c r="N13" s="291"/>
      <c r="O13" s="291">
        <f>I13/18</f>
        <v>2</v>
      </c>
      <c r="P13" s="291">
        <f>I13/18</f>
        <v>2</v>
      </c>
      <c r="Q13" s="291"/>
      <c r="R13" s="291"/>
      <c r="S13" s="291"/>
      <c r="T13" s="291"/>
      <c r="U13" s="291"/>
      <c r="V13" s="291"/>
      <c r="W13" s="291"/>
      <c r="X13" s="291"/>
      <c r="Y13" s="292"/>
    </row>
    <row r="14" spans="1:25" ht="15.75" customHeight="1">
      <c r="A14" s="297" t="s">
        <v>92</v>
      </c>
      <c r="B14" s="307" t="s">
        <v>328</v>
      </c>
      <c r="C14" s="308"/>
      <c r="D14" s="300" t="s">
        <v>94</v>
      </c>
      <c r="E14" s="300"/>
      <c r="F14" s="309"/>
      <c r="G14" s="310">
        <v>2</v>
      </c>
      <c r="H14" s="299">
        <f t="shared" si="2"/>
        <v>60</v>
      </c>
      <c r="I14" s="291">
        <f t="shared" si="3"/>
        <v>30</v>
      </c>
      <c r="J14" s="299">
        <v>15</v>
      </c>
      <c r="K14" s="299"/>
      <c r="L14" s="299">
        <v>15</v>
      </c>
      <c r="M14" s="299">
        <f t="shared" si="4"/>
        <v>30</v>
      </c>
      <c r="N14" s="291">
        <v>2</v>
      </c>
      <c r="O14" s="291"/>
      <c r="P14" s="291"/>
      <c r="Q14" s="291"/>
      <c r="R14" s="291"/>
      <c r="S14" s="291"/>
      <c r="T14" s="291"/>
      <c r="U14" s="291"/>
      <c r="V14" s="291"/>
      <c r="W14" s="291"/>
      <c r="X14" s="311"/>
      <c r="Y14" s="292"/>
    </row>
    <row r="15" spans="1:25" ht="15.75" customHeight="1">
      <c r="A15" s="297" t="s">
        <v>95</v>
      </c>
      <c r="B15" s="307" t="s">
        <v>96</v>
      </c>
      <c r="C15" s="299">
        <v>1</v>
      </c>
      <c r="D15" s="300"/>
      <c r="E15" s="300"/>
      <c r="F15" s="309"/>
      <c r="G15" s="310">
        <v>7</v>
      </c>
      <c r="H15" s="299">
        <f t="shared" si="2"/>
        <v>210</v>
      </c>
      <c r="I15" s="299">
        <f>J15+L15</f>
        <v>75</v>
      </c>
      <c r="J15" s="299">
        <v>45</v>
      </c>
      <c r="K15" s="299"/>
      <c r="L15" s="299">
        <v>30</v>
      </c>
      <c r="M15" s="299">
        <f t="shared" si="4"/>
        <v>135</v>
      </c>
      <c r="N15" s="291">
        <f>I15/15</f>
        <v>5</v>
      </c>
      <c r="O15" s="292"/>
      <c r="P15" s="292"/>
      <c r="Q15" s="291"/>
      <c r="R15" s="291"/>
      <c r="S15" s="291"/>
      <c r="T15" s="291"/>
      <c r="U15" s="291"/>
      <c r="V15" s="291"/>
      <c r="W15" s="291"/>
      <c r="X15" s="311"/>
      <c r="Y15" s="292"/>
    </row>
    <row r="16" spans="1:25" ht="33" customHeight="1">
      <c r="A16" s="297" t="s">
        <v>97</v>
      </c>
      <c r="B16" s="307" t="s">
        <v>98</v>
      </c>
      <c r="C16" s="299"/>
      <c r="D16" s="299"/>
      <c r="E16" s="299"/>
      <c r="F16" s="312"/>
      <c r="G16" s="310">
        <f>G17+G18</f>
        <v>7</v>
      </c>
      <c r="H16" s="299">
        <f t="shared" si="2"/>
        <v>210</v>
      </c>
      <c r="I16" s="299">
        <f t="shared" ref="I16:J16" si="5">I17+I18</f>
        <v>81</v>
      </c>
      <c r="J16" s="299">
        <f t="shared" si="5"/>
        <v>33</v>
      </c>
      <c r="K16" s="299"/>
      <c r="L16" s="299">
        <f>L17+L18</f>
        <v>48</v>
      </c>
      <c r="M16" s="299">
        <f t="shared" si="4"/>
        <v>129</v>
      </c>
      <c r="N16" s="291"/>
      <c r="O16" s="291"/>
      <c r="P16" s="311"/>
      <c r="Q16" s="291"/>
      <c r="R16" s="291"/>
      <c r="S16" s="291"/>
      <c r="T16" s="291"/>
      <c r="U16" s="291"/>
      <c r="V16" s="291"/>
      <c r="W16" s="291"/>
      <c r="X16" s="291"/>
      <c r="Y16" s="292"/>
    </row>
    <row r="17" spans="1:25" ht="33" customHeight="1">
      <c r="A17" s="304" t="s">
        <v>99</v>
      </c>
      <c r="B17" s="313" t="s">
        <v>98</v>
      </c>
      <c r="C17" s="299"/>
      <c r="D17" s="299">
        <v>1</v>
      </c>
      <c r="E17" s="299"/>
      <c r="F17" s="312"/>
      <c r="G17" s="314">
        <v>3.5</v>
      </c>
      <c r="H17" s="291">
        <f t="shared" si="2"/>
        <v>105</v>
      </c>
      <c r="I17" s="291">
        <f t="shared" ref="I17:I18" si="6">J17+L17</f>
        <v>45</v>
      </c>
      <c r="J17" s="291">
        <v>15</v>
      </c>
      <c r="K17" s="291"/>
      <c r="L17" s="291">
        <v>30</v>
      </c>
      <c r="M17" s="291">
        <f t="shared" si="4"/>
        <v>60</v>
      </c>
      <c r="N17" s="291">
        <v>3</v>
      </c>
      <c r="O17" s="291"/>
      <c r="P17" s="311"/>
      <c r="Q17" s="291"/>
      <c r="R17" s="291"/>
      <c r="S17" s="291"/>
      <c r="T17" s="291"/>
      <c r="U17" s="291"/>
      <c r="V17" s="291"/>
      <c r="W17" s="291"/>
      <c r="X17" s="291"/>
      <c r="Y17" s="292"/>
    </row>
    <row r="18" spans="1:25" ht="33" customHeight="1">
      <c r="A18" s="304" t="s">
        <v>100</v>
      </c>
      <c r="B18" s="313" t="s">
        <v>98</v>
      </c>
      <c r="C18" s="299"/>
      <c r="D18" s="299">
        <v>2</v>
      </c>
      <c r="E18" s="299"/>
      <c r="F18" s="312"/>
      <c r="G18" s="314">
        <v>3.5</v>
      </c>
      <c r="H18" s="291">
        <f t="shared" si="2"/>
        <v>105</v>
      </c>
      <c r="I18" s="291">
        <f t="shared" si="6"/>
        <v>36</v>
      </c>
      <c r="J18" s="291">
        <v>18</v>
      </c>
      <c r="K18" s="291"/>
      <c r="L18" s="291">
        <v>18</v>
      </c>
      <c r="M18" s="291">
        <f t="shared" si="4"/>
        <v>69</v>
      </c>
      <c r="N18" s="291"/>
      <c r="O18" s="291">
        <v>2</v>
      </c>
      <c r="P18" s="311">
        <v>2</v>
      </c>
      <c r="Q18" s="291"/>
      <c r="R18" s="291"/>
      <c r="S18" s="291"/>
      <c r="T18" s="291"/>
      <c r="U18" s="291"/>
      <c r="V18" s="291"/>
      <c r="W18" s="291"/>
      <c r="X18" s="291"/>
      <c r="Y18" s="292"/>
    </row>
    <row r="19" spans="1:25" ht="18" customHeight="1">
      <c r="A19" s="297" t="s">
        <v>101</v>
      </c>
      <c r="B19" s="298" t="s">
        <v>330</v>
      </c>
      <c r="C19" s="309">
        <v>1</v>
      </c>
      <c r="D19" s="299"/>
      <c r="E19" s="299"/>
      <c r="F19" s="299"/>
      <c r="G19" s="310">
        <v>4</v>
      </c>
      <c r="H19" s="299">
        <f t="shared" si="2"/>
        <v>120</v>
      </c>
      <c r="I19" s="299">
        <f>J19+K19+L19</f>
        <v>60</v>
      </c>
      <c r="J19" s="299">
        <v>30</v>
      </c>
      <c r="K19" s="299"/>
      <c r="L19" s="299">
        <v>30</v>
      </c>
      <c r="M19" s="299">
        <f t="shared" si="4"/>
        <v>60</v>
      </c>
      <c r="N19" s="291">
        <f>I19/15</f>
        <v>4</v>
      </c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315"/>
    </row>
    <row r="20" spans="1:25" ht="15.75" customHeight="1">
      <c r="A20" s="297" t="s">
        <v>103</v>
      </c>
      <c r="B20" s="307" t="s">
        <v>104</v>
      </c>
      <c r="C20" s="299">
        <v>2</v>
      </c>
      <c r="D20" s="299"/>
      <c r="E20" s="299"/>
      <c r="F20" s="312"/>
      <c r="G20" s="310">
        <v>4</v>
      </c>
      <c r="H20" s="299">
        <f t="shared" si="2"/>
        <v>120</v>
      </c>
      <c r="I20" s="299">
        <f>J20+L20</f>
        <v>54</v>
      </c>
      <c r="J20" s="299">
        <v>18</v>
      </c>
      <c r="K20" s="299"/>
      <c r="L20" s="299">
        <v>36</v>
      </c>
      <c r="M20" s="299">
        <f t="shared" si="4"/>
        <v>66</v>
      </c>
      <c r="N20" s="291"/>
      <c r="O20" s="291">
        <v>3</v>
      </c>
      <c r="P20" s="311">
        <v>3</v>
      </c>
      <c r="Q20" s="291"/>
      <c r="R20" s="291"/>
      <c r="S20" s="291"/>
      <c r="T20" s="291"/>
      <c r="U20" s="291"/>
      <c r="V20" s="291"/>
      <c r="W20" s="291"/>
      <c r="X20" s="291"/>
      <c r="Y20" s="292"/>
    </row>
    <row r="21" spans="1:25" ht="31.95" customHeight="1">
      <c r="A21" s="297" t="s">
        <v>105</v>
      </c>
      <c r="B21" s="298" t="s">
        <v>106</v>
      </c>
      <c r="C21" s="341"/>
      <c r="D21" s="342">
        <v>5</v>
      </c>
      <c r="E21" s="342"/>
      <c r="F21" s="342"/>
      <c r="G21" s="343">
        <v>4</v>
      </c>
      <c r="H21" s="342">
        <f t="shared" si="2"/>
        <v>120</v>
      </c>
      <c r="I21" s="342">
        <f>J21+K21+L21</f>
        <v>45</v>
      </c>
      <c r="J21" s="342">
        <v>15</v>
      </c>
      <c r="K21" s="342">
        <v>15</v>
      </c>
      <c r="L21" s="342">
        <v>15</v>
      </c>
      <c r="M21" s="342">
        <f t="shared" si="4"/>
        <v>75</v>
      </c>
      <c r="N21" s="344"/>
      <c r="O21" s="344"/>
      <c r="P21" s="344"/>
      <c r="Q21" s="344"/>
      <c r="R21" s="344"/>
      <c r="S21" s="344"/>
      <c r="T21" s="291">
        <f>I21/15</f>
        <v>3</v>
      </c>
      <c r="U21" s="291"/>
      <c r="V21" s="291"/>
      <c r="W21" s="291"/>
      <c r="X21" s="291"/>
      <c r="Y21" s="292"/>
    </row>
    <row r="22" spans="1:25" ht="47.25" customHeight="1">
      <c r="A22" s="297" t="s">
        <v>336</v>
      </c>
      <c r="B22" s="349" t="s">
        <v>342</v>
      </c>
      <c r="C22" s="345"/>
      <c r="D22" s="346" t="s">
        <v>126</v>
      </c>
      <c r="E22" s="346"/>
      <c r="F22" s="346"/>
      <c r="G22" s="345">
        <v>3</v>
      </c>
      <c r="H22" s="346">
        <v>90</v>
      </c>
      <c r="I22" s="346">
        <v>62</v>
      </c>
      <c r="J22" s="346">
        <v>38</v>
      </c>
      <c r="K22" s="346"/>
      <c r="L22" s="346">
        <v>24</v>
      </c>
      <c r="M22" s="346">
        <v>28</v>
      </c>
      <c r="N22" s="347"/>
      <c r="O22" s="347"/>
      <c r="P22" s="347"/>
      <c r="Q22" s="347"/>
      <c r="R22" s="347">
        <v>5</v>
      </c>
      <c r="S22" s="347">
        <v>5</v>
      </c>
      <c r="T22" s="340"/>
      <c r="U22" s="291"/>
      <c r="V22" s="291"/>
      <c r="W22" s="291"/>
      <c r="X22" s="291"/>
      <c r="Y22" s="292"/>
    </row>
    <row r="23" spans="1:25" ht="21.6" customHeight="1" thickBot="1">
      <c r="A23" s="416" t="s">
        <v>338</v>
      </c>
      <c r="B23" s="417"/>
      <c r="C23" s="345"/>
      <c r="D23" s="346"/>
      <c r="E23" s="346"/>
      <c r="F23" s="346"/>
      <c r="G23" s="348">
        <f>SUM(G11,G14,G15,G16,G19,G20,G21,G22)</f>
        <v>38.5</v>
      </c>
      <c r="H23" s="348">
        <f t="shared" ref="H23:M23" si="7">SUM(H11,H14,H15,H16,H19,H20,H21,H22)</f>
        <v>1155</v>
      </c>
      <c r="I23" s="348">
        <f t="shared" si="7"/>
        <v>488</v>
      </c>
      <c r="J23" s="348">
        <f t="shared" si="7"/>
        <v>194</v>
      </c>
      <c r="K23" s="348">
        <f t="shared" si="7"/>
        <v>15</v>
      </c>
      <c r="L23" s="348">
        <f t="shared" si="7"/>
        <v>279</v>
      </c>
      <c r="M23" s="348">
        <f t="shared" si="7"/>
        <v>667</v>
      </c>
      <c r="N23" s="347">
        <f>SUM(N11:N22)</f>
        <v>17</v>
      </c>
      <c r="O23" s="347">
        <f t="shared" ref="O23:Y23" si="8">SUM(O11:O22)</f>
        <v>7</v>
      </c>
      <c r="P23" s="347">
        <f t="shared" si="8"/>
        <v>7</v>
      </c>
      <c r="Q23" s="347">
        <f t="shared" si="8"/>
        <v>0</v>
      </c>
      <c r="R23" s="347">
        <f t="shared" si="8"/>
        <v>5</v>
      </c>
      <c r="S23" s="347">
        <f t="shared" si="8"/>
        <v>5</v>
      </c>
      <c r="T23" s="347">
        <f t="shared" si="8"/>
        <v>3</v>
      </c>
      <c r="U23" s="347">
        <f t="shared" si="8"/>
        <v>0</v>
      </c>
      <c r="V23" s="347">
        <f t="shared" si="8"/>
        <v>0</v>
      </c>
      <c r="W23" s="347">
        <f t="shared" si="8"/>
        <v>0</v>
      </c>
      <c r="X23" s="347">
        <f t="shared" si="8"/>
        <v>0</v>
      </c>
      <c r="Y23" s="347">
        <f t="shared" si="8"/>
        <v>0</v>
      </c>
    </row>
    <row r="24" spans="1:25" ht="41.25" customHeight="1">
      <c r="A24" s="420" t="s">
        <v>343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2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</row>
    <row r="25" spans="1:25" ht="16.5" customHeight="1">
      <c r="A25" s="418" t="s">
        <v>107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315"/>
    </row>
    <row r="26" spans="1:25" ht="15.75" customHeight="1">
      <c r="A26" s="297" t="s">
        <v>108</v>
      </c>
      <c r="B26" s="307" t="s">
        <v>109</v>
      </c>
      <c r="C26" s="299"/>
      <c r="D26" s="299"/>
      <c r="E26" s="299"/>
      <c r="F26" s="312"/>
      <c r="G26" s="310">
        <f t="shared" ref="G26:M26" si="9">G27+G29+G28</f>
        <v>14.5</v>
      </c>
      <c r="H26" s="316">
        <f t="shared" si="9"/>
        <v>435</v>
      </c>
      <c r="I26" s="316">
        <f t="shared" si="9"/>
        <v>159</v>
      </c>
      <c r="J26" s="316">
        <f t="shared" si="9"/>
        <v>87</v>
      </c>
      <c r="K26" s="316">
        <f t="shared" si="9"/>
        <v>0</v>
      </c>
      <c r="L26" s="316">
        <f t="shared" si="9"/>
        <v>72</v>
      </c>
      <c r="M26" s="316">
        <f t="shared" si="9"/>
        <v>276</v>
      </c>
      <c r="N26" s="291"/>
      <c r="O26" s="291"/>
      <c r="P26" s="292"/>
      <c r="Q26" s="291"/>
      <c r="R26" s="291"/>
      <c r="S26" s="291"/>
      <c r="T26" s="291"/>
      <c r="U26" s="291"/>
      <c r="V26" s="291"/>
      <c r="W26" s="291"/>
      <c r="X26" s="291"/>
      <c r="Y26" s="315"/>
    </row>
    <row r="27" spans="1:25" ht="26.25" customHeight="1">
      <c r="A27" s="304" t="s">
        <v>110</v>
      </c>
      <c r="B27" s="305" t="s">
        <v>109</v>
      </c>
      <c r="C27" s="317"/>
      <c r="D27" s="304" t="s">
        <v>94</v>
      </c>
      <c r="E27" s="304"/>
      <c r="F27" s="304"/>
      <c r="G27" s="314">
        <v>6</v>
      </c>
      <c r="H27" s="291">
        <f t="shared" ref="H27:H29" si="10">G27*30</f>
        <v>180</v>
      </c>
      <c r="I27" s="291">
        <f>J27+K27+L27</f>
        <v>60</v>
      </c>
      <c r="J27" s="291">
        <v>30</v>
      </c>
      <c r="K27" s="291"/>
      <c r="L27" s="291">
        <v>30</v>
      </c>
      <c r="M27" s="291">
        <v>120</v>
      </c>
      <c r="N27" s="291">
        <v>4</v>
      </c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315"/>
    </row>
    <row r="28" spans="1:25" ht="26.25" customHeight="1">
      <c r="A28" s="304" t="s">
        <v>112</v>
      </c>
      <c r="B28" s="305" t="s">
        <v>109</v>
      </c>
      <c r="C28" s="317"/>
      <c r="D28" s="304" t="s">
        <v>327</v>
      </c>
      <c r="E28" s="304"/>
      <c r="F28" s="304"/>
      <c r="G28" s="314">
        <v>5</v>
      </c>
      <c r="H28" s="291">
        <f t="shared" si="10"/>
        <v>150</v>
      </c>
      <c r="I28" s="291">
        <f>J28+K28+L28</f>
        <v>54</v>
      </c>
      <c r="J28" s="291">
        <v>27</v>
      </c>
      <c r="K28" s="291"/>
      <c r="L28" s="291">
        <v>27</v>
      </c>
      <c r="M28" s="291">
        <f t="shared" ref="M28:M29" si="11">H28-I28</f>
        <v>96</v>
      </c>
      <c r="N28" s="291"/>
      <c r="O28" s="291">
        <v>3</v>
      </c>
      <c r="P28" s="291">
        <v>3</v>
      </c>
      <c r="Q28" s="291"/>
      <c r="R28" s="291"/>
      <c r="S28" s="291"/>
      <c r="T28" s="291"/>
      <c r="U28" s="291"/>
      <c r="V28" s="291"/>
      <c r="W28" s="291"/>
      <c r="X28" s="291"/>
      <c r="Y28" s="315"/>
    </row>
    <row r="29" spans="1:25" ht="15.75" customHeight="1">
      <c r="A29" s="304" t="s">
        <v>113</v>
      </c>
      <c r="B29" s="305" t="s">
        <v>109</v>
      </c>
      <c r="C29" s="317">
        <v>3</v>
      </c>
      <c r="D29" s="293"/>
      <c r="E29" s="293"/>
      <c r="F29" s="304"/>
      <c r="G29" s="314">
        <v>3.5</v>
      </c>
      <c r="H29" s="291">
        <f t="shared" si="10"/>
        <v>105</v>
      </c>
      <c r="I29" s="291">
        <f>J29+L29</f>
        <v>45</v>
      </c>
      <c r="J29" s="291">
        <v>30</v>
      </c>
      <c r="K29" s="291"/>
      <c r="L29" s="291">
        <v>15</v>
      </c>
      <c r="M29" s="291">
        <f t="shared" si="11"/>
        <v>60</v>
      </c>
      <c r="N29" s="291"/>
      <c r="O29" s="291"/>
      <c r="P29" s="291"/>
      <c r="Q29" s="291">
        <v>3</v>
      </c>
      <c r="R29" s="291"/>
      <c r="S29" s="305"/>
      <c r="T29" s="291"/>
      <c r="U29" s="291"/>
      <c r="V29" s="291"/>
      <c r="W29" s="291"/>
      <c r="X29" s="291"/>
      <c r="Y29" s="315"/>
    </row>
    <row r="30" spans="1:25" ht="15.75" customHeight="1">
      <c r="A30" s="297" t="s">
        <v>114</v>
      </c>
      <c r="B30" s="307" t="s">
        <v>115</v>
      </c>
      <c r="C30" s="299"/>
      <c r="D30" s="299"/>
      <c r="E30" s="299"/>
      <c r="F30" s="312"/>
      <c r="G30" s="310">
        <f t="shared" ref="G30:M30" si="12">G31+G32</f>
        <v>8</v>
      </c>
      <c r="H30" s="316">
        <f t="shared" si="12"/>
        <v>240</v>
      </c>
      <c r="I30" s="316">
        <f t="shared" si="12"/>
        <v>99</v>
      </c>
      <c r="J30" s="316">
        <f t="shared" si="12"/>
        <v>57</v>
      </c>
      <c r="K30" s="316">
        <f t="shared" si="12"/>
        <v>0</v>
      </c>
      <c r="L30" s="316">
        <f t="shared" si="12"/>
        <v>42</v>
      </c>
      <c r="M30" s="316">
        <f t="shared" si="12"/>
        <v>141</v>
      </c>
      <c r="N30" s="291"/>
      <c r="O30" s="291"/>
      <c r="P30" s="292"/>
      <c r="Q30" s="291"/>
      <c r="R30" s="291"/>
      <c r="S30" s="291"/>
      <c r="T30" s="291"/>
      <c r="U30" s="291"/>
      <c r="V30" s="291"/>
      <c r="W30" s="291"/>
      <c r="X30" s="291"/>
      <c r="Y30" s="315"/>
    </row>
    <row r="31" spans="1:25" ht="22.5" customHeight="1">
      <c r="A31" s="304" t="s">
        <v>116</v>
      </c>
      <c r="B31" s="313" t="s">
        <v>115</v>
      </c>
      <c r="C31" s="317"/>
      <c r="D31" s="304" t="s">
        <v>94</v>
      </c>
      <c r="E31" s="304"/>
      <c r="F31" s="304"/>
      <c r="G31" s="314">
        <v>3.5</v>
      </c>
      <c r="H31" s="291">
        <f t="shared" ref="H31:H32" si="13">G31*30</f>
        <v>105</v>
      </c>
      <c r="I31" s="291">
        <f>J31+K31+L31</f>
        <v>45</v>
      </c>
      <c r="J31" s="291">
        <v>30</v>
      </c>
      <c r="K31" s="291"/>
      <c r="L31" s="291">
        <v>15</v>
      </c>
      <c r="M31" s="291">
        <f t="shared" ref="M31:M32" si="14">H31-I31</f>
        <v>60</v>
      </c>
      <c r="N31" s="291">
        <v>3</v>
      </c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315"/>
    </row>
    <row r="32" spans="1:25" ht="15.75" customHeight="1">
      <c r="A32" s="304" t="s">
        <v>117</v>
      </c>
      <c r="B32" s="313" t="s">
        <v>115</v>
      </c>
      <c r="C32" s="317">
        <v>2</v>
      </c>
      <c r="D32" s="293"/>
      <c r="E32" s="293"/>
      <c r="F32" s="304"/>
      <c r="G32" s="314">
        <v>4.5</v>
      </c>
      <c r="H32" s="291">
        <f t="shared" si="13"/>
        <v>135</v>
      </c>
      <c r="I32" s="291">
        <f>J32+L32</f>
        <v>54</v>
      </c>
      <c r="J32" s="291">
        <v>27</v>
      </c>
      <c r="K32" s="291"/>
      <c r="L32" s="291">
        <v>27</v>
      </c>
      <c r="M32" s="291">
        <f t="shared" si="14"/>
        <v>81</v>
      </c>
      <c r="N32" s="291"/>
      <c r="O32" s="291">
        <v>3</v>
      </c>
      <c r="P32" s="291">
        <v>3</v>
      </c>
      <c r="Q32" s="291"/>
      <c r="R32" s="291"/>
      <c r="S32" s="305"/>
      <c r="T32" s="291"/>
      <c r="U32" s="291"/>
      <c r="V32" s="291"/>
      <c r="W32" s="291"/>
      <c r="X32" s="291"/>
      <c r="Y32" s="315"/>
    </row>
    <row r="33" spans="1:25" ht="15.75" customHeight="1">
      <c r="A33" s="297" t="s">
        <v>118</v>
      </c>
      <c r="B33" s="307" t="s">
        <v>119</v>
      </c>
      <c r="C33" s="299"/>
      <c r="D33" s="299"/>
      <c r="E33" s="299"/>
      <c r="F33" s="312"/>
      <c r="G33" s="310">
        <f t="shared" ref="G33:M33" si="15">G34+G37+G35+G36</f>
        <v>23.5</v>
      </c>
      <c r="H33" s="316">
        <f t="shared" si="15"/>
        <v>705</v>
      </c>
      <c r="I33" s="316">
        <f t="shared" si="15"/>
        <v>234</v>
      </c>
      <c r="J33" s="316">
        <f t="shared" si="15"/>
        <v>117</v>
      </c>
      <c r="K33" s="316">
        <f t="shared" si="15"/>
        <v>0</v>
      </c>
      <c r="L33" s="316">
        <f t="shared" si="15"/>
        <v>117</v>
      </c>
      <c r="M33" s="316">
        <f t="shared" si="15"/>
        <v>471</v>
      </c>
      <c r="N33" s="291"/>
      <c r="O33" s="291"/>
      <c r="P33" s="292"/>
      <c r="Q33" s="291"/>
      <c r="R33" s="291"/>
      <c r="S33" s="291"/>
      <c r="T33" s="291"/>
      <c r="U33" s="291"/>
      <c r="V33" s="291"/>
      <c r="W33" s="291"/>
      <c r="X33" s="291"/>
      <c r="Y33" s="315"/>
    </row>
    <row r="34" spans="1:25" ht="26.25" customHeight="1">
      <c r="A34" s="304" t="s">
        <v>120</v>
      </c>
      <c r="B34" s="305" t="s">
        <v>121</v>
      </c>
      <c r="C34" s="317">
        <v>2</v>
      </c>
      <c r="D34" s="304"/>
      <c r="E34" s="304"/>
      <c r="F34" s="304"/>
      <c r="G34" s="314">
        <v>5</v>
      </c>
      <c r="H34" s="291">
        <f t="shared" ref="H34:H39" si="16">G34*30</f>
        <v>150</v>
      </c>
      <c r="I34" s="291">
        <f t="shared" ref="I34:I39" si="17">J34+K34+L34</f>
        <v>54</v>
      </c>
      <c r="J34" s="291">
        <v>27</v>
      </c>
      <c r="K34" s="291"/>
      <c r="L34" s="291">
        <v>27</v>
      </c>
      <c r="M34" s="291">
        <f t="shared" ref="M34:M39" si="18">H34-I34</f>
        <v>96</v>
      </c>
      <c r="N34" s="291"/>
      <c r="O34" s="291">
        <v>3</v>
      </c>
      <c r="P34" s="291">
        <v>3</v>
      </c>
      <c r="Q34" s="291"/>
      <c r="R34" s="291"/>
      <c r="S34" s="291"/>
      <c r="T34" s="291"/>
      <c r="U34" s="291"/>
      <c r="V34" s="291"/>
      <c r="W34" s="291"/>
      <c r="X34" s="291"/>
      <c r="Y34" s="315"/>
    </row>
    <row r="35" spans="1:25" ht="26.25" customHeight="1">
      <c r="A35" s="304" t="s">
        <v>122</v>
      </c>
      <c r="B35" s="305" t="s">
        <v>121</v>
      </c>
      <c r="C35" s="317"/>
      <c r="D35" s="304" t="s">
        <v>233</v>
      </c>
      <c r="E35" s="304"/>
      <c r="F35" s="304"/>
      <c r="G35" s="314">
        <v>8</v>
      </c>
      <c r="H35" s="291">
        <f t="shared" si="16"/>
        <v>240</v>
      </c>
      <c r="I35" s="291">
        <f t="shared" si="17"/>
        <v>90</v>
      </c>
      <c r="J35" s="291">
        <v>45</v>
      </c>
      <c r="K35" s="291"/>
      <c r="L35" s="291">
        <v>45</v>
      </c>
      <c r="M35" s="291">
        <f t="shared" si="18"/>
        <v>150</v>
      </c>
      <c r="N35" s="291"/>
      <c r="O35" s="291"/>
      <c r="P35" s="291"/>
      <c r="Q35" s="291">
        <v>6</v>
      </c>
      <c r="R35" s="291"/>
      <c r="S35" s="291"/>
      <c r="T35" s="291"/>
      <c r="U35" s="291"/>
      <c r="V35" s="291"/>
      <c r="W35" s="291"/>
      <c r="X35" s="291"/>
      <c r="Y35" s="315"/>
    </row>
    <row r="36" spans="1:25" ht="26.25" customHeight="1">
      <c r="A36" s="304" t="s">
        <v>123</v>
      </c>
      <c r="B36" s="305" t="s">
        <v>121</v>
      </c>
      <c r="C36" s="317">
        <v>4</v>
      </c>
      <c r="D36" s="304"/>
      <c r="E36" s="304"/>
      <c r="F36" s="304"/>
      <c r="G36" s="314">
        <v>9</v>
      </c>
      <c r="H36" s="291">
        <f t="shared" si="16"/>
        <v>270</v>
      </c>
      <c r="I36" s="291">
        <f t="shared" si="17"/>
        <v>90</v>
      </c>
      <c r="J36" s="291">
        <v>45</v>
      </c>
      <c r="K36" s="291"/>
      <c r="L36" s="291">
        <v>45</v>
      </c>
      <c r="M36" s="291">
        <f t="shared" si="18"/>
        <v>180</v>
      </c>
      <c r="N36" s="291"/>
      <c r="O36" s="291"/>
      <c r="P36" s="291"/>
      <c r="Q36" s="291"/>
      <c r="R36" s="291">
        <v>5</v>
      </c>
      <c r="S36" s="291">
        <v>5</v>
      </c>
      <c r="T36" s="291"/>
      <c r="U36" s="291"/>
      <c r="V36" s="291"/>
      <c r="W36" s="291"/>
      <c r="X36" s="291"/>
      <c r="Y36" s="315"/>
    </row>
    <row r="37" spans="1:25" ht="15.75" customHeight="1">
      <c r="A37" s="304" t="s">
        <v>124</v>
      </c>
      <c r="B37" s="305" t="s">
        <v>125</v>
      </c>
      <c r="C37" s="317"/>
      <c r="D37" s="293"/>
      <c r="E37" s="293"/>
      <c r="F37" s="304" t="s">
        <v>126</v>
      </c>
      <c r="G37" s="314">
        <v>1.5</v>
      </c>
      <c r="H37" s="291">
        <f t="shared" si="16"/>
        <v>45</v>
      </c>
      <c r="I37" s="291">
        <f t="shared" si="17"/>
        <v>0</v>
      </c>
      <c r="J37" s="291"/>
      <c r="K37" s="291"/>
      <c r="L37" s="291"/>
      <c r="M37" s="291">
        <f t="shared" si="18"/>
        <v>45</v>
      </c>
      <c r="N37" s="291"/>
      <c r="O37" s="291"/>
      <c r="P37" s="291"/>
      <c r="Q37" s="291"/>
      <c r="R37" s="291" t="s">
        <v>127</v>
      </c>
      <c r="S37" s="291"/>
      <c r="T37" s="291"/>
      <c r="U37" s="291"/>
      <c r="V37" s="291"/>
      <c r="W37" s="291"/>
      <c r="X37" s="291"/>
      <c r="Y37" s="315"/>
    </row>
    <row r="38" spans="1:25" ht="18" customHeight="1">
      <c r="A38" s="297" t="s">
        <v>128</v>
      </c>
      <c r="B38" s="298" t="s">
        <v>129</v>
      </c>
      <c r="C38" s="309">
        <v>3</v>
      </c>
      <c r="D38" s="299"/>
      <c r="E38" s="299"/>
      <c r="F38" s="299"/>
      <c r="G38" s="310">
        <v>4</v>
      </c>
      <c r="H38" s="299">
        <f t="shared" si="16"/>
        <v>120</v>
      </c>
      <c r="I38" s="299">
        <f t="shared" si="17"/>
        <v>60</v>
      </c>
      <c r="J38" s="299">
        <v>30</v>
      </c>
      <c r="K38" s="299"/>
      <c r="L38" s="299">
        <v>30</v>
      </c>
      <c r="M38" s="299">
        <f t="shared" si="18"/>
        <v>60</v>
      </c>
      <c r="N38" s="291"/>
      <c r="O38" s="291"/>
      <c r="P38" s="291"/>
      <c r="Q38" s="291">
        <v>4</v>
      </c>
      <c r="R38" s="291"/>
      <c r="S38" s="291"/>
      <c r="T38" s="291"/>
      <c r="U38" s="291"/>
      <c r="V38" s="291"/>
      <c r="W38" s="291"/>
      <c r="X38" s="291"/>
      <c r="Y38" s="315"/>
    </row>
    <row r="39" spans="1:25" ht="16.5" customHeight="1">
      <c r="A39" s="297" t="s">
        <v>130</v>
      </c>
      <c r="B39" s="307" t="s">
        <v>131</v>
      </c>
      <c r="C39" s="297"/>
      <c r="D39" s="297" t="s">
        <v>233</v>
      </c>
      <c r="E39" s="297"/>
      <c r="F39" s="318"/>
      <c r="G39" s="319">
        <v>3.5</v>
      </c>
      <c r="H39" s="303">
        <f t="shared" si="16"/>
        <v>105</v>
      </c>
      <c r="I39" s="320">
        <f t="shared" si="17"/>
        <v>45</v>
      </c>
      <c r="J39" s="303">
        <v>15</v>
      </c>
      <c r="K39" s="303">
        <v>30</v>
      </c>
      <c r="L39" s="303"/>
      <c r="M39" s="320">
        <f t="shared" si="18"/>
        <v>60</v>
      </c>
      <c r="N39" s="299"/>
      <c r="O39" s="299"/>
      <c r="P39" s="299"/>
      <c r="Q39" s="291">
        <v>3</v>
      </c>
      <c r="R39" s="291"/>
      <c r="S39" s="299"/>
      <c r="T39" s="299"/>
      <c r="U39" s="299"/>
      <c r="V39" s="299"/>
      <c r="W39" s="299"/>
      <c r="X39" s="299"/>
      <c r="Y39" s="315"/>
    </row>
    <row r="40" spans="1:25" ht="15.75" customHeight="1">
      <c r="A40" s="297" t="s">
        <v>132</v>
      </c>
      <c r="B40" s="298" t="s">
        <v>133</v>
      </c>
      <c r="C40" s="299"/>
      <c r="D40" s="299"/>
      <c r="E40" s="299"/>
      <c r="F40" s="312"/>
      <c r="G40" s="310">
        <f t="shared" ref="G40:M40" si="19">G41+G42</f>
        <v>15.5</v>
      </c>
      <c r="H40" s="316">
        <f t="shared" si="19"/>
        <v>465</v>
      </c>
      <c r="I40" s="316">
        <f t="shared" si="19"/>
        <v>165</v>
      </c>
      <c r="J40" s="316">
        <f t="shared" si="19"/>
        <v>99</v>
      </c>
      <c r="K40" s="316">
        <f t="shared" si="19"/>
        <v>0</v>
      </c>
      <c r="L40" s="316">
        <f t="shared" si="19"/>
        <v>66</v>
      </c>
      <c r="M40" s="316">
        <f t="shared" si="19"/>
        <v>300</v>
      </c>
      <c r="N40" s="291"/>
      <c r="O40" s="291"/>
      <c r="P40" s="292"/>
      <c r="Q40" s="291"/>
      <c r="R40" s="291"/>
      <c r="S40" s="291"/>
      <c r="T40" s="291"/>
      <c r="U40" s="291"/>
      <c r="V40" s="291"/>
      <c r="W40" s="291"/>
      <c r="X40" s="291"/>
      <c r="Y40" s="315"/>
    </row>
    <row r="41" spans="1:25" ht="23.25" customHeight="1">
      <c r="A41" s="304" t="s">
        <v>134</v>
      </c>
      <c r="B41" s="305" t="s">
        <v>133</v>
      </c>
      <c r="C41" s="317"/>
      <c r="D41" s="304" t="s">
        <v>233</v>
      </c>
      <c r="E41" s="304"/>
      <c r="F41" s="304"/>
      <c r="G41" s="314">
        <v>7</v>
      </c>
      <c r="H41" s="291">
        <f t="shared" ref="H41:H43" si="20">G41*30</f>
        <v>210</v>
      </c>
      <c r="I41" s="291">
        <f>J41+K41+L41</f>
        <v>75</v>
      </c>
      <c r="J41" s="291">
        <v>45</v>
      </c>
      <c r="K41" s="291"/>
      <c r="L41" s="291">
        <v>30</v>
      </c>
      <c r="M41" s="291">
        <f t="shared" ref="M41:M43" si="21">H41-I41</f>
        <v>135</v>
      </c>
      <c r="N41" s="291"/>
      <c r="O41" s="291"/>
      <c r="P41" s="291"/>
      <c r="Q41" s="291">
        <v>5</v>
      </c>
      <c r="R41" s="291"/>
      <c r="S41" s="291"/>
      <c r="T41" s="291"/>
      <c r="U41" s="291"/>
      <c r="V41" s="291"/>
      <c r="W41" s="291"/>
      <c r="X41" s="291"/>
      <c r="Y41" s="315"/>
    </row>
    <row r="42" spans="1:25" ht="15.75" customHeight="1">
      <c r="A42" s="304" t="s">
        <v>135</v>
      </c>
      <c r="B42" s="305" t="s">
        <v>133</v>
      </c>
      <c r="C42" s="317">
        <v>4</v>
      </c>
      <c r="D42" s="293"/>
      <c r="E42" s="293"/>
      <c r="F42" s="304"/>
      <c r="G42" s="314">
        <v>8.5</v>
      </c>
      <c r="H42" s="291">
        <f t="shared" si="20"/>
        <v>255</v>
      </c>
      <c r="I42" s="291">
        <f>J42+L42</f>
        <v>90</v>
      </c>
      <c r="J42" s="291">
        <v>54</v>
      </c>
      <c r="K42" s="291"/>
      <c r="L42" s="291">
        <v>36</v>
      </c>
      <c r="M42" s="291">
        <f t="shared" si="21"/>
        <v>165</v>
      </c>
      <c r="N42" s="291"/>
      <c r="O42" s="291"/>
      <c r="P42" s="291"/>
      <c r="Q42" s="291"/>
      <c r="R42" s="291">
        <v>5</v>
      </c>
      <c r="S42" s="291">
        <v>5</v>
      </c>
      <c r="T42" s="291"/>
      <c r="U42" s="291"/>
      <c r="V42" s="291"/>
      <c r="W42" s="291"/>
      <c r="X42" s="291"/>
      <c r="Y42" s="315"/>
    </row>
    <row r="43" spans="1:25" ht="18" customHeight="1">
      <c r="A43" s="297" t="s">
        <v>136</v>
      </c>
      <c r="B43" s="298" t="s">
        <v>137</v>
      </c>
      <c r="C43" s="309">
        <v>5</v>
      </c>
      <c r="D43" s="299"/>
      <c r="E43" s="299"/>
      <c r="F43" s="299"/>
      <c r="G43" s="310">
        <v>5</v>
      </c>
      <c r="H43" s="299">
        <f t="shared" si="20"/>
        <v>150</v>
      </c>
      <c r="I43" s="299">
        <f>J43+K43+L43</f>
        <v>60</v>
      </c>
      <c r="J43" s="299">
        <v>30</v>
      </c>
      <c r="K43" s="299"/>
      <c r="L43" s="299">
        <v>30</v>
      </c>
      <c r="M43" s="299">
        <f t="shared" si="21"/>
        <v>90</v>
      </c>
      <c r="N43" s="291"/>
      <c r="O43" s="291"/>
      <c r="P43" s="291"/>
      <c r="Q43" s="291"/>
      <c r="R43" s="291"/>
      <c r="S43" s="291"/>
      <c r="T43" s="291">
        <v>4</v>
      </c>
      <c r="U43" s="291"/>
      <c r="V43" s="291"/>
      <c r="W43" s="291"/>
      <c r="X43" s="291"/>
      <c r="Y43" s="315"/>
    </row>
    <row r="44" spans="1:25" ht="30.6" customHeight="1">
      <c r="A44" s="297" t="s">
        <v>138</v>
      </c>
      <c r="B44" s="307" t="s">
        <v>139</v>
      </c>
      <c r="C44" s="299"/>
      <c r="D44" s="299"/>
      <c r="E44" s="299"/>
      <c r="F44" s="312"/>
      <c r="G44" s="310">
        <f t="shared" ref="G44:M44" si="22">G45+G46</f>
        <v>11</v>
      </c>
      <c r="H44" s="316">
        <f t="shared" si="22"/>
        <v>330</v>
      </c>
      <c r="I44" s="316">
        <f t="shared" si="22"/>
        <v>114</v>
      </c>
      <c r="J44" s="316">
        <f t="shared" si="22"/>
        <v>57</v>
      </c>
      <c r="K44" s="316">
        <f t="shared" si="22"/>
        <v>0</v>
      </c>
      <c r="L44" s="316">
        <f t="shared" si="22"/>
        <v>57</v>
      </c>
      <c r="M44" s="316">
        <f t="shared" si="22"/>
        <v>216</v>
      </c>
      <c r="N44" s="291"/>
      <c r="O44" s="291"/>
      <c r="P44" s="292"/>
      <c r="Q44" s="291"/>
      <c r="R44" s="291"/>
      <c r="S44" s="291"/>
      <c r="T44" s="291"/>
      <c r="U44" s="291"/>
      <c r="V44" s="291"/>
      <c r="W44" s="291"/>
      <c r="X44" s="291"/>
      <c r="Y44" s="315"/>
    </row>
    <row r="45" spans="1:25" ht="30.6" customHeight="1">
      <c r="A45" s="297" t="s">
        <v>140</v>
      </c>
      <c r="B45" s="313" t="s">
        <v>139</v>
      </c>
      <c r="C45" s="291"/>
      <c r="D45" s="291">
        <v>5</v>
      </c>
      <c r="E45" s="299"/>
      <c r="F45" s="312"/>
      <c r="G45" s="314">
        <v>6</v>
      </c>
      <c r="H45" s="291">
        <f t="shared" ref="H45:H49" si="23">G45*30</f>
        <v>180</v>
      </c>
      <c r="I45" s="291">
        <f t="shared" ref="I45:I46" si="24">J45+K45+L45</f>
        <v>60</v>
      </c>
      <c r="J45" s="291">
        <v>30</v>
      </c>
      <c r="K45" s="291"/>
      <c r="L45" s="291">
        <v>30</v>
      </c>
      <c r="M45" s="291">
        <f t="shared" ref="M45:M49" si="25">H45-I45</f>
        <v>120</v>
      </c>
      <c r="N45" s="291"/>
      <c r="O45" s="291"/>
      <c r="P45" s="292"/>
      <c r="Q45" s="291"/>
      <c r="R45" s="291"/>
      <c r="S45" s="291"/>
      <c r="T45" s="291">
        <v>4</v>
      </c>
      <c r="U45" s="291"/>
      <c r="V45" s="291"/>
      <c r="W45" s="291"/>
      <c r="X45" s="291"/>
      <c r="Y45" s="315"/>
    </row>
    <row r="46" spans="1:25" ht="30.6" customHeight="1">
      <c r="A46" s="297" t="s">
        <v>141</v>
      </c>
      <c r="B46" s="313" t="s">
        <v>139</v>
      </c>
      <c r="C46" s="291">
        <v>6</v>
      </c>
      <c r="D46" s="291"/>
      <c r="E46" s="299"/>
      <c r="F46" s="312"/>
      <c r="G46" s="314">
        <v>5</v>
      </c>
      <c r="H46" s="291">
        <f t="shared" si="23"/>
        <v>150</v>
      </c>
      <c r="I46" s="291">
        <f t="shared" si="24"/>
        <v>54</v>
      </c>
      <c r="J46" s="291">
        <v>27</v>
      </c>
      <c r="K46" s="291"/>
      <c r="L46" s="291">
        <v>27</v>
      </c>
      <c r="M46" s="291">
        <f t="shared" si="25"/>
        <v>96</v>
      </c>
      <c r="N46" s="291"/>
      <c r="O46" s="291"/>
      <c r="P46" s="292"/>
      <c r="Q46" s="291"/>
      <c r="R46" s="291"/>
      <c r="S46" s="291"/>
      <c r="T46" s="291"/>
      <c r="U46" s="291">
        <v>3</v>
      </c>
      <c r="V46" s="291">
        <v>3</v>
      </c>
      <c r="W46" s="291"/>
      <c r="X46" s="291"/>
      <c r="Y46" s="315"/>
    </row>
    <row r="47" spans="1:25" ht="15.75" customHeight="1">
      <c r="A47" s="297" t="s">
        <v>142</v>
      </c>
      <c r="B47" s="321" t="s">
        <v>304</v>
      </c>
      <c r="C47" s="309">
        <v>5</v>
      </c>
      <c r="D47" s="299"/>
      <c r="E47" s="299"/>
      <c r="F47" s="299"/>
      <c r="G47" s="310">
        <v>6</v>
      </c>
      <c r="H47" s="299">
        <f t="shared" si="23"/>
        <v>180</v>
      </c>
      <c r="I47" s="299">
        <f>J47+L47</f>
        <v>60</v>
      </c>
      <c r="J47" s="299">
        <v>30</v>
      </c>
      <c r="K47" s="299"/>
      <c r="L47" s="299">
        <v>30</v>
      </c>
      <c r="M47" s="299">
        <f t="shared" si="25"/>
        <v>120</v>
      </c>
      <c r="N47" s="291"/>
      <c r="O47" s="291"/>
      <c r="P47" s="291"/>
      <c r="Q47" s="291"/>
      <c r="R47" s="291"/>
      <c r="S47" s="291"/>
      <c r="T47" s="292">
        <v>4</v>
      </c>
      <c r="U47" s="291"/>
      <c r="V47" s="291"/>
      <c r="W47" s="291"/>
      <c r="X47" s="298"/>
      <c r="Y47" s="315"/>
    </row>
    <row r="48" spans="1:25" ht="15.75" customHeight="1">
      <c r="A48" s="297" t="s">
        <v>143</v>
      </c>
      <c r="B48" s="298" t="s">
        <v>144</v>
      </c>
      <c r="C48" s="309">
        <v>5</v>
      </c>
      <c r="D48" s="299"/>
      <c r="E48" s="299"/>
      <c r="F48" s="299"/>
      <c r="G48" s="310">
        <v>5</v>
      </c>
      <c r="H48" s="299">
        <f t="shared" si="23"/>
        <v>150</v>
      </c>
      <c r="I48" s="299">
        <f t="shared" ref="I48:I49" si="26">J48+K48+L48</f>
        <v>60</v>
      </c>
      <c r="J48" s="299">
        <v>30</v>
      </c>
      <c r="K48" s="299"/>
      <c r="L48" s="299">
        <v>30</v>
      </c>
      <c r="M48" s="299">
        <f t="shared" si="25"/>
        <v>90</v>
      </c>
      <c r="N48" s="291"/>
      <c r="O48" s="291"/>
      <c r="P48" s="291"/>
      <c r="Q48" s="291"/>
      <c r="R48" s="291"/>
      <c r="S48" s="291"/>
      <c r="T48" s="291">
        <v>4</v>
      </c>
      <c r="U48" s="291"/>
      <c r="V48" s="291"/>
      <c r="W48" s="291"/>
      <c r="X48" s="291"/>
      <c r="Y48" s="315"/>
    </row>
    <row r="49" spans="1:25" s="464" customFormat="1" ht="15.75" customHeight="1">
      <c r="A49" s="457" t="s">
        <v>145</v>
      </c>
      <c r="B49" s="458" t="s">
        <v>146</v>
      </c>
      <c r="C49" s="459">
        <v>6</v>
      </c>
      <c r="D49" s="460"/>
      <c r="E49" s="460"/>
      <c r="F49" s="460"/>
      <c r="G49" s="461">
        <v>5.5</v>
      </c>
      <c r="H49" s="460">
        <f t="shared" si="23"/>
        <v>165</v>
      </c>
      <c r="I49" s="460">
        <f t="shared" si="26"/>
        <v>72</v>
      </c>
      <c r="J49" s="460">
        <v>54</v>
      </c>
      <c r="K49" s="460">
        <v>9</v>
      </c>
      <c r="L49" s="460">
        <v>9</v>
      </c>
      <c r="M49" s="460">
        <f t="shared" si="25"/>
        <v>93</v>
      </c>
      <c r="N49" s="462"/>
      <c r="O49" s="462"/>
      <c r="P49" s="462"/>
      <c r="Q49" s="462"/>
      <c r="R49" s="462"/>
      <c r="S49" s="462"/>
      <c r="T49" s="462"/>
      <c r="U49" s="462">
        <v>4</v>
      </c>
      <c r="V49" s="462">
        <v>4</v>
      </c>
      <c r="W49" s="462"/>
      <c r="X49" s="462"/>
      <c r="Y49" s="463"/>
    </row>
    <row r="50" spans="1:25" ht="15.75" customHeight="1">
      <c r="A50" s="297" t="s">
        <v>147</v>
      </c>
      <c r="B50" s="298" t="s">
        <v>148</v>
      </c>
      <c r="C50" s="299"/>
      <c r="D50" s="299"/>
      <c r="E50" s="299"/>
      <c r="F50" s="312"/>
      <c r="G50" s="310">
        <f t="shared" ref="G50:M50" si="27">G51+G52</f>
        <v>6</v>
      </c>
      <c r="H50" s="316">
        <f t="shared" si="27"/>
        <v>180</v>
      </c>
      <c r="I50" s="316">
        <f t="shared" si="27"/>
        <v>45</v>
      </c>
      <c r="J50" s="316">
        <f t="shared" si="27"/>
        <v>30</v>
      </c>
      <c r="K50" s="316">
        <f t="shared" si="27"/>
        <v>0</v>
      </c>
      <c r="L50" s="316">
        <f t="shared" si="27"/>
        <v>15</v>
      </c>
      <c r="M50" s="316">
        <f t="shared" si="27"/>
        <v>135</v>
      </c>
      <c r="N50" s="291"/>
      <c r="O50" s="291"/>
      <c r="P50" s="292"/>
      <c r="Q50" s="291"/>
      <c r="R50" s="291"/>
      <c r="S50" s="291"/>
      <c r="T50" s="291"/>
      <c r="U50" s="291"/>
      <c r="V50" s="291"/>
      <c r="W50" s="291"/>
      <c r="X50" s="291"/>
      <c r="Y50" s="315"/>
    </row>
    <row r="51" spans="1:25" ht="15.75" customHeight="1">
      <c r="A51" s="297" t="s">
        <v>149</v>
      </c>
      <c r="B51" s="305" t="s">
        <v>148</v>
      </c>
      <c r="C51" s="309"/>
      <c r="D51" s="299">
        <v>7</v>
      </c>
      <c r="E51" s="299"/>
      <c r="F51" s="299"/>
      <c r="G51" s="314">
        <v>4.5</v>
      </c>
      <c r="H51" s="291">
        <f t="shared" ref="H51:H52" si="28">G51*30</f>
        <v>135</v>
      </c>
      <c r="I51" s="291">
        <f t="shared" ref="I51:I52" si="29">J51+K51+L51</f>
        <v>45</v>
      </c>
      <c r="J51" s="291">
        <v>30</v>
      </c>
      <c r="K51" s="291"/>
      <c r="L51" s="291">
        <v>15</v>
      </c>
      <c r="M51" s="291">
        <f t="shared" ref="M51:M52" si="30">H51-I51</f>
        <v>90</v>
      </c>
      <c r="N51" s="291"/>
      <c r="O51" s="291"/>
      <c r="P51" s="291"/>
      <c r="Q51" s="291"/>
      <c r="R51" s="291"/>
      <c r="S51" s="291"/>
      <c r="T51" s="291"/>
      <c r="U51" s="291"/>
      <c r="V51" s="291"/>
      <c r="W51" s="291">
        <v>3</v>
      </c>
      <c r="X51" s="291"/>
      <c r="Y51" s="315"/>
    </row>
    <row r="52" spans="1:25" ht="33" customHeight="1">
      <c r="A52" s="297" t="s">
        <v>151</v>
      </c>
      <c r="B52" s="305" t="s">
        <v>152</v>
      </c>
      <c r="C52" s="291"/>
      <c r="D52" s="291"/>
      <c r="E52" s="299"/>
      <c r="F52" s="316" t="s">
        <v>150</v>
      </c>
      <c r="G52" s="314">
        <v>1.5</v>
      </c>
      <c r="H52" s="291">
        <f t="shared" si="28"/>
        <v>45</v>
      </c>
      <c r="I52" s="291">
        <f t="shared" si="29"/>
        <v>0</v>
      </c>
      <c r="J52" s="291"/>
      <c r="K52" s="291"/>
      <c r="L52" s="291"/>
      <c r="M52" s="291">
        <f t="shared" si="30"/>
        <v>45</v>
      </c>
      <c r="N52" s="291"/>
      <c r="O52" s="291"/>
      <c r="P52" s="292"/>
      <c r="Q52" s="291"/>
      <c r="R52" s="291"/>
      <c r="S52" s="291"/>
      <c r="T52" s="291"/>
      <c r="U52" s="291"/>
      <c r="V52" s="291"/>
      <c r="W52" s="291" t="s">
        <v>127</v>
      </c>
      <c r="X52" s="291"/>
      <c r="Y52" s="315"/>
    </row>
    <row r="53" spans="1:25" ht="15.75" customHeight="1">
      <c r="A53" s="297" t="s">
        <v>153</v>
      </c>
      <c r="B53" s="307" t="s">
        <v>154</v>
      </c>
      <c r="C53" s="299"/>
      <c r="D53" s="299"/>
      <c r="E53" s="299"/>
      <c r="F53" s="312"/>
      <c r="G53" s="310">
        <f t="shared" ref="G53:M53" si="31">G54+G55</f>
        <v>6.5</v>
      </c>
      <c r="H53" s="316">
        <f t="shared" si="31"/>
        <v>195</v>
      </c>
      <c r="I53" s="316">
        <f t="shared" si="31"/>
        <v>60</v>
      </c>
      <c r="J53" s="316">
        <f t="shared" si="31"/>
        <v>30</v>
      </c>
      <c r="K53" s="316">
        <f t="shared" si="31"/>
        <v>0</v>
      </c>
      <c r="L53" s="316">
        <f t="shared" si="31"/>
        <v>30</v>
      </c>
      <c r="M53" s="316">
        <f t="shared" si="31"/>
        <v>135</v>
      </c>
      <c r="N53" s="291"/>
      <c r="O53" s="291"/>
      <c r="P53" s="292"/>
      <c r="Q53" s="291"/>
      <c r="R53" s="291"/>
      <c r="S53" s="291"/>
      <c r="T53" s="291"/>
      <c r="U53" s="291"/>
      <c r="V53" s="291"/>
      <c r="W53" s="291"/>
      <c r="X53" s="291"/>
      <c r="Y53" s="315"/>
    </row>
    <row r="54" spans="1:25" ht="15.75" customHeight="1">
      <c r="A54" s="297" t="s">
        <v>155</v>
      </c>
      <c r="B54" s="305" t="s">
        <v>154</v>
      </c>
      <c r="C54" s="311">
        <v>7</v>
      </c>
      <c r="D54" s="291"/>
      <c r="E54" s="291"/>
      <c r="F54" s="291"/>
      <c r="G54" s="314">
        <v>5</v>
      </c>
      <c r="H54" s="291">
        <f t="shared" ref="H54:H56" si="32">G54*30</f>
        <v>150</v>
      </c>
      <c r="I54" s="291">
        <f t="shared" ref="I54:I55" si="33">J54+K54+L54</f>
        <v>60</v>
      </c>
      <c r="J54" s="291">
        <v>30</v>
      </c>
      <c r="K54" s="291"/>
      <c r="L54" s="291">
        <v>30</v>
      </c>
      <c r="M54" s="291">
        <f t="shared" ref="M54:M56" si="34">H54-I54</f>
        <v>90</v>
      </c>
      <c r="N54" s="291"/>
      <c r="O54" s="291"/>
      <c r="P54" s="291"/>
      <c r="Q54" s="291"/>
      <c r="R54" s="291"/>
      <c r="S54" s="291"/>
      <c r="T54" s="291"/>
      <c r="U54" s="291"/>
      <c r="V54" s="291"/>
      <c r="W54" s="291">
        <v>4</v>
      </c>
      <c r="X54" s="291"/>
      <c r="Y54" s="315"/>
    </row>
    <row r="55" spans="1:25" ht="29.4" customHeight="1">
      <c r="A55" s="297" t="s">
        <v>156</v>
      </c>
      <c r="B55" s="313" t="s">
        <v>157</v>
      </c>
      <c r="C55" s="291"/>
      <c r="D55" s="291"/>
      <c r="E55" s="291"/>
      <c r="F55" s="322" t="s">
        <v>158</v>
      </c>
      <c r="G55" s="314">
        <v>1.5</v>
      </c>
      <c r="H55" s="291">
        <f t="shared" si="32"/>
        <v>45</v>
      </c>
      <c r="I55" s="291">
        <f t="shared" si="33"/>
        <v>0</v>
      </c>
      <c r="J55" s="291"/>
      <c r="K55" s="291"/>
      <c r="L55" s="291"/>
      <c r="M55" s="291">
        <f t="shared" si="34"/>
        <v>45</v>
      </c>
      <c r="N55" s="291"/>
      <c r="O55" s="291"/>
      <c r="P55" s="292"/>
      <c r="Q55" s="291"/>
      <c r="R55" s="291"/>
      <c r="S55" s="291"/>
      <c r="T55" s="291"/>
      <c r="U55" s="291"/>
      <c r="V55" s="291"/>
      <c r="W55" s="291"/>
      <c r="X55" s="291" t="s">
        <v>127</v>
      </c>
      <c r="Y55" s="315"/>
    </row>
    <row r="56" spans="1:25" ht="30" customHeight="1">
      <c r="A56" s="297" t="s">
        <v>159</v>
      </c>
      <c r="B56" s="321" t="s">
        <v>331</v>
      </c>
      <c r="C56" s="309"/>
      <c r="D56" s="299">
        <v>8</v>
      </c>
      <c r="E56" s="299"/>
      <c r="F56" s="299"/>
      <c r="G56" s="310">
        <v>4.5</v>
      </c>
      <c r="H56" s="299">
        <f t="shared" si="32"/>
        <v>135</v>
      </c>
      <c r="I56" s="299">
        <f>J56+L56</f>
        <v>51</v>
      </c>
      <c r="J56" s="299">
        <v>17</v>
      </c>
      <c r="K56" s="299"/>
      <c r="L56" s="299">
        <v>34</v>
      </c>
      <c r="M56" s="299">
        <f t="shared" si="34"/>
        <v>84</v>
      </c>
      <c r="N56" s="291"/>
      <c r="O56" s="291"/>
      <c r="P56" s="291"/>
      <c r="Q56" s="291"/>
      <c r="R56" s="291"/>
      <c r="S56" s="291"/>
      <c r="T56" s="315"/>
      <c r="U56" s="291"/>
      <c r="V56" s="291"/>
      <c r="W56" s="291"/>
      <c r="X56" s="291">
        <v>3</v>
      </c>
      <c r="Y56" s="291">
        <v>3</v>
      </c>
    </row>
    <row r="57" spans="1:25" ht="15.75" customHeight="1">
      <c r="A57" s="418" t="s">
        <v>161</v>
      </c>
      <c r="B57" s="408"/>
      <c r="C57" s="408"/>
      <c r="D57" s="408"/>
      <c r="E57" s="408"/>
      <c r="F57" s="408"/>
      <c r="G57" s="323">
        <f t="shared" ref="G57:M57" si="35">G26+G30+G33+G38+G39+G40+G43+G44+G47+G48+G49+G50+G53+G56</f>
        <v>118.5</v>
      </c>
      <c r="H57" s="320">
        <f t="shared" si="35"/>
        <v>3555</v>
      </c>
      <c r="I57" s="320">
        <f t="shared" si="35"/>
        <v>1284</v>
      </c>
      <c r="J57" s="320">
        <f t="shared" si="35"/>
        <v>683</v>
      </c>
      <c r="K57" s="320">
        <f t="shared" si="35"/>
        <v>39</v>
      </c>
      <c r="L57" s="320">
        <f t="shared" si="35"/>
        <v>562</v>
      </c>
      <c r="M57" s="320">
        <f t="shared" si="35"/>
        <v>2271</v>
      </c>
      <c r="N57" s="320">
        <f t="shared" ref="N57:W57" si="36">SUM(N26:N56)</f>
        <v>7</v>
      </c>
      <c r="O57" s="320">
        <f t="shared" si="36"/>
        <v>9</v>
      </c>
      <c r="P57" s="320">
        <f t="shared" si="36"/>
        <v>9</v>
      </c>
      <c r="Q57" s="320">
        <f t="shared" si="36"/>
        <v>21</v>
      </c>
      <c r="R57" s="320">
        <f t="shared" si="36"/>
        <v>10</v>
      </c>
      <c r="S57" s="320">
        <f t="shared" si="36"/>
        <v>10</v>
      </c>
      <c r="T57" s="320">
        <f t="shared" si="36"/>
        <v>16</v>
      </c>
      <c r="U57" s="320">
        <f t="shared" si="36"/>
        <v>7</v>
      </c>
      <c r="V57" s="320">
        <f t="shared" si="36"/>
        <v>7</v>
      </c>
      <c r="W57" s="320">
        <f t="shared" si="36"/>
        <v>7</v>
      </c>
      <c r="X57" s="320">
        <v>3</v>
      </c>
      <c r="Y57" s="320">
        <f t="shared" ref="Y57" si="37">SUM(Y39:Y56)</f>
        <v>3</v>
      </c>
    </row>
    <row r="58" spans="1:25" ht="15.75" customHeight="1">
      <c r="A58" s="423" t="s">
        <v>162</v>
      </c>
      <c r="B58" s="408"/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315"/>
    </row>
    <row r="59" spans="1:25" ht="20.25" customHeight="1">
      <c r="A59" s="297" t="s">
        <v>163</v>
      </c>
      <c r="B59" s="324" t="s">
        <v>50</v>
      </c>
      <c r="C59" s="324"/>
      <c r="D59" s="299">
        <v>2</v>
      </c>
      <c r="E59" s="324"/>
      <c r="F59" s="324"/>
      <c r="G59" s="299">
        <v>4.5</v>
      </c>
      <c r="H59" s="320">
        <f t="shared" ref="H59:H62" si="38">G59*30</f>
        <v>135</v>
      </c>
      <c r="I59" s="299"/>
      <c r="J59" s="299"/>
      <c r="K59" s="299"/>
      <c r="L59" s="299"/>
      <c r="M59" s="320">
        <f t="shared" ref="M59:M62" si="39">H59-I59</f>
        <v>135</v>
      </c>
      <c r="N59" s="303"/>
      <c r="O59" s="303"/>
      <c r="P59" s="303"/>
      <c r="Q59" s="302"/>
      <c r="R59" s="302"/>
      <c r="S59" s="303"/>
      <c r="T59" s="302"/>
      <c r="U59" s="302"/>
      <c r="V59" s="303"/>
      <c r="W59" s="302"/>
      <c r="X59" s="303"/>
      <c r="Y59" s="292"/>
    </row>
    <row r="60" spans="1:25" ht="15.75" customHeight="1">
      <c r="A60" s="297" t="s">
        <v>164</v>
      </c>
      <c r="B60" s="324" t="s">
        <v>51</v>
      </c>
      <c r="C60" s="291"/>
      <c r="D60" s="299">
        <v>4</v>
      </c>
      <c r="E60" s="291"/>
      <c r="F60" s="325"/>
      <c r="G60" s="302">
        <v>4.5</v>
      </c>
      <c r="H60" s="320">
        <f t="shared" si="38"/>
        <v>135</v>
      </c>
      <c r="I60" s="299"/>
      <c r="J60" s="299"/>
      <c r="K60" s="299"/>
      <c r="L60" s="299"/>
      <c r="M60" s="320">
        <f t="shared" si="39"/>
        <v>135</v>
      </c>
      <c r="N60" s="302"/>
      <c r="O60" s="302"/>
      <c r="P60" s="303"/>
      <c r="Q60" s="302"/>
      <c r="R60" s="303"/>
      <c r="S60" s="303"/>
      <c r="T60" s="302"/>
      <c r="U60" s="302"/>
      <c r="V60" s="303"/>
      <c r="W60" s="302"/>
      <c r="X60" s="303"/>
      <c r="Y60" s="292"/>
    </row>
    <row r="61" spans="1:25" ht="15.75" customHeight="1">
      <c r="A61" s="297" t="s">
        <v>165</v>
      </c>
      <c r="B61" s="324" t="s">
        <v>52</v>
      </c>
      <c r="C61" s="291"/>
      <c r="D61" s="299">
        <v>6</v>
      </c>
      <c r="E61" s="291"/>
      <c r="F61" s="325"/>
      <c r="G61" s="302">
        <v>4.5</v>
      </c>
      <c r="H61" s="320">
        <f t="shared" si="38"/>
        <v>135</v>
      </c>
      <c r="I61" s="299"/>
      <c r="J61" s="299"/>
      <c r="K61" s="299"/>
      <c r="L61" s="299"/>
      <c r="M61" s="320">
        <f t="shared" si="39"/>
        <v>135</v>
      </c>
      <c r="N61" s="302"/>
      <c r="O61" s="302"/>
      <c r="P61" s="303"/>
      <c r="Q61" s="302"/>
      <c r="R61" s="302"/>
      <c r="S61" s="303"/>
      <c r="T61" s="302"/>
      <c r="U61" s="303"/>
      <c r="V61" s="303"/>
      <c r="W61" s="302"/>
      <c r="X61" s="303"/>
      <c r="Y61" s="292"/>
    </row>
    <row r="62" spans="1:25" ht="15.75" customHeight="1">
      <c r="A62" s="297" t="s">
        <v>166</v>
      </c>
      <c r="B62" s="326" t="s">
        <v>167</v>
      </c>
      <c r="C62" s="291"/>
      <c r="D62" s="299">
        <v>8</v>
      </c>
      <c r="E62" s="291"/>
      <c r="F62" s="325"/>
      <c r="G62" s="302">
        <v>6</v>
      </c>
      <c r="H62" s="303">
        <f t="shared" si="38"/>
        <v>180</v>
      </c>
      <c r="I62" s="299"/>
      <c r="J62" s="299"/>
      <c r="K62" s="299"/>
      <c r="L62" s="299"/>
      <c r="M62" s="320">
        <f t="shared" si="39"/>
        <v>180</v>
      </c>
      <c r="N62" s="302"/>
      <c r="O62" s="302"/>
      <c r="P62" s="303"/>
      <c r="Q62" s="302"/>
      <c r="R62" s="302"/>
      <c r="S62" s="303"/>
      <c r="T62" s="302"/>
      <c r="U62" s="302"/>
      <c r="V62" s="303"/>
      <c r="W62" s="302"/>
      <c r="X62" s="303"/>
      <c r="Y62" s="292"/>
    </row>
    <row r="63" spans="1:25" ht="15.75" customHeight="1">
      <c r="A63" s="423" t="s">
        <v>168</v>
      </c>
      <c r="B63" s="408"/>
      <c r="C63" s="408"/>
      <c r="D63" s="408"/>
      <c r="E63" s="408"/>
      <c r="F63" s="408"/>
      <c r="G63" s="302">
        <f t="shared" ref="G63:X63" si="40">SUM(G59:G62)</f>
        <v>19.5</v>
      </c>
      <c r="H63" s="303">
        <f t="shared" si="40"/>
        <v>585</v>
      </c>
      <c r="I63" s="303">
        <f t="shared" si="40"/>
        <v>0</v>
      </c>
      <c r="J63" s="303">
        <f t="shared" si="40"/>
        <v>0</v>
      </c>
      <c r="K63" s="303">
        <f t="shared" si="40"/>
        <v>0</v>
      </c>
      <c r="L63" s="303">
        <f t="shared" si="40"/>
        <v>0</v>
      </c>
      <c r="M63" s="303">
        <f t="shared" si="40"/>
        <v>585</v>
      </c>
      <c r="N63" s="303">
        <f t="shared" si="40"/>
        <v>0</v>
      </c>
      <c r="O63" s="303">
        <f t="shared" si="40"/>
        <v>0</v>
      </c>
      <c r="P63" s="303">
        <f t="shared" si="40"/>
        <v>0</v>
      </c>
      <c r="Q63" s="303">
        <f t="shared" si="40"/>
        <v>0</v>
      </c>
      <c r="R63" s="303">
        <f t="shared" si="40"/>
        <v>0</v>
      </c>
      <c r="S63" s="303">
        <f t="shared" si="40"/>
        <v>0</v>
      </c>
      <c r="T63" s="303">
        <f t="shared" si="40"/>
        <v>0</v>
      </c>
      <c r="U63" s="303">
        <f t="shared" si="40"/>
        <v>0</v>
      </c>
      <c r="V63" s="303">
        <f t="shared" si="40"/>
        <v>0</v>
      </c>
      <c r="W63" s="303">
        <f t="shared" si="40"/>
        <v>0</v>
      </c>
      <c r="X63" s="303">
        <f t="shared" si="40"/>
        <v>0</v>
      </c>
      <c r="Y63" s="303">
        <v>0</v>
      </c>
    </row>
    <row r="64" spans="1:25" ht="15.75" customHeight="1">
      <c r="A64" s="423" t="s">
        <v>169</v>
      </c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315"/>
    </row>
    <row r="65" spans="1:25" ht="15.75" customHeight="1">
      <c r="A65" s="297" t="s">
        <v>170</v>
      </c>
      <c r="B65" s="327" t="s">
        <v>171</v>
      </c>
      <c r="C65" s="316">
        <v>8</v>
      </c>
      <c r="D65" s="322"/>
      <c r="E65" s="322"/>
      <c r="F65" s="322"/>
      <c r="G65" s="302">
        <v>3</v>
      </c>
      <c r="H65" s="316">
        <f>G65*30</f>
        <v>90</v>
      </c>
      <c r="I65" s="299">
        <f>J65+K65+L65</f>
        <v>0</v>
      </c>
      <c r="J65" s="328"/>
      <c r="K65" s="328"/>
      <c r="L65" s="328"/>
      <c r="M65" s="329">
        <f>H65-I65</f>
        <v>90</v>
      </c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292"/>
    </row>
    <row r="66" spans="1:25" ht="15.75" customHeight="1">
      <c r="A66" s="424" t="s">
        <v>172</v>
      </c>
      <c r="B66" s="408"/>
      <c r="C66" s="408"/>
      <c r="D66" s="408"/>
      <c r="E66" s="408"/>
      <c r="F66" s="408"/>
      <c r="G66" s="302">
        <f t="shared" ref="G66:Y66" si="41">SUM(G65)</f>
        <v>3</v>
      </c>
      <c r="H66" s="303">
        <f t="shared" si="41"/>
        <v>90</v>
      </c>
      <c r="I66" s="303">
        <f t="shared" si="41"/>
        <v>0</v>
      </c>
      <c r="J66" s="303">
        <f t="shared" si="41"/>
        <v>0</v>
      </c>
      <c r="K66" s="303">
        <f t="shared" si="41"/>
        <v>0</v>
      </c>
      <c r="L66" s="303">
        <f t="shared" si="41"/>
        <v>0</v>
      </c>
      <c r="M66" s="303">
        <f t="shared" si="41"/>
        <v>90</v>
      </c>
      <c r="N66" s="303">
        <f t="shared" si="41"/>
        <v>0</v>
      </c>
      <c r="O66" s="303">
        <f t="shared" si="41"/>
        <v>0</v>
      </c>
      <c r="P66" s="303">
        <f t="shared" si="41"/>
        <v>0</v>
      </c>
      <c r="Q66" s="303">
        <f t="shared" si="41"/>
        <v>0</v>
      </c>
      <c r="R66" s="303">
        <f t="shared" si="41"/>
        <v>0</v>
      </c>
      <c r="S66" s="303">
        <f t="shared" si="41"/>
        <v>0</v>
      </c>
      <c r="T66" s="303">
        <f t="shared" si="41"/>
        <v>0</v>
      </c>
      <c r="U66" s="303">
        <f t="shared" si="41"/>
        <v>0</v>
      </c>
      <c r="V66" s="303">
        <f t="shared" si="41"/>
        <v>0</v>
      </c>
      <c r="W66" s="303">
        <f t="shared" si="41"/>
        <v>0</v>
      </c>
      <c r="X66" s="303">
        <f t="shared" si="41"/>
        <v>0</v>
      </c>
      <c r="Y66" s="303">
        <f t="shared" si="41"/>
        <v>0</v>
      </c>
    </row>
    <row r="67" spans="1:25" ht="15.75" customHeight="1">
      <c r="A67" s="418" t="s">
        <v>337</v>
      </c>
      <c r="B67" s="408"/>
      <c r="C67" s="408"/>
      <c r="D67" s="408"/>
      <c r="E67" s="408"/>
      <c r="F67" s="408"/>
      <c r="G67" s="323">
        <f t="shared" ref="G67:Y67" si="42">SUM(G23,G57,G63,G66)</f>
        <v>179.5</v>
      </c>
      <c r="H67" s="323">
        <f t="shared" si="42"/>
        <v>5385</v>
      </c>
      <c r="I67" s="323">
        <f t="shared" si="42"/>
        <v>1772</v>
      </c>
      <c r="J67" s="323">
        <f t="shared" si="42"/>
        <v>877</v>
      </c>
      <c r="K67" s="323">
        <f t="shared" si="42"/>
        <v>54</v>
      </c>
      <c r="L67" s="323">
        <f t="shared" si="42"/>
        <v>841</v>
      </c>
      <c r="M67" s="323">
        <f t="shared" si="42"/>
        <v>3613</v>
      </c>
      <c r="N67" s="320">
        <f t="shared" si="42"/>
        <v>24</v>
      </c>
      <c r="O67" s="320">
        <f t="shared" si="42"/>
        <v>16</v>
      </c>
      <c r="P67" s="320">
        <f t="shared" si="42"/>
        <v>16</v>
      </c>
      <c r="Q67" s="320">
        <f t="shared" si="42"/>
        <v>21</v>
      </c>
      <c r="R67" s="320">
        <f t="shared" si="42"/>
        <v>15</v>
      </c>
      <c r="S67" s="320">
        <f t="shared" si="42"/>
        <v>15</v>
      </c>
      <c r="T67" s="320">
        <f t="shared" si="42"/>
        <v>19</v>
      </c>
      <c r="U67" s="320">
        <f t="shared" si="42"/>
        <v>7</v>
      </c>
      <c r="V67" s="320">
        <f t="shared" si="42"/>
        <v>7</v>
      </c>
      <c r="W67" s="320">
        <f t="shared" si="42"/>
        <v>7</v>
      </c>
      <c r="X67" s="320">
        <f t="shared" si="42"/>
        <v>3</v>
      </c>
      <c r="Y67" s="320">
        <f t="shared" si="42"/>
        <v>3</v>
      </c>
    </row>
    <row r="68" spans="1:25" ht="15.75" customHeight="1">
      <c r="A68" s="425" t="s">
        <v>173</v>
      </c>
      <c r="B68" s="408"/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315"/>
    </row>
    <row r="69" spans="1:25" ht="15.75" customHeight="1">
      <c r="A69" s="415" t="s">
        <v>174</v>
      </c>
      <c r="B69" s="408"/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315"/>
    </row>
    <row r="70" spans="1:25" ht="15.75" customHeight="1">
      <c r="A70" s="297" t="s">
        <v>175</v>
      </c>
      <c r="B70" s="305" t="s">
        <v>177</v>
      </c>
      <c r="C70" s="293">
        <v>3</v>
      </c>
      <c r="D70" s="318"/>
      <c r="E70" s="318"/>
      <c r="F70" s="318"/>
      <c r="G70" s="314">
        <v>4</v>
      </c>
      <c r="H70" s="314">
        <f t="shared" ref="H70:H75" si="43">G70*30</f>
        <v>120</v>
      </c>
      <c r="I70" s="322">
        <f t="shared" ref="I70:I71" si="44">J70+L70</f>
        <v>45</v>
      </c>
      <c r="J70" s="322">
        <v>15</v>
      </c>
      <c r="K70" s="322"/>
      <c r="L70" s="322">
        <v>30</v>
      </c>
      <c r="M70" s="322">
        <f t="shared" ref="M70:M71" si="45">H70-I70</f>
        <v>75</v>
      </c>
      <c r="N70" s="293"/>
      <c r="O70" s="293"/>
      <c r="P70" s="293"/>
      <c r="Q70" s="293">
        <v>3</v>
      </c>
      <c r="R70" s="293"/>
      <c r="S70" s="293"/>
      <c r="T70" s="293"/>
      <c r="U70" s="293"/>
      <c r="V70" s="293"/>
      <c r="W70" s="293"/>
      <c r="X70" s="293"/>
      <c r="Y70" s="315"/>
    </row>
    <row r="71" spans="1:25" ht="15.75" customHeight="1">
      <c r="A71" s="297"/>
      <c r="B71" s="305" t="s">
        <v>178</v>
      </c>
      <c r="C71" s="293"/>
      <c r="D71" s="318"/>
      <c r="E71" s="318"/>
      <c r="F71" s="318"/>
      <c r="G71" s="314">
        <v>4</v>
      </c>
      <c r="H71" s="314">
        <f t="shared" si="43"/>
        <v>120</v>
      </c>
      <c r="I71" s="322">
        <f t="shared" si="44"/>
        <v>45</v>
      </c>
      <c r="J71" s="322">
        <v>15</v>
      </c>
      <c r="K71" s="322"/>
      <c r="L71" s="322">
        <v>30</v>
      </c>
      <c r="M71" s="322">
        <f t="shared" si="45"/>
        <v>75</v>
      </c>
      <c r="N71" s="293"/>
      <c r="O71" s="293"/>
      <c r="P71" s="293"/>
      <c r="Q71" s="293">
        <v>3</v>
      </c>
      <c r="R71" s="293"/>
      <c r="S71" s="293"/>
      <c r="T71" s="293"/>
      <c r="U71" s="293"/>
      <c r="V71" s="293"/>
      <c r="W71" s="293"/>
      <c r="X71" s="293"/>
      <c r="Y71" s="315"/>
    </row>
    <row r="72" spans="1:25" ht="15.75" customHeight="1">
      <c r="A72" s="297"/>
      <c r="B72" s="305" t="s">
        <v>176</v>
      </c>
      <c r="C72" s="293"/>
      <c r="D72" s="318"/>
      <c r="E72" s="318"/>
      <c r="F72" s="318"/>
      <c r="G72" s="314">
        <v>4</v>
      </c>
      <c r="H72" s="314">
        <f t="shared" si="43"/>
        <v>120</v>
      </c>
      <c r="I72" s="316"/>
      <c r="J72" s="316"/>
      <c r="K72" s="316"/>
      <c r="L72" s="316"/>
      <c r="M72" s="316"/>
      <c r="N72" s="318"/>
      <c r="O72" s="318"/>
      <c r="P72" s="318"/>
      <c r="Q72" s="293"/>
      <c r="R72" s="293"/>
      <c r="S72" s="293"/>
      <c r="T72" s="293"/>
      <c r="U72" s="293"/>
      <c r="V72" s="293"/>
      <c r="W72" s="293"/>
      <c r="X72" s="293"/>
      <c r="Y72" s="315"/>
    </row>
    <row r="73" spans="1:25" ht="15.75" customHeight="1">
      <c r="A73" s="297" t="s">
        <v>339</v>
      </c>
      <c r="B73" s="305" t="s">
        <v>179</v>
      </c>
      <c r="C73" s="293"/>
      <c r="D73" s="318">
        <v>8</v>
      </c>
      <c r="E73" s="318"/>
      <c r="F73" s="318"/>
      <c r="G73" s="314">
        <v>5</v>
      </c>
      <c r="H73" s="314">
        <f t="shared" si="43"/>
        <v>150</v>
      </c>
      <c r="I73" s="322">
        <f>J73+K73+L73</f>
        <v>51</v>
      </c>
      <c r="J73" s="322"/>
      <c r="K73" s="322"/>
      <c r="L73" s="322">
        <v>51</v>
      </c>
      <c r="M73" s="322">
        <f t="shared" ref="M73:M74" si="46">H73-I73</f>
        <v>99</v>
      </c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>
        <v>3</v>
      </c>
      <c r="Y73" s="292">
        <v>3</v>
      </c>
    </row>
    <row r="74" spans="1:25" ht="15.75" customHeight="1">
      <c r="A74" s="297"/>
      <c r="B74" s="305" t="s">
        <v>180</v>
      </c>
      <c r="C74" s="293"/>
      <c r="D74" s="318"/>
      <c r="E74" s="318"/>
      <c r="F74" s="318"/>
      <c r="G74" s="314">
        <v>5</v>
      </c>
      <c r="H74" s="314">
        <f t="shared" si="43"/>
        <v>150</v>
      </c>
      <c r="I74" s="322">
        <v>48</v>
      </c>
      <c r="J74" s="322"/>
      <c r="K74" s="322"/>
      <c r="L74" s="322">
        <v>51</v>
      </c>
      <c r="M74" s="322">
        <f t="shared" si="46"/>
        <v>102</v>
      </c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>
        <v>3</v>
      </c>
      <c r="Y74" s="292">
        <v>3</v>
      </c>
    </row>
    <row r="75" spans="1:25" ht="19.5" customHeight="1" thickBot="1">
      <c r="A75" s="297"/>
      <c r="B75" s="305" t="s">
        <v>176</v>
      </c>
      <c r="C75" s="293"/>
      <c r="D75" s="318"/>
      <c r="E75" s="318"/>
      <c r="F75" s="318"/>
      <c r="G75" s="314">
        <v>5</v>
      </c>
      <c r="H75" s="314">
        <f t="shared" si="43"/>
        <v>150</v>
      </c>
      <c r="I75" s="316"/>
      <c r="J75" s="316"/>
      <c r="K75" s="316"/>
      <c r="L75" s="316"/>
      <c r="M75" s="316"/>
      <c r="N75" s="318"/>
      <c r="O75" s="318"/>
      <c r="P75" s="318"/>
      <c r="Q75" s="293"/>
      <c r="R75" s="293"/>
      <c r="S75" s="293"/>
      <c r="T75" s="293"/>
      <c r="U75" s="293"/>
      <c r="V75" s="293"/>
      <c r="W75" s="293"/>
      <c r="X75" s="293"/>
      <c r="Y75" s="315"/>
    </row>
    <row r="76" spans="1:25" ht="33" customHeight="1" thickBot="1">
      <c r="A76" s="426" t="s">
        <v>340</v>
      </c>
      <c r="B76" s="427"/>
      <c r="C76" s="293"/>
      <c r="D76" s="318"/>
      <c r="E76" s="318"/>
      <c r="F76" s="318"/>
      <c r="G76" s="310">
        <f t="shared" ref="G76:Y76" si="47">SUM(G70,G73)</f>
        <v>9</v>
      </c>
      <c r="H76" s="310">
        <f t="shared" si="47"/>
        <v>270</v>
      </c>
      <c r="I76" s="310">
        <f t="shared" si="47"/>
        <v>96</v>
      </c>
      <c r="J76" s="310">
        <f t="shared" si="47"/>
        <v>15</v>
      </c>
      <c r="K76" s="310">
        <f t="shared" si="47"/>
        <v>0</v>
      </c>
      <c r="L76" s="310">
        <f t="shared" si="47"/>
        <v>81</v>
      </c>
      <c r="M76" s="310">
        <f t="shared" si="47"/>
        <v>174</v>
      </c>
      <c r="N76" s="318">
        <f t="shared" si="47"/>
        <v>0</v>
      </c>
      <c r="O76" s="318">
        <f t="shared" si="47"/>
        <v>0</v>
      </c>
      <c r="P76" s="318">
        <f t="shared" si="47"/>
        <v>0</v>
      </c>
      <c r="Q76" s="318">
        <f t="shared" si="47"/>
        <v>3</v>
      </c>
      <c r="R76" s="318">
        <f t="shared" si="47"/>
        <v>0</v>
      </c>
      <c r="S76" s="318">
        <f t="shared" si="47"/>
        <v>0</v>
      </c>
      <c r="T76" s="318">
        <f t="shared" si="47"/>
        <v>0</v>
      </c>
      <c r="U76" s="318">
        <f t="shared" si="47"/>
        <v>0</v>
      </c>
      <c r="V76" s="318">
        <f t="shared" si="47"/>
        <v>0</v>
      </c>
      <c r="W76" s="318">
        <f t="shared" si="47"/>
        <v>0</v>
      </c>
      <c r="X76" s="318">
        <f t="shared" si="47"/>
        <v>3</v>
      </c>
      <c r="Y76" s="318">
        <f t="shared" si="47"/>
        <v>3</v>
      </c>
    </row>
    <row r="77" spans="1:25" ht="15.75" customHeight="1">
      <c r="A77" s="415" t="s">
        <v>181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315"/>
    </row>
    <row r="78" spans="1:25" ht="15.75" customHeight="1">
      <c r="A78" s="297" t="s">
        <v>182</v>
      </c>
      <c r="B78" s="305" t="s">
        <v>183</v>
      </c>
      <c r="C78" s="293"/>
      <c r="D78" s="318">
        <v>4</v>
      </c>
      <c r="E78" s="318"/>
      <c r="F78" s="318"/>
      <c r="G78" s="314">
        <v>3.5</v>
      </c>
      <c r="H78" s="314">
        <f t="shared" ref="H78:H99" si="48">G78*30</f>
        <v>105</v>
      </c>
      <c r="I78" s="322">
        <f t="shared" ref="I78:I90" si="49">J78+K78+L78</f>
        <v>36</v>
      </c>
      <c r="J78" s="322">
        <v>18</v>
      </c>
      <c r="K78" s="322"/>
      <c r="L78" s="322">
        <v>18</v>
      </c>
      <c r="M78" s="322">
        <f t="shared" ref="M78:M99" si="50">H78-I78</f>
        <v>69</v>
      </c>
      <c r="N78" s="293"/>
      <c r="O78" s="293"/>
      <c r="P78" s="293"/>
      <c r="Q78" s="293"/>
      <c r="R78" s="293">
        <v>2</v>
      </c>
      <c r="S78" s="293">
        <v>2</v>
      </c>
      <c r="T78" s="293"/>
      <c r="U78" s="293"/>
      <c r="V78" s="293"/>
      <c r="W78" s="293"/>
      <c r="X78" s="293"/>
      <c r="Y78" s="315"/>
    </row>
    <row r="79" spans="1:25" ht="15.75" customHeight="1">
      <c r="A79" s="304"/>
      <c r="B79" s="305" t="s">
        <v>184</v>
      </c>
      <c r="C79" s="293"/>
      <c r="D79" s="318"/>
      <c r="E79" s="318"/>
      <c r="F79" s="318"/>
      <c r="G79" s="314">
        <v>3.5</v>
      </c>
      <c r="H79" s="314">
        <f t="shared" si="48"/>
        <v>105</v>
      </c>
      <c r="I79" s="322">
        <f t="shared" si="49"/>
        <v>36</v>
      </c>
      <c r="J79" s="322">
        <v>18</v>
      </c>
      <c r="K79" s="322"/>
      <c r="L79" s="322">
        <v>18</v>
      </c>
      <c r="M79" s="322">
        <f t="shared" si="50"/>
        <v>69</v>
      </c>
      <c r="N79" s="293"/>
      <c r="O79" s="293"/>
      <c r="P79" s="293"/>
      <c r="Q79" s="293"/>
      <c r="R79" s="293">
        <v>2</v>
      </c>
      <c r="S79" s="293">
        <v>2</v>
      </c>
      <c r="T79" s="293"/>
      <c r="U79" s="293"/>
      <c r="V79" s="293"/>
      <c r="W79" s="293"/>
      <c r="X79" s="293"/>
      <c r="Y79" s="315"/>
    </row>
    <row r="80" spans="1:25" ht="15.75" customHeight="1">
      <c r="A80" s="297" t="s">
        <v>185</v>
      </c>
      <c r="B80" s="305" t="s">
        <v>186</v>
      </c>
      <c r="C80" s="293"/>
      <c r="D80" s="318">
        <v>5</v>
      </c>
      <c r="E80" s="318"/>
      <c r="F80" s="318"/>
      <c r="G80" s="314">
        <v>4</v>
      </c>
      <c r="H80" s="314">
        <f t="shared" si="48"/>
        <v>120</v>
      </c>
      <c r="I80" s="322">
        <f t="shared" si="49"/>
        <v>45</v>
      </c>
      <c r="J80" s="322">
        <v>30</v>
      </c>
      <c r="K80" s="322"/>
      <c r="L80" s="322">
        <v>15</v>
      </c>
      <c r="M80" s="322">
        <f t="shared" si="50"/>
        <v>75</v>
      </c>
      <c r="N80" s="293"/>
      <c r="O80" s="293"/>
      <c r="P80" s="293"/>
      <c r="Q80" s="293"/>
      <c r="R80" s="293"/>
      <c r="S80" s="293"/>
      <c r="T80" s="293">
        <v>3</v>
      </c>
      <c r="U80" s="293"/>
      <c r="V80" s="293"/>
      <c r="W80" s="293"/>
      <c r="X80" s="293"/>
      <c r="Y80" s="315"/>
    </row>
    <row r="81" spans="1:25" ht="15.75" customHeight="1">
      <c r="A81" s="304"/>
      <c r="B81" s="305" t="s">
        <v>187</v>
      </c>
      <c r="C81" s="293"/>
      <c r="D81" s="318"/>
      <c r="E81" s="318"/>
      <c r="F81" s="318"/>
      <c r="G81" s="314">
        <v>4</v>
      </c>
      <c r="H81" s="314">
        <f t="shared" si="48"/>
        <v>120</v>
      </c>
      <c r="I81" s="322">
        <f t="shared" si="49"/>
        <v>45</v>
      </c>
      <c r="J81" s="322">
        <v>30</v>
      </c>
      <c r="K81" s="322"/>
      <c r="L81" s="322">
        <v>15</v>
      </c>
      <c r="M81" s="322">
        <f t="shared" si="50"/>
        <v>75</v>
      </c>
      <c r="N81" s="293"/>
      <c r="O81" s="293"/>
      <c r="P81" s="293"/>
      <c r="Q81" s="293"/>
      <c r="R81" s="293"/>
      <c r="S81" s="293"/>
      <c r="T81" s="293">
        <v>3</v>
      </c>
      <c r="U81" s="293"/>
      <c r="V81" s="293"/>
      <c r="W81" s="293"/>
      <c r="X81" s="293"/>
      <c r="Y81" s="315"/>
    </row>
    <row r="82" spans="1:25" ht="15.75" customHeight="1">
      <c r="A82" s="297" t="s">
        <v>188</v>
      </c>
      <c r="B82" s="305" t="s">
        <v>189</v>
      </c>
      <c r="C82" s="293">
        <v>6</v>
      </c>
      <c r="D82" s="318"/>
      <c r="E82" s="318"/>
      <c r="F82" s="318"/>
      <c r="G82" s="314">
        <v>5</v>
      </c>
      <c r="H82" s="314">
        <f t="shared" si="48"/>
        <v>150</v>
      </c>
      <c r="I82" s="322">
        <f t="shared" si="49"/>
        <v>54</v>
      </c>
      <c r="J82" s="322">
        <v>27</v>
      </c>
      <c r="K82" s="322"/>
      <c r="L82" s="322">
        <v>27</v>
      </c>
      <c r="M82" s="322">
        <f t="shared" si="50"/>
        <v>96</v>
      </c>
      <c r="N82" s="293"/>
      <c r="O82" s="293"/>
      <c r="P82" s="293"/>
      <c r="Q82" s="293"/>
      <c r="R82" s="293"/>
      <c r="S82" s="293"/>
      <c r="T82" s="293"/>
      <c r="U82" s="293">
        <v>3</v>
      </c>
      <c r="V82" s="293">
        <v>3</v>
      </c>
      <c r="W82" s="293"/>
      <c r="X82" s="293"/>
      <c r="Y82" s="315"/>
    </row>
    <row r="83" spans="1:25" ht="15.75" customHeight="1">
      <c r="A83" s="304"/>
      <c r="B83" s="305" t="s">
        <v>190</v>
      </c>
      <c r="C83" s="293"/>
      <c r="D83" s="318"/>
      <c r="E83" s="318"/>
      <c r="F83" s="318"/>
      <c r="G83" s="314">
        <v>5</v>
      </c>
      <c r="H83" s="314">
        <f t="shared" si="48"/>
        <v>150</v>
      </c>
      <c r="I83" s="322">
        <f t="shared" si="49"/>
        <v>54</v>
      </c>
      <c r="J83" s="322">
        <v>27</v>
      </c>
      <c r="K83" s="322"/>
      <c r="L83" s="322">
        <v>27</v>
      </c>
      <c r="M83" s="322">
        <f t="shared" si="50"/>
        <v>96</v>
      </c>
      <c r="N83" s="293"/>
      <c r="O83" s="293"/>
      <c r="P83" s="293"/>
      <c r="Q83" s="293"/>
      <c r="R83" s="293"/>
      <c r="S83" s="293"/>
      <c r="T83" s="293"/>
      <c r="U83" s="293">
        <v>3</v>
      </c>
      <c r="V83" s="293">
        <v>3</v>
      </c>
      <c r="W83" s="293"/>
      <c r="X83" s="293"/>
      <c r="Y83" s="315"/>
    </row>
    <row r="84" spans="1:25" ht="15.75" customHeight="1">
      <c r="A84" s="297" t="s">
        <v>191</v>
      </c>
      <c r="B84" s="305" t="s">
        <v>192</v>
      </c>
      <c r="C84" s="293"/>
      <c r="D84" s="318">
        <v>6</v>
      </c>
      <c r="E84" s="318"/>
      <c r="F84" s="318"/>
      <c r="G84" s="314">
        <v>5</v>
      </c>
      <c r="H84" s="314">
        <f t="shared" si="48"/>
        <v>150</v>
      </c>
      <c r="I84" s="322">
        <f t="shared" si="49"/>
        <v>54</v>
      </c>
      <c r="J84" s="322">
        <v>27</v>
      </c>
      <c r="K84" s="322"/>
      <c r="L84" s="322">
        <v>27</v>
      </c>
      <c r="M84" s="322">
        <f t="shared" si="50"/>
        <v>96</v>
      </c>
      <c r="N84" s="293"/>
      <c r="O84" s="293"/>
      <c r="P84" s="293"/>
      <c r="Q84" s="293"/>
      <c r="R84" s="293"/>
      <c r="S84" s="293"/>
      <c r="T84" s="293"/>
      <c r="U84" s="293">
        <v>3</v>
      </c>
      <c r="V84" s="293">
        <v>3</v>
      </c>
      <c r="W84" s="293"/>
      <c r="X84" s="293"/>
      <c r="Y84" s="315"/>
    </row>
    <row r="85" spans="1:25" ht="15.75" customHeight="1">
      <c r="A85" s="304"/>
      <c r="B85" s="305" t="s">
        <v>193</v>
      </c>
      <c r="C85" s="293"/>
      <c r="D85" s="318"/>
      <c r="E85" s="318"/>
      <c r="F85" s="318"/>
      <c r="G85" s="314">
        <v>5</v>
      </c>
      <c r="H85" s="314">
        <f t="shared" si="48"/>
        <v>150</v>
      </c>
      <c r="I85" s="322">
        <f t="shared" si="49"/>
        <v>54</v>
      </c>
      <c r="J85" s="322">
        <v>27</v>
      </c>
      <c r="K85" s="322"/>
      <c r="L85" s="322">
        <v>27</v>
      </c>
      <c r="M85" s="322">
        <f t="shared" si="50"/>
        <v>96</v>
      </c>
      <c r="N85" s="293"/>
      <c r="O85" s="293"/>
      <c r="P85" s="293"/>
      <c r="Q85" s="293"/>
      <c r="R85" s="293"/>
      <c r="S85" s="293"/>
      <c r="T85" s="293"/>
      <c r="U85" s="293">
        <v>3</v>
      </c>
      <c r="V85" s="293">
        <v>3</v>
      </c>
      <c r="W85" s="293"/>
      <c r="X85" s="293"/>
      <c r="Y85" s="315"/>
    </row>
    <row r="86" spans="1:25" ht="15.75" customHeight="1">
      <c r="A86" s="297" t="s">
        <v>194</v>
      </c>
      <c r="B86" s="305" t="s">
        <v>195</v>
      </c>
      <c r="C86" s="293"/>
      <c r="D86" s="318">
        <v>6</v>
      </c>
      <c r="E86" s="318"/>
      <c r="F86" s="318"/>
      <c r="G86" s="314">
        <v>5</v>
      </c>
      <c r="H86" s="314">
        <f t="shared" si="48"/>
        <v>150</v>
      </c>
      <c r="I86" s="322">
        <f t="shared" si="49"/>
        <v>54</v>
      </c>
      <c r="J86" s="322">
        <v>27</v>
      </c>
      <c r="K86" s="322"/>
      <c r="L86" s="322">
        <v>27</v>
      </c>
      <c r="M86" s="322">
        <f t="shared" si="50"/>
        <v>96</v>
      </c>
      <c r="N86" s="293"/>
      <c r="O86" s="293"/>
      <c r="P86" s="293"/>
      <c r="Q86" s="293"/>
      <c r="R86" s="293"/>
      <c r="S86" s="293"/>
      <c r="T86" s="293"/>
      <c r="U86" s="293">
        <v>3</v>
      </c>
      <c r="V86" s="293">
        <v>3</v>
      </c>
      <c r="W86" s="293"/>
      <c r="X86" s="293"/>
      <c r="Y86" s="315"/>
    </row>
    <row r="87" spans="1:25" ht="15.75" customHeight="1">
      <c r="A87" s="304"/>
      <c r="B87" s="305" t="s">
        <v>196</v>
      </c>
      <c r="C87" s="293"/>
      <c r="D87" s="318"/>
      <c r="E87" s="318"/>
      <c r="F87" s="318"/>
      <c r="G87" s="314">
        <v>5</v>
      </c>
      <c r="H87" s="314">
        <f t="shared" si="48"/>
        <v>150</v>
      </c>
      <c r="I87" s="322">
        <f t="shared" si="49"/>
        <v>54</v>
      </c>
      <c r="J87" s="322">
        <v>27</v>
      </c>
      <c r="K87" s="322"/>
      <c r="L87" s="322">
        <v>27</v>
      </c>
      <c r="M87" s="322">
        <f t="shared" si="50"/>
        <v>96</v>
      </c>
      <c r="N87" s="293"/>
      <c r="O87" s="293"/>
      <c r="P87" s="293"/>
      <c r="Q87" s="293"/>
      <c r="R87" s="293"/>
      <c r="S87" s="293"/>
      <c r="T87" s="293"/>
      <c r="U87" s="293">
        <v>3</v>
      </c>
      <c r="V87" s="293">
        <v>3</v>
      </c>
      <c r="W87" s="293"/>
      <c r="X87" s="293"/>
      <c r="Y87" s="315"/>
    </row>
    <row r="88" spans="1:25" ht="31.5" customHeight="1">
      <c r="A88" s="297" t="s">
        <v>194</v>
      </c>
      <c r="B88" s="305" t="s">
        <v>197</v>
      </c>
      <c r="C88" s="293">
        <v>7</v>
      </c>
      <c r="D88" s="318"/>
      <c r="E88" s="318"/>
      <c r="F88" s="318"/>
      <c r="G88" s="314">
        <v>5</v>
      </c>
      <c r="H88" s="314">
        <f t="shared" si="48"/>
        <v>150</v>
      </c>
      <c r="I88" s="322">
        <f t="shared" si="49"/>
        <v>60</v>
      </c>
      <c r="J88" s="322">
        <v>30</v>
      </c>
      <c r="K88" s="322"/>
      <c r="L88" s="322">
        <v>30</v>
      </c>
      <c r="M88" s="322">
        <f t="shared" si="50"/>
        <v>90</v>
      </c>
      <c r="N88" s="293"/>
      <c r="O88" s="293"/>
      <c r="P88" s="293"/>
      <c r="Q88" s="293"/>
      <c r="R88" s="293"/>
      <c r="S88" s="293"/>
      <c r="T88" s="293"/>
      <c r="U88" s="293"/>
      <c r="V88" s="293"/>
      <c r="W88" s="293">
        <v>4</v>
      </c>
      <c r="X88" s="293"/>
      <c r="Y88" s="315"/>
    </row>
    <row r="89" spans="1:25" ht="31.2" customHeight="1">
      <c r="A89" s="304"/>
      <c r="B89" s="305" t="s">
        <v>198</v>
      </c>
      <c r="C89" s="293"/>
      <c r="D89" s="318"/>
      <c r="E89" s="318"/>
      <c r="F89" s="318"/>
      <c r="G89" s="314">
        <v>5</v>
      </c>
      <c r="H89" s="314">
        <f t="shared" si="48"/>
        <v>150</v>
      </c>
      <c r="I89" s="322">
        <f t="shared" si="49"/>
        <v>60</v>
      </c>
      <c r="J89" s="322">
        <v>30</v>
      </c>
      <c r="K89" s="322"/>
      <c r="L89" s="322">
        <v>30</v>
      </c>
      <c r="M89" s="322">
        <f t="shared" si="50"/>
        <v>90</v>
      </c>
      <c r="N89" s="293"/>
      <c r="O89" s="293"/>
      <c r="P89" s="293"/>
      <c r="Q89" s="293"/>
      <c r="R89" s="293"/>
      <c r="S89" s="293"/>
      <c r="T89" s="293"/>
      <c r="U89" s="293"/>
      <c r="V89" s="293"/>
      <c r="W89" s="293">
        <v>4</v>
      </c>
      <c r="X89" s="293"/>
      <c r="Y89" s="315"/>
    </row>
    <row r="90" spans="1:25" ht="30" customHeight="1">
      <c r="A90" s="297" t="s">
        <v>199</v>
      </c>
      <c r="B90" s="305" t="s">
        <v>200</v>
      </c>
      <c r="C90" s="293"/>
      <c r="D90" s="318">
        <v>7</v>
      </c>
      <c r="E90" s="318"/>
      <c r="F90" s="318"/>
      <c r="G90" s="314">
        <v>4</v>
      </c>
      <c r="H90" s="314">
        <f t="shared" si="48"/>
        <v>120</v>
      </c>
      <c r="I90" s="322">
        <f t="shared" si="49"/>
        <v>45</v>
      </c>
      <c r="J90" s="322"/>
      <c r="K90" s="322"/>
      <c r="L90" s="322">
        <v>45</v>
      </c>
      <c r="M90" s="322">
        <f t="shared" si="50"/>
        <v>75</v>
      </c>
      <c r="N90" s="293"/>
      <c r="O90" s="293"/>
      <c r="P90" s="293"/>
      <c r="Q90" s="293"/>
      <c r="R90" s="293"/>
      <c r="S90" s="293"/>
      <c r="T90" s="293"/>
      <c r="U90" s="293"/>
      <c r="V90" s="293"/>
      <c r="W90" s="293">
        <v>3</v>
      </c>
      <c r="X90" s="293"/>
      <c r="Y90" s="315"/>
    </row>
    <row r="91" spans="1:25" ht="15.75" customHeight="1">
      <c r="A91" s="304"/>
      <c r="B91" s="305" t="s">
        <v>201</v>
      </c>
      <c r="C91" s="293"/>
      <c r="D91" s="318"/>
      <c r="E91" s="318"/>
      <c r="F91" s="318"/>
      <c r="G91" s="314">
        <v>4</v>
      </c>
      <c r="H91" s="314">
        <f t="shared" si="48"/>
        <v>120</v>
      </c>
      <c r="I91" s="322">
        <v>45</v>
      </c>
      <c r="J91" s="322"/>
      <c r="K91" s="322"/>
      <c r="L91" s="322">
        <v>45</v>
      </c>
      <c r="M91" s="322">
        <f t="shared" si="50"/>
        <v>75</v>
      </c>
      <c r="N91" s="293"/>
      <c r="O91" s="293"/>
      <c r="P91" s="293"/>
      <c r="Q91" s="293"/>
      <c r="R91" s="293"/>
      <c r="S91" s="293"/>
      <c r="T91" s="293"/>
      <c r="U91" s="293"/>
      <c r="V91" s="293"/>
      <c r="W91" s="293">
        <v>3</v>
      </c>
      <c r="X91" s="293"/>
      <c r="Y91" s="315"/>
    </row>
    <row r="92" spans="1:25" ht="15.75" customHeight="1">
      <c r="A92" s="297" t="s">
        <v>202</v>
      </c>
      <c r="B92" s="305" t="s">
        <v>332</v>
      </c>
      <c r="C92" s="293"/>
      <c r="D92" s="318">
        <v>7</v>
      </c>
      <c r="E92" s="318"/>
      <c r="F92" s="318"/>
      <c r="G92" s="314">
        <v>5</v>
      </c>
      <c r="H92" s="314">
        <f t="shared" si="48"/>
        <v>150</v>
      </c>
      <c r="I92" s="322">
        <f t="shared" ref="I92:I99" si="51">J92+K92+L92</f>
        <v>60</v>
      </c>
      <c r="J92" s="322">
        <v>30</v>
      </c>
      <c r="K92" s="322"/>
      <c r="L92" s="322">
        <v>30</v>
      </c>
      <c r="M92" s="322">
        <f t="shared" si="50"/>
        <v>90</v>
      </c>
      <c r="N92" s="293"/>
      <c r="O92" s="293"/>
      <c r="P92" s="293"/>
      <c r="Q92" s="293"/>
      <c r="R92" s="293"/>
      <c r="S92" s="293"/>
      <c r="T92" s="293"/>
      <c r="U92" s="293"/>
      <c r="V92" s="293"/>
      <c r="W92" s="293">
        <v>4</v>
      </c>
      <c r="X92" s="293"/>
      <c r="Y92" s="315"/>
    </row>
    <row r="93" spans="1:25" ht="15.75" customHeight="1">
      <c r="A93" s="304"/>
      <c r="B93" s="305" t="s">
        <v>203</v>
      </c>
      <c r="C93" s="293"/>
      <c r="D93" s="318"/>
      <c r="E93" s="318"/>
      <c r="F93" s="318"/>
      <c r="G93" s="314">
        <v>5</v>
      </c>
      <c r="H93" s="314">
        <f t="shared" si="48"/>
        <v>150</v>
      </c>
      <c r="I93" s="322">
        <f t="shared" si="51"/>
        <v>60</v>
      </c>
      <c r="J93" s="322">
        <v>30</v>
      </c>
      <c r="K93" s="322"/>
      <c r="L93" s="322">
        <v>30</v>
      </c>
      <c r="M93" s="322">
        <f t="shared" si="50"/>
        <v>90</v>
      </c>
      <c r="N93" s="293"/>
      <c r="O93" s="293"/>
      <c r="P93" s="293"/>
      <c r="Q93" s="293"/>
      <c r="R93" s="293"/>
      <c r="S93" s="293"/>
      <c r="T93" s="293"/>
      <c r="U93" s="293"/>
      <c r="V93" s="293"/>
      <c r="W93" s="293">
        <v>4</v>
      </c>
      <c r="X93" s="293"/>
      <c r="Y93" s="315"/>
    </row>
    <row r="94" spans="1:25" ht="15.75" customHeight="1">
      <c r="A94" s="297" t="s">
        <v>204</v>
      </c>
      <c r="B94" s="305" t="s">
        <v>333</v>
      </c>
      <c r="C94" s="293"/>
      <c r="D94" s="318">
        <v>7</v>
      </c>
      <c r="E94" s="318"/>
      <c r="F94" s="318"/>
      <c r="G94" s="314">
        <v>5</v>
      </c>
      <c r="H94" s="314">
        <f t="shared" si="48"/>
        <v>150</v>
      </c>
      <c r="I94" s="322">
        <f t="shared" si="51"/>
        <v>60</v>
      </c>
      <c r="J94" s="322">
        <v>30</v>
      </c>
      <c r="K94" s="322"/>
      <c r="L94" s="322">
        <v>30</v>
      </c>
      <c r="M94" s="322">
        <f t="shared" si="50"/>
        <v>90</v>
      </c>
      <c r="N94" s="293"/>
      <c r="O94" s="293"/>
      <c r="P94" s="293"/>
      <c r="Q94" s="293"/>
      <c r="R94" s="293"/>
      <c r="S94" s="293"/>
      <c r="T94" s="293"/>
      <c r="U94" s="293"/>
      <c r="V94" s="293"/>
      <c r="W94" s="293">
        <v>4</v>
      </c>
      <c r="X94" s="293"/>
      <c r="Y94" s="315"/>
    </row>
    <row r="95" spans="1:25" ht="15.75" customHeight="1">
      <c r="A95" s="304"/>
      <c r="B95" s="305" t="s">
        <v>205</v>
      </c>
      <c r="C95" s="293"/>
      <c r="D95" s="318"/>
      <c r="E95" s="318"/>
      <c r="F95" s="318"/>
      <c r="G95" s="314">
        <v>5</v>
      </c>
      <c r="H95" s="314">
        <f t="shared" si="48"/>
        <v>150</v>
      </c>
      <c r="I95" s="322">
        <f t="shared" si="51"/>
        <v>60</v>
      </c>
      <c r="J95" s="322">
        <v>30</v>
      </c>
      <c r="K95" s="322"/>
      <c r="L95" s="322">
        <v>30</v>
      </c>
      <c r="M95" s="322">
        <f t="shared" si="50"/>
        <v>90</v>
      </c>
      <c r="N95" s="293"/>
      <c r="O95" s="293"/>
      <c r="P95" s="293"/>
      <c r="Q95" s="293"/>
      <c r="R95" s="293"/>
      <c r="S95" s="293"/>
      <c r="T95" s="293"/>
      <c r="U95" s="293"/>
      <c r="V95" s="293"/>
      <c r="W95" s="293">
        <v>4</v>
      </c>
      <c r="X95" s="293"/>
      <c r="Y95" s="315"/>
    </row>
    <row r="96" spans="1:25" ht="15.75" customHeight="1">
      <c r="A96" s="297" t="s">
        <v>206</v>
      </c>
      <c r="B96" s="305" t="s">
        <v>207</v>
      </c>
      <c r="C96" s="293"/>
      <c r="D96" s="318">
        <v>8</v>
      </c>
      <c r="E96" s="318"/>
      <c r="F96" s="318"/>
      <c r="G96" s="314">
        <v>5</v>
      </c>
      <c r="H96" s="314">
        <f t="shared" si="48"/>
        <v>150</v>
      </c>
      <c r="I96" s="322">
        <f t="shared" si="51"/>
        <v>68</v>
      </c>
      <c r="J96" s="322">
        <v>34</v>
      </c>
      <c r="K96" s="322"/>
      <c r="L96" s="322">
        <v>34</v>
      </c>
      <c r="M96" s="322">
        <f t="shared" si="50"/>
        <v>82</v>
      </c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>
        <v>4</v>
      </c>
      <c r="Y96" s="293">
        <v>4</v>
      </c>
    </row>
    <row r="97" spans="1:25" ht="15.75" customHeight="1">
      <c r="A97" s="304"/>
      <c r="B97" s="305" t="s">
        <v>208</v>
      </c>
      <c r="C97" s="293"/>
      <c r="D97" s="318"/>
      <c r="E97" s="318"/>
      <c r="F97" s="318"/>
      <c r="G97" s="314">
        <v>5</v>
      </c>
      <c r="H97" s="314">
        <f t="shared" si="48"/>
        <v>150</v>
      </c>
      <c r="I97" s="322">
        <f t="shared" si="51"/>
        <v>68</v>
      </c>
      <c r="J97" s="322">
        <v>34</v>
      </c>
      <c r="K97" s="322"/>
      <c r="L97" s="322">
        <v>34</v>
      </c>
      <c r="M97" s="322">
        <v>34</v>
      </c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>
        <v>4</v>
      </c>
      <c r="Y97" s="293">
        <v>4</v>
      </c>
    </row>
    <row r="98" spans="1:25" ht="15.75" customHeight="1">
      <c r="A98" s="297" t="s">
        <v>209</v>
      </c>
      <c r="B98" s="305" t="s">
        <v>210</v>
      </c>
      <c r="C98" s="293"/>
      <c r="D98" s="318">
        <v>8</v>
      </c>
      <c r="E98" s="318"/>
      <c r="F98" s="318"/>
      <c r="G98" s="314">
        <v>5</v>
      </c>
      <c r="H98" s="314">
        <f t="shared" si="48"/>
        <v>150</v>
      </c>
      <c r="I98" s="322">
        <f t="shared" si="51"/>
        <v>68</v>
      </c>
      <c r="J98" s="322">
        <v>34</v>
      </c>
      <c r="K98" s="322"/>
      <c r="L98" s="322">
        <v>34</v>
      </c>
      <c r="M98" s="322">
        <f t="shared" si="50"/>
        <v>82</v>
      </c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>
        <v>4</v>
      </c>
      <c r="Y98" s="293">
        <v>4</v>
      </c>
    </row>
    <row r="99" spans="1:25" ht="15.75" customHeight="1">
      <c r="A99" s="304"/>
      <c r="B99" s="305" t="s">
        <v>211</v>
      </c>
      <c r="C99" s="293"/>
      <c r="D99" s="318"/>
      <c r="E99" s="318"/>
      <c r="F99" s="318"/>
      <c r="G99" s="314">
        <v>5</v>
      </c>
      <c r="H99" s="314">
        <f t="shared" si="48"/>
        <v>150</v>
      </c>
      <c r="I99" s="322">
        <f t="shared" si="51"/>
        <v>68</v>
      </c>
      <c r="J99" s="322">
        <v>34</v>
      </c>
      <c r="K99" s="322"/>
      <c r="L99" s="322">
        <v>34</v>
      </c>
      <c r="M99" s="322">
        <f t="shared" si="50"/>
        <v>82</v>
      </c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>
        <v>4</v>
      </c>
      <c r="Y99" s="293">
        <v>4</v>
      </c>
    </row>
    <row r="100" spans="1:25" ht="15.75" customHeight="1" thickBot="1">
      <c r="A100" s="418" t="s">
        <v>212</v>
      </c>
      <c r="B100" s="408"/>
      <c r="C100" s="408"/>
      <c r="D100" s="408"/>
      <c r="E100" s="408"/>
      <c r="F100" s="408"/>
      <c r="G100" s="323">
        <f t="shared" ref="G100:W100" si="52">SUM(G78:G99)/2</f>
        <v>51.5</v>
      </c>
      <c r="H100" s="323">
        <f t="shared" si="52"/>
        <v>1545</v>
      </c>
      <c r="I100" s="323">
        <f t="shared" si="52"/>
        <v>604</v>
      </c>
      <c r="J100" s="323">
        <f t="shared" si="52"/>
        <v>287</v>
      </c>
      <c r="K100" s="323">
        <f t="shared" si="52"/>
        <v>0</v>
      </c>
      <c r="L100" s="323">
        <f t="shared" si="52"/>
        <v>317</v>
      </c>
      <c r="M100" s="323">
        <f t="shared" si="52"/>
        <v>917</v>
      </c>
      <c r="N100" s="320">
        <f t="shared" si="52"/>
        <v>0</v>
      </c>
      <c r="O100" s="320">
        <f t="shared" si="52"/>
        <v>0</v>
      </c>
      <c r="P100" s="320">
        <f t="shared" si="52"/>
        <v>0</v>
      </c>
      <c r="Q100" s="320">
        <f t="shared" si="52"/>
        <v>0</v>
      </c>
      <c r="R100" s="320">
        <f t="shared" si="52"/>
        <v>2</v>
      </c>
      <c r="S100" s="320">
        <f t="shared" si="52"/>
        <v>2</v>
      </c>
      <c r="T100" s="320">
        <f t="shared" si="52"/>
        <v>3</v>
      </c>
      <c r="U100" s="320">
        <f t="shared" si="52"/>
        <v>9</v>
      </c>
      <c r="V100" s="320">
        <f t="shared" si="52"/>
        <v>9</v>
      </c>
      <c r="W100" s="320">
        <f t="shared" si="52"/>
        <v>15</v>
      </c>
      <c r="X100" s="320">
        <f>SUM(X78:X99)/2</f>
        <v>8</v>
      </c>
      <c r="Y100" s="320">
        <f>SUM(Y78:Y99)/2</f>
        <v>8</v>
      </c>
    </row>
    <row r="101" spans="1:25" ht="15.75" customHeight="1" thickBot="1">
      <c r="A101" s="428" t="s">
        <v>341</v>
      </c>
      <c r="B101" s="429"/>
      <c r="C101" s="429"/>
      <c r="D101" s="429"/>
      <c r="E101" s="429"/>
      <c r="F101" s="430"/>
      <c r="G101" s="323">
        <f t="shared" ref="G101:Y101" si="53">SUM(G76,G100)</f>
        <v>60.5</v>
      </c>
      <c r="H101" s="323">
        <f t="shared" si="53"/>
        <v>1815</v>
      </c>
      <c r="I101" s="323">
        <f t="shared" si="53"/>
        <v>700</v>
      </c>
      <c r="J101" s="323">
        <f t="shared" si="53"/>
        <v>302</v>
      </c>
      <c r="K101" s="323">
        <f t="shared" si="53"/>
        <v>0</v>
      </c>
      <c r="L101" s="323">
        <f t="shared" si="53"/>
        <v>398</v>
      </c>
      <c r="M101" s="323">
        <f t="shared" si="53"/>
        <v>1091</v>
      </c>
      <c r="N101" s="320">
        <f t="shared" si="53"/>
        <v>0</v>
      </c>
      <c r="O101" s="320">
        <f t="shared" si="53"/>
        <v>0</v>
      </c>
      <c r="P101" s="320">
        <f t="shared" si="53"/>
        <v>0</v>
      </c>
      <c r="Q101" s="320">
        <f t="shared" si="53"/>
        <v>3</v>
      </c>
      <c r="R101" s="320">
        <f t="shared" si="53"/>
        <v>2</v>
      </c>
      <c r="S101" s="320">
        <f t="shared" si="53"/>
        <v>2</v>
      </c>
      <c r="T101" s="320">
        <f t="shared" si="53"/>
        <v>3</v>
      </c>
      <c r="U101" s="320">
        <f t="shared" si="53"/>
        <v>9</v>
      </c>
      <c r="V101" s="320">
        <f t="shared" si="53"/>
        <v>9</v>
      </c>
      <c r="W101" s="320">
        <f t="shared" si="53"/>
        <v>15</v>
      </c>
      <c r="X101" s="320">
        <f t="shared" si="53"/>
        <v>11</v>
      </c>
      <c r="Y101" s="320">
        <f t="shared" si="53"/>
        <v>11</v>
      </c>
    </row>
    <row r="102" spans="1:25" ht="15.75" customHeight="1">
      <c r="A102" s="415" t="s">
        <v>213</v>
      </c>
      <c r="B102" s="408"/>
      <c r="C102" s="408"/>
      <c r="D102" s="408"/>
      <c r="E102" s="408"/>
      <c r="F102" s="408"/>
      <c r="G102" s="302">
        <f t="shared" ref="G102:Y102" si="54">SUM(G101,G67)</f>
        <v>240</v>
      </c>
      <c r="H102" s="302">
        <f t="shared" si="54"/>
        <v>7200</v>
      </c>
      <c r="I102" s="302">
        <f t="shared" si="54"/>
        <v>2472</v>
      </c>
      <c r="J102" s="302">
        <f t="shared" si="54"/>
        <v>1179</v>
      </c>
      <c r="K102" s="302">
        <f t="shared" si="54"/>
        <v>54</v>
      </c>
      <c r="L102" s="302">
        <f t="shared" si="54"/>
        <v>1239</v>
      </c>
      <c r="M102" s="302">
        <f t="shared" si="54"/>
        <v>4704</v>
      </c>
      <c r="N102" s="320">
        <f t="shared" si="54"/>
        <v>24</v>
      </c>
      <c r="O102" s="320">
        <f t="shared" si="54"/>
        <v>16</v>
      </c>
      <c r="P102" s="320">
        <f t="shared" si="54"/>
        <v>16</v>
      </c>
      <c r="Q102" s="320">
        <f t="shared" si="54"/>
        <v>24</v>
      </c>
      <c r="R102" s="320">
        <f t="shared" si="54"/>
        <v>17</v>
      </c>
      <c r="S102" s="320">
        <f t="shared" si="54"/>
        <v>17</v>
      </c>
      <c r="T102" s="320">
        <f t="shared" si="54"/>
        <v>22</v>
      </c>
      <c r="U102" s="320">
        <f t="shared" si="54"/>
        <v>16</v>
      </c>
      <c r="V102" s="320">
        <f t="shared" si="54"/>
        <v>16</v>
      </c>
      <c r="W102" s="320">
        <f t="shared" si="54"/>
        <v>22</v>
      </c>
      <c r="X102" s="320">
        <f t="shared" si="54"/>
        <v>14</v>
      </c>
      <c r="Y102" s="320">
        <f t="shared" si="54"/>
        <v>14</v>
      </c>
    </row>
    <row r="103" spans="1:25" ht="15.75" customHeight="1">
      <c r="A103" s="431" t="s">
        <v>214</v>
      </c>
      <c r="B103" s="408"/>
      <c r="C103" s="408"/>
      <c r="D103" s="408"/>
      <c r="E103" s="408"/>
      <c r="F103" s="408"/>
      <c r="G103" s="408"/>
      <c r="H103" s="408"/>
      <c r="I103" s="408"/>
      <c r="J103" s="408"/>
      <c r="K103" s="408"/>
      <c r="L103" s="408"/>
      <c r="M103" s="408"/>
      <c r="N103" s="320">
        <f t="shared" ref="N103:Y103" si="55">N102</f>
        <v>24</v>
      </c>
      <c r="O103" s="320">
        <f t="shared" si="55"/>
        <v>16</v>
      </c>
      <c r="P103" s="320">
        <f t="shared" si="55"/>
        <v>16</v>
      </c>
      <c r="Q103" s="320">
        <f t="shared" si="55"/>
        <v>24</v>
      </c>
      <c r="R103" s="320">
        <f t="shared" si="55"/>
        <v>17</v>
      </c>
      <c r="S103" s="320">
        <f t="shared" si="55"/>
        <v>17</v>
      </c>
      <c r="T103" s="320">
        <f t="shared" si="55"/>
        <v>22</v>
      </c>
      <c r="U103" s="320">
        <f t="shared" si="55"/>
        <v>16</v>
      </c>
      <c r="V103" s="320">
        <f t="shared" si="55"/>
        <v>16</v>
      </c>
      <c r="W103" s="320">
        <f t="shared" si="55"/>
        <v>22</v>
      </c>
      <c r="X103" s="320">
        <f t="shared" si="55"/>
        <v>14</v>
      </c>
      <c r="Y103" s="320">
        <f t="shared" si="55"/>
        <v>14</v>
      </c>
    </row>
    <row r="104" spans="1:25" ht="15.75" customHeight="1">
      <c r="A104" s="431" t="s">
        <v>215</v>
      </c>
      <c r="B104" s="408"/>
      <c r="C104" s="408"/>
      <c r="D104" s="408"/>
      <c r="E104" s="408"/>
      <c r="F104" s="408"/>
      <c r="G104" s="408"/>
      <c r="H104" s="408"/>
      <c r="I104" s="408"/>
      <c r="J104" s="408"/>
      <c r="K104" s="408"/>
      <c r="L104" s="408"/>
      <c r="M104" s="408"/>
      <c r="N104" s="320">
        <v>2</v>
      </c>
      <c r="O104" s="320"/>
      <c r="P104" s="299">
        <v>3</v>
      </c>
      <c r="Q104" s="299">
        <v>3</v>
      </c>
      <c r="R104" s="299"/>
      <c r="S104" s="299">
        <v>2</v>
      </c>
      <c r="T104" s="299">
        <v>3</v>
      </c>
      <c r="U104" s="299"/>
      <c r="V104" s="299">
        <v>3</v>
      </c>
      <c r="W104" s="299">
        <v>2</v>
      </c>
      <c r="X104" s="299"/>
      <c r="Y104" s="292">
        <v>1</v>
      </c>
    </row>
    <row r="105" spans="1:25" ht="15.75" customHeight="1">
      <c r="A105" s="431" t="s">
        <v>216</v>
      </c>
      <c r="B105" s="408"/>
      <c r="C105" s="408"/>
      <c r="D105" s="408"/>
      <c r="E105" s="408"/>
      <c r="F105" s="408"/>
      <c r="G105" s="408"/>
      <c r="H105" s="408"/>
      <c r="I105" s="408"/>
      <c r="J105" s="408"/>
      <c r="K105" s="408"/>
      <c r="L105" s="408"/>
      <c r="M105" s="408"/>
      <c r="N105" s="320">
        <v>5</v>
      </c>
      <c r="O105" s="320"/>
      <c r="P105" s="299">
        <v>4</v>
      </c>
      <c r="Q105" s="299">
        <v>3</v>
      </c>
      <c r="R105" s="299"/>
      <c r="S105" s="299">
        <v>4</v>
      </c>
      <c r="T105" s="299">
        <v>3</v>
      </c>
      <c r="U105" s="299"/>
      <c r="V105" s="299">
        <v>3</v>
      </c>
      <c r="W105" s="299">
        <v>5</v>
      </c>
      <c r="X105" s="299"/>
      <c r="Y105" s="292">
        <v>6</v>
      </c>
    </row>
    <row r="106" spans="1:25" ht="15.75" customHeight="1">
      <c r="A106" s="431" t="s">
        <v>217</v>
      </c>
      <c r="B106" s="408"/>
      <c r="C106" s="408"/>
      <c r="D106" s="408"/>
      <c r="E106" s="408"/>
      <c r="F106" s="408"/>
      <c r="G106" s="408"/>
      <c r="H106" s="408"/>
      <c r="I106" s="408"/>
      <c r="J106" s="408"/>
      <c r="K106" s="408"/>
      <c r="L106" s="408"/>
      <c r="M106" s="408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2"/>
    </row>
    <row r="107" spans="1:25" ht="15.75" customHeight="1">
      <c r="A107" s="431" t="s">
        <v>218</v>
      </c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293"/>
      <c r="O107" s="291"/>
      <c r="P107" s="291"/>
      <c r="Q107" s="293"/>
      <c r="R107" s="293"/>
      <c r="S107" s="318">
        <v>1</v>
      </c>
      <c r="T107" s="318"/>
      <c r="U107" s="293"/>
      <c r="V107" s="318"/>
      <c r="W107" s="318">
        <v>1</v>
      </c>
      <c r="X107" s="293"/>
      <c r="Y107" s="292">
        <v>1</v>
      </c>
    </row>
    <row r="108" spans="1:25" ht="15.75" customHeight="1">
      <c r="A108" s="432" t="s">
        <v>219</v>
      </c>
      <c r="B108" s="408"/>
      <c r="C108" s="408"/>
      <c r="D108" s="408"/>
      <c r="E108" s="408"/>
      <c r="F108" s="408"/>
      <c r="G108" s="408"/>
      <c r="H108" s="408"/>
      <c r="I108" s="408"/>
      <c r="J108" s="408"/>
      <c r="K108" s="408"/>
      <c r="L108" s="408"/>
      <c r="M108" s="408"/>
      <c r="N108" s="433" t="s">
        <v>220</v>
      </c>
      <c r="O108" s="408"/>
      <c r="P108" s="408"/>
      <c r="Q108" s="434">
        <f>G67/G102*100</f>
        <v>74.791666666666671</v>
      </c>
      <c r="R108" s="408"/>
      <c r="S108" s="408"/>
      <c r="T108" s="434" t="s">
        <v>221</v>
      </c>
      <c r="U108" s="408"/>
      <c r="V108" s="408"/>
      <c r="W108" s="434">
        <f>G101/G102*100</f>
        <v>25.208333333333332</v>
      </c>
      <c r="X108" s="408"/>
      <c r="Y108" s="330"/>
    </row>
    <row r="109" spans="1:25" ht="15.75" customHeight="1">
      <c r="A109" s="249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50"/>
      <c r="O109" s="250"/>
      <c r="P109" s="250"/>
      <c r="Q109" s="251"/>
      <c r="R109" s="251"/>
      <c r="S109" s="251"/>
      <c r="T109" s="250"/>
      <c r="U109" s="250"/>
      <c r="V109" s="250"/>
      <c r="W109" s="250"/>
      <c r="X109" s="250"/>
      <c r="Y109" s="61"/>
    </row>
    <row r="110" spans="1:25" ht="15.75" customHeight="1">
      <c r="A110" s="51"/>
      <c r="B110" s="252"/>
      <c r="C110" s="437" t="s">
        <v>33</v>
      </c>
      <c r="D110" s="354"/>
      <c r="E110" s="354"/>
      <c r="F110" s="354"/>
      <c r="G110" s="354"/>
      <c r="H110" s="354"/>
      <c r="I110" s="354"/>
      <c r="J110" s="354"/>
      <c r="K110" s="354"/>
      <c r="L110" s="253"/>
      <c r="M110" s="253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ht="15.75" customHeight="1">
      <c r="A111" s="51"/>
      <c r="B111" s="101"/>
      <c r="C111" s="254"/>
      <c r="D111" s="255"/>
      <c r="E111" s="255"/>
      <c r="F111" s="254"/>
      <c r="G111" s="254"/>
      <c r="H111" s="254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</row>
    <row r="112" spans="1:25" ht="15.75" customHeight="1">
      <c r="A112" s="248" t="s">
        <v>94</v>
      </c>
      <c r="B112" s="256" t="s">
        <v>222</v>
      </c>
      <c r="C112" s="76"/>
      <c r="D112" s="86"/>
      <c r="E112" s="86"/>
      <c r="F112" s="257"/>
      <c r="G112" s="258">
        <f t="shared" ref="G112:J112" si="56">G113+G114</f>
        <v>13.5</v>
      </c>
      <c r="H112" s="258">
        <f t="shared" si="56"/>
        <v>405</v>
      </c>
      <c r="I112" s="258">
        <f t="shared" si="56"/>
        <v>264</v>
      </c>
      <c r="J112" s="258">
        <f t="shared" si="56"/>
        <v>4</v>
      </c>
      <c r="K112" s="258"/>
      <c r="L112" s="258">
        <f t="shared" ref="L112:M112" si="57">L113+L114</f>
        <v>260</v>
      </c>
      <c r="M112" s="258">
        <f t="shared" si="57"/>
        <v>141</v>
      </c>
      <c r="N112" s="29"/>
      <c r="O112" s="82"/>
      <c r="P112" s="26"/>
      <c r="Q112" s="24"/>
      <c r="R112" s="82"/>
      <c r="S112" s="26"/>
      <c r="T112" s="24"/>
      <c r="U112" s="82"/>
      <c r="V112" s="26"/>
      <c r="W112" s="24"/>
      <c r="X112" s="26"/>
      <c r="Y112" s="101"/>
    </row>
    <row r="113" spans="1:25" ht="15.75" customHeight="1">
      <c r="A113" s="105" t="s">
        <v>223</v>
      </c>
      <c r="B113" s="112" t="s">
        <v>222</v>
      </c>
      <c r="C113" s="76"/>
      <c r="D113" s="77" t="s">
        <v>224</v>
      </c>
      <c r="E113" s="259"/>
      <c r="F113" s="260"/>
      <c r="G113" s="261">
        <v>6.5</v>
      </c>
      <c r="H113" s="262">
        <f t="shared" ref="H113:H114" si="58">G113*30</f>
        <v>195</v>
      </c>
      <c r="I113" s="246">
        <f t="shared" ref="I113:I114" si="59">J113+K113+L113</f>
        <v>132</v>
      </c>
      <c r="J113" s="247">
        <v>4</v>
      </c>
      <c r="K113" s="247"/>
      <c r="L113" s="247">
        <v>128</v>
      </c>
      <c r="M113" s="263">
        <f t="shared" ref="M113:M115" si="60">H113-I113</f>
        <v>63</v>
      </c>
      <c r="N113" s="29">
        <v>4</v>
      </c>
      <c r="O113" s="82">
        <v>4</v>
      </c>
      <c r="P113" s="26">
        <v>4</v>
      </c>
      <c r="Q113" s="24"/>
      <c r="R113" s="82"/>
      <c r="S113" s="26"/>
      <c r="T113" s="264"/>
      <c r="U113" s="265"/>
      <c r="V113" s="266"/>
      <c r="W113" s="264"/>
      <c r="X113" s="266"/>
      <c r="Y113" s="101"/>
    </row>
    <row r="114" spans="1:25" ht="15.75" customHeight="1">
      <c r="A114" s="105" t="s">
        <v>225</v>
      </c>
      <c r="B114" s="112" t="s">
        <v>222</v>
      </c>
      <c r="C114" s="76"/>
      <c r="D114" s="77" t="s">
        <v>226</v>
      </c>
      <c r="E114" s="259"/>
      <c r="F114" s="260"/>
      <c r="G114" s="80">
        <v>7</v>
      </c>
      <c r="H114" s="81">
        <f t="shared" si="58"/>
        <v>210</v>
      </c>
      <c r="I114" s="24">
        <f t="shared" si="59"/>
        <v>132</v>
      </c>
      <c r="J114" s="27"/>
      <c r="K114" s="27"/>
      <c r="L114" s="27">
        <v>132</v>
      </c>
      <c r="M114" s="267">
        <f t="shared" si="60"/>
        <v>78</v>
      </c>
      <c r="N114" s="29"/>
      <c r="O114" s="82"/>
      <c r="P114" s="26"/>
      <c r="Q114" s="24">
        <v>4</v>
      </c>
      <c r="R114" s="82">
        <v>4</v>
      </c>
      <c r="S114" s="26">
        <v>4</v>
      </c>
      <c r="T114" s="264"/>
      <c r="U114" s="265"/>
      <c r="V114" s="266"/>
      <c r="W114" s="264"/>
      <c r="X114" s="266"/>
      <c r="Y114" s="101"/>
    </row>
    <row r="115" spans="1:25" ht="15.75" customHeight="1">
      <c r="A115" s="105" t="s">
        <v>227</v>
      </c>
      <c r="B115" s="112" t="s">
        <v>222</v>
      </c>
      <c r="C115" s="76"/>
      <c r="D115" s="259" t="s">
        <v>228</v>
      </c>
      <c r="E115" s="86"/>
      <c r="F115" s="260"/>
      <c r="G115" s="80"/>
      <c r="H115" s="81"/>
      <c r="I115" s="268"/>
      <c r="J115" s="27"/>
      <c r="K115" s="27"/>
      <c r="L115" s="27"/>
      <c r="M115" s="267">
        <f t="shared" si="60"/>
        <v>0</v>
      </c>
      <c r="N115" s="29"/>
      <c r="O115" s="82"/>
      <c r="P115" s="26"/>
      <c r="Q115" s="24"/>
      <c r="R115" s="82"/>
      <c r="S115" s="26"/>
      <c r="T115" s="269" t="s">
        <v>229</v>
      </c>
      <c r="U115" s="270" t="s">
        <v>229</v>
      </c>
      <c r="V115" s="271" t="s">
        <v>229</v>
      </c>
      <c r="W115" s="269" t="s">
        <v>229</v>
      </c>
      <c r="X115" s="266"/>
      <c r="Y115" s="101"/>
    </row>
    <row r="116" spans="1:25" ht="31.2" customHeight="1">
      <c r="A116" s="248" t="s">
        <v>230</v>
      </c>
      <c r="B116" s="272" t="s">
        <v>231</v>
      </c>
      <c r="C116" s="77"/>
      <c r="D116" s="259"/>
      <c r="E116" s="86"/>
      <c r="F116" s="273"/>
      <c r="G116" s="258">
        <f t="shared" ref="G116:M116" si="61">SUM(G117:G120)</f>
        <v>18</v>
      </c>
      <c r="H116" s="258">
        <f t="shared" si="61"/>
        <v>540</v>
      </c>
      <c r="I116" s="258">
        <f t="shared" si="61"/>
        <v>294</v>
      </c>
      <c r="J116" s="258">
        <f t="shared" si="61"/>
        <v>0</v>
      </c>
      <c r="K116" s="258">
        <f t="shared" si="61"/>
        <v>0</v>
      </c>
      <c r="L116" s="258">
        <f t="shared" si="61"/>
        <v>294</v>
      </c>
      <c r="M116" s="258">
        <f t="shared" si="61"/>
        <v>246</v>
      </c>
      <c r="N116" s="27"/>
      <c r="O116" s="27"/>
      <c r="P116" s="27"/>
      <c r="Q116" s="27"/>
      <c r="R116" s="27"/>
      <c r="S116" s="27"/>
      <c r="T116" s="109"/>
      <c r="U116" s="109"/>
      <c r="V116" s="109"/>
      <c r="W116" s="109"/>
      <c r="X116" s="274"/>
      <c r="Y116" s="101"/>
    </row>
    <row r="117" spans="1:25" ht="15.75" customHeight="1">
      <c r="A117" s="105"/>
      <c r="B117" s="275" t="s">
        <v>232</v>
      </c>
      <c r="C117" s="276">
        <v>2</v>
      </c>
      <c r="D117" s="276" t="s">
        <v>94</v>
      </c>
      <c r="E117" s="86"/>
      <c r="F117" s="273"/>
      <c r="G117" s="277">
        <v>6</v>
      </c>
      <c r="H117" s="27">
        <f t="shared" ref="H117:H120" si="62">G117*30</f>
        <v>180</v>
      </c>
      <c r="I117" s="246">
        <f t="shared" ref="I117:I120" si="63">J117+K117+L117</f>
        <v>99</v>
      </c>
      <c r="J117" s="27"/>
      <c r="K117" s="27"/>
      <c r="L117" s="27">
        <v>99</v>
      </c>
      <c r="M117" s="267">
        <f t="shared" ref="M117:M120" si="64">H117-I117</f>
        <v>81</v>
      </c>
      <c r="N117" s="27">
        <v>3</v>
      </c>
      <c r="O117" s="27">
        <v>3</v>
      </c>
      <c r="P117" s="27">
        <v>3</v>
      </c>
      <c r="Q117" s="27"/>
      <c r="R117" s="27"/>
      <c r="S117" s="27"/>
      <c r="T117" s="109"/>
      <c r="U117" s="109"/>
      <c r="V117" s="109"/>
      <c r="W117" s="109"/>
      <c r="X117" s="274"/>
      <c r="Y117" s="101"/>
    </row>
    <row r="118" spans="1:25" ht="15.75" customHeight="1">
      <c r="A118" s="105"/>
      <c r="B118" s="275" t="s">
        <v>232</v>
      </c>
      <c r="C118" s="276">
        <v>4</v>
      </c>
      <c r="D118" s="276" t="s">
        <v>233</v>
      </c>
      <c r="E118" s="86"/>
      <c r="F118" s="273"/>
      <c r="G118" s="277">
        <v>6</v>
      </c>
      <c r="H118" s="27">
        <f t="shared" si="62"/>
        <v>180</v>
      </c>
      <c r="I118" s="246">
        <f t="shared" si="63"/>
        <v>99</v>
      </c>
      <c r="J118" s="27"/>
      <c r="K118" s="27"/>
      <c r="L118" s="27">
        <v>99</v>
      </c>
      <c r="M118" s="267">
        <f t="shared" si="64"/>
        <v>81</v>
      </c>
      <c r="N118" s="27"/>
      <c r="O118" s="27"/>
      <c r="P118" s="27"/>
      <c r="Q118" s="27">
        <v>3</v>
      </c>
      <c r="R118" s="27">
        <v>3</v>
      </c>
      <c r="S118" s="27">
        <v>3</v>
      </c>
      <c r="T118" s="109"/>
      <c r="U118" s="109"/>
      <c r="V118" s="109"/>
      <c r="W118" s="109"/>
      <c r="X118" s="274"/>
      <c r="Y118" s="101"/>
    </row>
    <row r="119" spans="1:25" ht="15.75" customHeight="1">
      <c r="A119" s="105"/>
      <c r="B119" s="275" t="s">
        <v>232</v>
      </c>
      <c r="C119" s="276">
        <v>6</v>
      </c>
      <c r="D119" s="276" t="s">
        <v>234</v>
      </c>
      <c r="E119" s="86"/>
      <c r="F119" s="273"/>
      <c r="G119" s="277">
        <v>4</v>
      </c>
      <c r="H119" s="27">
        <f t="shared" si="62"/>
        <v>120</v>
      </c>
      <c r="I119" s="246">
        <f t="shared" si="63"/>
        <v>66</v>
      </c>
      <c r="J119" s="27"/>
      <c r="K119" s="27"/>
      <c r="L119" s="27">
        <v>66</v>
      </c>
      <c r="M119" s="267">
        <f t="shared" si="64"/>
        <v>54</v>
      </c>
      <c r="N119" s="27"/>
      <c r="O119" s="27"/>
      <c r="P119" s="27"/>
      <c r="Q119" s="27"/>
      <c r="R119" s="27"/>
      <c r="S119" s="27"/>
      <c r="T119" s="109">
        <v>2</v>
      </c>
      <c r="U119" s="109">
        <v>2</v>
      </c>
      <c r="V119" s="109">
        <v>2</v>
      </c>
      <c r="W119" s="109"/>
      <c r="X119" s="274"/>
      <c r="Y119" s="101"/>
    </row>
    <row r="120" spans="1:25" ht="15.75" customHeight="1">
      <c r="A120" s="105"/>
      <c r="B120" s="275" t="s">
        <v>232</v>
      </c>
      <c r="C120" s="276">
        <v>7</v>
      </c>
      <c r="D120" s="276"/>
      <c r="E120" s="86"/>
      <c r="F120" s="273"/>
      <c r="G120" s="277">
        <v>2</v>
      </c>
      <c r="H120" s="27">
        <f t="shared" si="62"/>
        <v>60</v>
      </c>
      <c r="I120" s="246">
        <f t="shared" si="63"/>
        <v>30</v>
      </c>
      <c r="J120" s="27"/>
      <c r="K120" s="27"/>
      <c r="L120" s="27">
        <v>30</v>
      </c>
      <c r="M120" s="267">
        <f t="shared" si="64"/>
        <v>30</v>
      </c>
      <c r="N120" s="27"/>
      <c r="O120" s="27"/>
      <c r="P120" s="27"/>
      <c r="Q120" s="27"/>
      <c r="R120" s="27"/>
      <c r="S120" s="27"/>
      <c r="T120" s="109"/>
      <c r="U120" s="109"/>
      <c r="V120" s="109"/>
      <c r="W120" s="109">
        <v>2</v>
      </c>
      <c r="X120" s="274"/>
      <c r="Y120" s="101"/>
    </row>
    <row r="121" spans="1:25" ht="15.75" customHeight="1">
      <c r="A121" s="331"/>
      <c r="B121" s="332"/>
      <c r="C121" s="333"/>
      <c r="D121" s="333"/>
      <c r="E121" s="334"/>
      <c r="F121" s="335"/>
      <c r="G121" s="336"/>
      <c r="H121" s="337"/>
      <c r="I121" s="337"/>
      <c r="J121" s="337"/>
      <c r="K121" s="337"/>
      <c r="L121" s="337"/>
      <c r="M121" s="338"/>
      <c r="N121" s="337"/>
      <c r="O121" s="337"/>
      <c r="P121" s="337"/>
      <c r="Q121" s="337"/>
      <c r="R121" s="337"/>
      <c r="S121" s="337"/>
      <c r="T121" s="295"/>
      <c r="U121" s="295"/>
      <c r="V121" s="295"/>
      <c r="W121" s="295"/>
      <c r="X121" s="339"/>
      <c r="Y121" s="101"/>
    </row>
    <row r="122" spans="1:25" ht="15.75" customHeight="1">
      <c r="A122" s="331"/>
      <c r="B122" s="332"/>
      <c r="C122" s="333"/>
      <c r="D122" s="333"/>
      <c r="E122" s="334"/>
      <c r="F122" s="335"/>
      <c r="G122" s="336"/>
      <c r="H122" s="337"/>
      <c r="I122" s="337"/>
      <c r="J122" s="337"/>
      <c r="K122" s="337"/>
      <c r="L122" s="337"/>
      <c r="M122" s="338"/>
      <c r="N122" s="337"/>
      <c r="O122" s="337"/>
      <c r="P122" s="337"/>
      <c r="Q122" s="337"/>
      <c r="R122" s="337"/>
      <c r="S122" s="337"/>
      <c r="T122" s="295"/>
      <c r="U122" s="295"/>
      <c r="V122" s="295"/>
      <c r="W122" s="295"/>
      <c r="X122" s="339"/>
      <c r="Y122" s="101"/>
    </row>
    <row r="123" spans="1:25" ht="15.75" customHeight="1">
      <c r="A123" s="331"/>
      <c r="B123" s="332"/>
      <c r="C123" s="333"/>
      <c r="D123" s="333"/>
      <c r="E123" s="334"/>
      <c r="F123" s="335"/>
      <c r="G123" s="336"/>
      <c r="H123" s="337"/>
      <c r="I123" s="337"/>
      <c r="J123" s="337"/>
      <c r="K123" s="337"/>
      <c r="L123" s="337"/>
      <c r="M123" s="338"/>
      <c r="N123" s="337"/>
      <c r="O123" s="337"/>
      <c r="P123" s="337"/>
      <c r="Q123" s="337"/>
      <c r="R123" s="337"/>
      <c r="S123" s="337"/>
      <c r="T123" s="295"/>
      <c r="U123" s="295"/>
      <c r="V123" s="295"/>
      <c r="W123" s="295"/>
      <c r="X123" s="339"/>
      <c r="Y123" s="101"/>
    </row>
    <row r="124" spans="1:25" ht="15.75" customHeight="1">
      <c r="A124" s="278"/>
      <c r="B124" s="279"/>
      <c r="C124" s="280"/>
      <c r="D124" s="281"/>
      <c r="E124" s="282"/>
      <c r="F124" s="283"/>
      <c r="G124" s="250"/>
      <c r="H124" s="49"/>
      <c r="I124" s="284"/>
      <c r="J124" s="49"/>
      <c r="K124" s="49"/>
      <c r="L124" s="49"/>
      <c r="M124" s="284"/>
      <c r="N124" s="49"/>
      <c r="O124" s="49"/>
      <c r="P124" s="49"/>
      <c r="Q124" s="49"/>
      <c r="R124" s="49"/>
      <c r="S124" s="49"/>
      <c r="T124" s="51"/>
      <c r="U124" s="51"/>
      <c r="V124" s="51"/>
      <c r="W124" s="51"/>
      <c r="X124" s="285"/>
      <c r="Y124" s="101"/>
    </row>
    <row r="125" spans="1:25" ht="15.75" customHeight="1">
      <c r="A125" s="61"/>
      <c r="B125" s="286" t="s">
        <v>235</v>
      </c>
      <c r="C125" s="286"/>
      <c r="D125" s="435"/>
      <c r="E125" s="368"/>
      <c r="F125" s="368"/>
      <c r="G125" s="368"/>
      <c r="H125" s="286"/>
      <c r="I125" s="436" t="s">
        <v>236</v>
      </c>
      <c r="J125" s="354"/>
      <c r="K125" s="354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</row>
    <row r="126" spans="1:25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1:25" ht="15.75" customHeight="1">
      <c r="A127" s="61"/>
      <c r="B127" s="286" t="s">
        <v>237</v>
      </c>
      <c r="C127" s="286"/>
      <c r="D127" s="435"/>
      <c r="E127" s="368"/>
      <c r="F127" s="368"/>
      <c r="G127" s="368"/>
      <c r="H127" s="286"/>
      <c r="I127" s="436" t="s">
        <v>238</v>
      </c>
      <c r="J127" s="354"/>
      <c r="K127" s="354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</row>
    <row r="128" spans="1:25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</row>
    <row r="129" spans="1:25" ht="15.75" customHeight="1">
      <c r="A129" s="61"/>
      <c r="B129" s="286" t="s">
        <v>239</v>
      </c>
      <c r="C129" s="286"/>
      <c r="D129" s="435"/>
      <c r="E129" s="368"/>
      <c r="F129" s="368"/>
      <c r="G129" s="368"/>
      <c r="H129" s="286"/>
      <c r="I129" s="436" t="s">
        <v>238</v>
      </c>
      <c r="J129" s="354"/>
      <c r="K129" s="354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</row>
    <row r="130" spans="1:25" ht="15.75" customHeight="1">
      <c r="A130" s="287"/>
      <c r="B130" s="288"/>
      <c r="C130" s="289"/>
      <c r="D130" s="290"/>
      <c r="E130" s="290"/>
      <c r="F130" s="289"/>
      <c r="G130" s="289"/>
      <c r="H130" s="289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101"/>
    </row>
    <row r="131" spans="1:25" ht="15.75" customHeight="1">
      <c r="A131" s="287"/>
      <c r="B131" s="288"/>
      <c r="C131" s="289"/>
      <c r="D131" s="290"/>
      <c r="E131" s="290"/>
      <c r="F131" s="289"/>
      <c r="G131" s="289"/>
      <c r="H131" s="289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101"/>
    </row>
    <row r="132" spans="1:25" ht="15.75" customHeight="1">
      <c r="A132" s="287"/>
      <c r="B132" s="288"/>
      <c r="C132" s="289"/>
      <c r="D132" s="290"/>
      <c r="E132" s="290"/>
      <c r="F132" s="289"/>
      <c r="G132" s="289"/>
      <c r="H132" s="289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101"/>
    </row>
    <row r="133" spans="1:25" ht="15.75" customHeight="1">
      <c r="A133" s="287"/>
      <c r="B133" s="288"/>
      <c r="C133" s="289"/>
      <c r="D133" s="290"/>
      <c r="E133" s="290"/>
      <c r="F133" s="289"/>
      <c r="G133" s="289"/>
      <c r="H133" s="289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101"/>
    </row>
    <row r="134" spans="1:25" ht="15.75" customHeight="1">
      <c r="A134" s="287"/>
      <c r="B134" s="288"/>
      <c r="C134" s="289"/>
      <c r="D134" s="290"/>
      <c r="E134" s="290"/>
      <c r="F134" s="289"/>
      <c r="G134" s="289"/>
      <c r="H134" s="289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101"/>
    </row>
    <row r="135" spans="1:25" ht="15.75" customHeight="1">
      <c r="A135" s="287"/>
      <c r="B135" s="288"/>
      <c r="C135" s="289"/>
      <c r="D135" s="290"/>
      <c r="E135" s="290"/>
      <c r="F135" s="289"/>
      <c r="G135" s="289"/>
      <c r="H135" s="289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101"/>
    </row>
    <row r="136" spans="1:25" ht="15.75" customHeight="1">
      <c r="A136" s="287"/>
      <c r="B136" s="288"/>
      <c r="C136" s="289"/>
      <c r="D136" s="290"/>
      <c r="E136" s="290"/>
      <c r="F136" s="289"/>
      <c r="G136" s="289"/>
      <c r="H136" s="289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101"/>
    </row>
    <row r="137" spans="1:25" ht="15.75" customHeight="1">
      <c r="A137" s="287"/>
      <c r="B137" s="288"/>
      <c r="C137" s="289"/>
      <c r="D137" s="290"/>
      <c r="E137" s="290"/>
      <c r="F137" s="289"/>
      <c r="G137" s="289"/>
      <c r="H137" s="289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101"/>
    </row>
    <row r="138" spans="1:25" ht="15.75" customHeight="1">
      <c r="A138" s="287"/>
      <c r="B138" s="288"/>
      <c r="C138" s="289"/>
      <c r="D138" s="290"/>
      <c r="E138" s="290"/>
      <c r="F138" s="289"/>
      <c r="G138" s="289"/>
      <c r="H138" s="289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101"/>
    </row>
    <row r="139" spans="1:25" ht="15.75" customHeight="1">
      <c r="A139" s="287"/>
      <c r="B139" s="288"/>
      <c r="C139" s="289"/>
      <c r="D139" s="290"/>
      <c r="E139" s="290"/>
      <c r="F139" s="289"/>
      <c r="G139" s="289"/>
      <c r="H139" s="289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101"/>
    </row>
    <row r="140" spans="1:25" ht="15.75" customHeight="1">
      <c r="A140" s="287"/>
      <c r="B140" s="288"/>
      <c r="C140" s="289"/>
      <c r="D140" s="290"/>
      <c r="E140" s="290"/>
      <c r="F140" s="289"/>
      <c r="G140" s="289"/>
      <c r="H140" s="289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101"/>
    </row>
    <row r="141" spans="1:25" ht="15.75" customHeight="1">
      <c r="A141" s="287"/>
      <c r="B141" s="288"/>
      <c r="C141" s="289"/>
      <c r="D141" s="290"/>
      <c r="E141" s="290"/>
      <c r="F141" s="289"/>
      <c r="G141" s="289"/>
      <c r="H141" s="289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101"/>
    </row>
    <row r="142" spans="1:25" ht="15.75" customHeight="1">
      <c r="A142" s="287"/>
      <c r="B142" s="288"/>
      <c r="C142" s="289"/>
      <c r="D142" s="290"/>
      <c r="E142" s="290"/>
      <c r="F142" s="289"/>
      <c r="G142" s="289"/>
      <c r="H142" s="289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101"/>
    </row>
    <row r="143" spans="1:25" ht="15.75" customHeight="1">
      <c r="A143" s="287"/>
      <c r="B143" s="288"/>
      <c r="C143" s="289"/>
      <c r="D143" s="290"/>
      <c r="E143" s="290"/>
      <c r="F143" s="289"/>
      <c r="G143" s="289"/>
      <c r="H143" s="289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101"/>
    </row>
    <row r="144" spans="1:25" ht="15.75" customHeight="1">
      <c r="A144" s="287"/>
      <c r="B144" s="288"/>
      <c r="C144" s="289"/>
      <c r="D144" s="290"/>
      <c r="E144" s="290"/>
      <c r="F144" s="289"/>
      <c r="G144" s="289"/>
      <c r="H144" s="289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101"/>
    </row>
    <row r="145" spans="1:25" ht="15.75" customHeight="1">
      <c r="A145" s="287"/>
      <c r="B145" s="288"/>
      <c r="C145" s="289"/>
      <c r="D145" s="290"/>
      <c r="E145" s="290"/>
      <c r="F145" s="289"/>
      <c r="G145" s="289"/>
      <c r="H145" s="289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101"/>
    </row>
    <row r="146" spans="1:25" ht="15.75" customHeight="1">
      <c r="A146" s="287"/>
      <c r="B146" s="288"/>
      <c r="C146" s="289"/>
      <c r="D146" s="290"/>
      <c r="E146" s="290"/>
      <c r="F146" s="289"/>
      <c r="G146" s="289"/>
      <c r="H146" s="289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101"/>
    </row>
    <row r="147" spans="1:25" ht="15.75" customHeight="1">
      <c r="A147" s="287"/>
      <c r="B147" s="288"/>
      <c r="C147" s="289"/>
      <c r="D147" s="290"/>
      <c r="E147" s="290"/>
      <c r="F147" s="289"/>
      <c r="G147" s="289"/>
      <c r="H147" s="289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101"/>
    </row>
    <row r="148" spans="1:25" ht="15.75" customHeight="1">
      <c r="A148" s="287"/>
      <c r="B148" s="288"/>
      <c r="C148" s="289"/>
      <c r="D148" s="290"/>
      <c r="E148" s="290"/>
      <c r="F148" s="289"/>
      <c r="G148" s="289"/>
      <c r="H148" s="289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101"/>
    </row>
    <row r="149" spans="1:25" ht="15.75" customHeight="1">
      <c r="A149" s="287"/>
      <c r="B149" s="288"/>
      <c r="C149" s="289"/>
      <c r="D149" s="290"/>
      <c r="E149" s="290"/>
      <c r="F149" s="289"/>
      <c r="G149" s="289"/>
      <c r="H149" s="289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101"/>
    </row>
    <row r="150" spans="1:25" ht="15.75" customHeight="1">
      <c r="A150" s="287"/>
      <c r="B150" s="288"/>
      <c r="C150" s="289"/>
      <c r="D150" s="290"/>
      <c r="E150" s="290"/>
      <c r="F150" s="289"/>
      <c r="G150" s="289"/>
      <c r="H150" s="289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101"/>
    </row>
    <row r="151" spans="1:25" ht="15.75" customHeight="1">
      <c r="A151" s="287"/>
      <c r="B151" s="288"/>
      <c r="C151" s="289"/>
      <c r="D151" s="290"/>
      <c r="E151" s="290"/>
      <c r="F151" s="289"/>
      <c r="G151" s="289"/>
      <c r="H151" s="289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101"/>
    </row>
    <row r="152" spans="1:25" ht="15.75" customHeight="1">
      <c r="A152" s="287"/>
      <c r="B152" s="288"/>
      <c r="C152" s="289"/>
      <c r="D152" s="290"/>
      <c r="E152" s="290"/>
      <c r="F152" s="289"/>
      <c r="G152" s="289"/>
      <c r="H152" s="289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101"/>
    </row>
    <row r="153" spans="1:25" ht="15.75" customHeight="1">
      <c r="A153" s="287"/>
      <c r="B153" s="288"/>
      <c r="C153" s="289"/>
      <c r="D153" s="290"/>
      <c r="E153" s="290"/>
      <c r="F153" s="289"/>
      <c r="G153" s="289"/>
      <c r="H153" s="289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101"/>
    </row>
    <row r="154" spans="1:25" ht="15.75" customHeight="1">
      <c r="A154" s="287"/>
      <c r="B154" s="288"/>
      <c r="C154" s="289"/>
      <c r="D154" s="290"/>
      <c r="E154" s="290"/>
      <c r="F154" s="289"/>
      <c r="G154" s="289"/>
      <c r="H154" s="289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101"/>
    </row>
    <row r="155" spans="1:25" ht="15.75" customHeight="1">
      <c r="A155" s="287"/>
      <c r="B155" s="288"/>
      <c r="C155" s="289"/>
      <c r="D155" s="290"/>
      <c r="E155" s="290"/>
      <c r="F155" s="289"/>
      <c r="G155" s="289"/>
      <c r="H155" s="289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101"/>
    </row>
    <row r="156" spans="1:25" ht="15.75" customHeight="1">
      <c r="A156" s="287"/>
      <c r="B156" s="288"/>
      <c r="C156" s="289"/>
      <c r="D156" s="290"/>
      <c r="E156" s="290"/>
      <c r="F156" s="289"/>
      <c r="G156" s="289"/>
      <c r="H156" s="289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101"/>
    </row>
    <row r="157" spans="1:25" ht="15.75" customHeight="1">
      <c r="A157" s="287"/>
      <c r="B157" s="288"/>
      <c r="C157" s="289"/>
      <c r="D157" s="290"/>
      <c r="E157" s="290"/>
      <c r="F157" s="289"/>
      <c r="G157" s="289"/>
      <c r="H157" s="289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101"/>
    </row>
    <row r="158" spans="1:25" ht="15.75" customHeight="1">
      <c r="A158" s="287"/>
      <c r="B158" s="288"/>
      <c r="C158" s="289"/>
      <c r="D158" s="290"/>
      <c r="E158" s="290"/>
      <c r="F158" s="289"/>
      <c r="G158" s="289"/>
      <c r="H158" s="289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101"/>
    </row>
    <row r="159" spans="1:25" ht="15.75" customHeight="1">
      <c r="A159" s="287"/>
      <c r="B159" s="288"/>
      <c r="C159" s="289"/>
      <c r="D159" s="290"/>
      <c r="E159" s="290"/>
      <c r="F159" s="289"/>
      <c r="G159" s="289"/>
      <c r="H159" s="289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101"/>
    </row>
    <row r="160" spans="1:25" ht="15.75" customHeight="1">
      <c r="A160" s="287"/>
      <c r="B160" s="288"/>
      <c r="C160" s="289"/>
      <c r="D160" s="290"/>
      <c r="E160" s="290"/>
      <c r="F160" s="289"/>
      <c r="G160" s="289"/>
      <c r="H160" s="289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101"/>
    </row>
    <row r="161" spans="1:25" ht="15.75" customHeight="1">
      <c r="A161" s="287"/>
      <c r="B161" s="288"/>
      <c r="C161" s="289"/>
      <c r="D161" s="290"/>
      <c r="E161" s="290"/>
      <c r="F161" s="289"/>
      <c r="G161" s="289"/>
      <c r="H161" s="289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101"/>
    </row>
    <row r="162" spans="1:25" ht="15.75" customHeight="1">
      <c r="A162" s="287"/>
      <c r="B162" s="288"/>
      <c r="C162" s="289"/>
      <c r="D162" s="290"/>
      <c r="E162" s="290"/>
      <c r="F162" s="289"/>
      <c r="G162" s="289"/>
      <c r="H162" s="289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101"/>
    </row>
    <row r="163" spans="1:25" ht="15.75" customHeight="1">
      <c r="A163" s="287"/>
      <c r="B163" s="288"/>
      <c r="C163" s="289"/>
      <c r="D163" s="290"/>
      <c r="E163" s="290"/>
      <c r="F163" s="289"/>
      <c r="G163" s="289"/>
      <c r="H163" s="289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101"/>
    </row>
    <row r="164" spans="1:25" ht="15.75" customHeight="1">
      <c r="A164" s="287"/>
      <c r="B164" s="288"/>
      <c r="C164" s="289"/>
      <c r="D164" s="290"/>
      <c r="E164" s="290"/>
      <c r="F164" s="289"/>
      <c r="G164" s="289"/>
      <c r="H164" s="289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101"/>
    </row>
    <row r="165" spans="1:25" ht="15.75" customHeight="1">
      <c r="A165" s="287"/>
      <c r="B165" s="288"/>
      <c r="C165" s="289"/>
      <c r="D165" s="290"/>
      <c r="E165" s="290"/>
      <c r="F165" s="289"/>
      <c r="G165" s="289"/>
      <c r="H165" s="289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101"/>
    </row>
    <row r="166" spans="1:25" ht="15.75" customHeight="1">
      <c r="A166" s="287"/>
      <c r="B166" s="288"/>
      <c r="C166" s="289"/>
      <c r="D166" s="290"/>
      <c r="E166" s="290"/>
      <c r="F166" s="289"/>
      <c r="G166" s="289"/>
      <c r="H166" s="289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101"/>
    </row>
    <row r="167" spans="1:25" ht="15.75" customHeight="1">
      <c r="A167" s="287"/>
      <c r="B167" s="288"/>
      <c r="C167" s="289"/>
      <c r="D167" s="290"/>
      <c r="E167" s="290"/>
      <c r="F167" s="289"/>
      <c r="G167" s="289"/>
      <c r="H167" s="289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101"/>
    </row>
    <row r="168" spans="1:25" ht="15.75" customHeight="1">
      <c r="A168" s="287"/>
      <c r="B168" s="288"/>
      <c r="C168" s="289"/>
      <c r="D168" s="290"/>
      <c r="E168" s="290"/>
      <c r="F168" s="289"/>
      <c r="G168" s="289"/>
      <c r="H168" s="289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101"/>
    </row>
    <row r="169" spans="1:25" ht="15.75" customHeight="1">
      <c r="A169" s="287"/>
      <c r="B169" s="288"/>
      <c r="C169" s="289"/>
      <c r="D169" s="290"/>
      <c r="E169" s="290"/>
      <c r="F169" s="289"/>
      <c r="G169" s="289"/>
      <c r="H169" s="289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101"/>
    </row>
    <row r="170" spans="1:25" ht="15.75" customHeight="1">
      <c r="A170" s="287"/>
      <c r="B170" s="288"/>
      <c r="C170" s="289"/>
      <c r="D170" s="290"/>
      <c r="E170" s="290"/>
      <c r="F170" s="289"/>
      <c r="G170" s="289"/>
      <c r="H170" s="289"/>
      <c r="I170" s="288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101"/>
    </row>
    <row r="171" spans="1:25" ht="15.75" customHeight="1">
      <c r="A171" s="287"/>
      <c r="B171" s="288"/>
      <c r="C171" s="289"/>
      <c r="D171" s="290"/>
      <c r="E171" s="290"/>
      <c r="F171" s="289"/>
      <c r="G171" s="289"/>
      <c r="H171" s="289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101"/>
    </row>
    <row r="172" spans="1:25" ht="15.75" customHeight="1">
      <c r="A172" s="287"/>
      <c r="B172" s="288"/>
      <c r="C172" s="289"/>
      <c r="D172" s="290"/>
      <c r="E172" s="290"/>
      <c r="F172" s="289"/>
      <c r="G172" s="289"/>
      <c r="H172" s="289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101"/>
    </row>
    <row r="173" spans="1:25" ht="15.75" customHeight="1">
      <c r="A173" s="287"/>
      <c r="B173" s="288"/>
      <c r="C173" s="289"/>
      <c r="D173" s="290"/>
      <c r="E173" s="290"/>
      <c r="F173" s="289"/>
      <c r="G173" s="289"/>
      <c r="H173" s="289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101"/>
    </row>
    <row r="174" spans="1:25" ht="15.75" customHeight="1">
      <c r="A174" s="287"/>
      <c r="B174" s="288"/>
      <c r="C174" s="289"/>
      <c r="D174" s="290"/>
      <c r="E174" s="290"/>
      <c r="F174" s="289"/>
      <c r="G174" s="289"/>
      <c r="H174" s="289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101"/>
    </row>
    <row r="175" spans="1:25" ht="15.75" customHeight="1">
      <c r="A175" s="287"/>
      <c r="B175" s="288"/>
      <c r="C175" s="289"/>
      <c r="D175" s="290"/>
      <c r="E175" s="290"/>
      <c r="F175" s="289"/>
      <c r="G175" s="289"/>
      <c r="H175" s="289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101"/>
    </row>
    <row r="176" spans="1:25" ht="15.75" customHeight="1">
      <c r="A176" s="287"/>
      <c r="B176" s="288"/>
      <c r="C176" s="289"/>
      <c r="D176" s="290"/>
      <c r="E176" s="290"/>
      <c r="F176" s="289"/>
      <c r="G176" s="289"/>
      <c r="H176" s="289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101"/>
    </row>
    <row r="177" spans="1:25" ht="15.75" customHeight="1">
      <c r="A177" s="287"/>
      <c r="B177" s="288"/>
      <c r="C177" s="289"/>
      <c r="D177" s="290"/>
      <c r="E177" s="290"/>
      <c r="F177" s="289"/>
      <c r="G177" s="289"/>
      <c r="H177" s="289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101"/>
    </row>
    <row r="178" spans="1:25" ht="15.75" customHeight="1">
      <c r="A178" s="287"/>
      <c r="B178" s="288"/>
      <c r="C178" s="289"/>
      <c r="D178" s="290"/>
      <c r="E178" s="290"/>
      <c r="F178" s="289"/>
      <c r="G178" s="289"/>
      <c r="H178" s="289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101"/>
    </row>
    <row r="179" spans="1:25" ht="15.75" customHeight="1">
      <c r="A179" s="287"/>
      <c r="B179" s="288"/>
      <c r="C179" s="289"/>
      <c r="D179" s="290"/>
      <c r="E179" s="290"/>
      <c r="F179" s="289"/>
      <c r="G179" s="289"/>
      <c r="H179" s="289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101"/>
    </row>
    <row r="180" spans="1:25" ht="15.75" customHeight="1">
      <c r="A180" s="287"/>
      <c r="B180" s="288"/>
      <c r="C180" s="289"/>
      <c r="D180" s="290"/>
      <c r="E180" s="290"/>
      <c r="F180" s="289"/>
      <c r="G180" s="289"/>
      <c r="H180" s="289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101"/>
    </row>
    <row r="181" spans="1:25" ht="15.75" customHeight="1">
      <c r="A181" s="287"/>
      <c r="B181" s="288"/>
      <c r="C181" s="289"/>
      <c r="D181" s="290"/>
      <c r="E181" s="290"/>
      <c r="F181" s="289"/>
      <c r="G181" s="289"/>
      <c r="H181" s="289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101"/>
    </row>
    <row r="182" spans="1:25" ht="15.75" customHeight="1">
      <c r="A182" s="287"/>
      <c r="B182" s="288"/>
      <c r="C182" s="289"/>
      <c r="D182" s="290"/>
      <c r="E182" s="290"/>
      <c r="F182" s="289"/>
      <c r="G182" s="289"/>
      <c r="H182" s="289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101"/>
    </row>
    <row r="183" spans="1:25" ht="15.75" customHeight="1">
      <c r="A183" s="287"/>
      <c r="B183" s="288"/>
      <c r="C183" s="289"/>
      <c r="D183" s="290"/>
      <c r="E183" s="290"/>
      <c r="F183" s="289"/>
      <c r="G183" s="289"/>
      <c r="H183" s="289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101"/>
    </row>
    <row r="184" spans="1:25" ht="15.75" customHeight="1">
      <c r="A184" s="287"/>
      <c r="B184" s="288"/>
      <c r="C184" s="289"/>
      <c r="D184" s="290"/>
      <c r="E184" s="290"/>
      <c r="F184" s="289"/>
      <c r="G184" s="289"/>
      <c r="H184" s="289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101"/>
    </row>
    <row r="185" spans="1:25" ht="15.75" customHeight="1">
      <c r="A185" s="287"/>
      <c r="B185" s="288"/>
      <c r="C185" s="289"/>
      <c r="D185" s="290"/>
      <c r="E185" s="290"/>
      <c r="F185" s="289"/>
      <c r="G185" s="289"/>
      <c r="H185" s="289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101"/>
    </row>
    <row r="186" spans="1:25" ht="15.75" customHeight="1">
      <c r="A186" s="287"/>
      <c r="B186" s="288"/>
      <c r="C186" s="289"/>
      <c r="D186" s="290"/>
      <c r="E186" s="290"/>
      <c r="F186" s="289"/>
      <c r="G186" s="289"/>
      <c r="H186" s="289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101"/>
    </row>
    <row r="187" spans="1:25" ht="15.75" customHeight="1">
      <c r="A187" s="287"/>
      <c r="B187" s="288"/>
      <c r="C187" s="289"/>
      <c r="D187" s="290"/>
      <c r="E187" s="290"/>
      <c r="F187" s="289"/>
      <c r="G187" s="289"/>
      <c r="H187" s="289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101"/>
    </row>
    <row r="188" spans="1:25" ht="15.75" customHeight="1">
      <c r="A188" s="287"/>
      <c r="B188" s="288"/>
      <c r="C188" s="289"/>
      <c r="D188" s="290"/>
      <c r="E188" s="290"/>
      <c r="F188" s="289"/>
      <c r="G188" s="289"/>
      <c r="H188" s="289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101"/>
    </row>
    <row r="189" spans="1:25" ht="15.75" customHeight="1">
      <c r="A189" s="287"/>
      <c r="B189" s="288"/>
      <c r="C189" s="289"/>
      <c r="D189" s="290"/>
      <c r="E189" s="290"/>
      <c r="F189" s="289"/>
      <c r="G189" s="289"/>
      <c r="H189" s="289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101"/>
    </row>
    <row r="190" spans="1:25" ht="15.75" customHeight="1">
      <c r="A190" s="287"/>
      <c r="B190" s="288"/>
      <c r="C190" s="289"/>
      <c r="D190" s="290"/>
      <c r="E190" s="290"/>
      <c r="F190" s="289"/>
      <c r="G190" s="289"/>
      <c r="H190" s="289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101"/>
    </row>
    <row r="191" spans="1:25" ht="15.75" customHeight="1">
      <c r="A191" s="287"/>
      <c r="B191" s="288"/>
      <c r="C191" s="289"/>
      <c r="D191" s="290"/>
      <c r="E191" s="290"/>
      <c r="F191" s="289"/>
      <c r="G191" s="289"/>
      <c r="H191" s="289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101"/>
    </row>
    <row r="192" spans="1:25" ht="15.75" customHeight="1">
      <c r="A192" s="287"/>
      <c r="B192" s="288"/>
      <c r="C192" s="289"/>
      <c r="D192" s="290"/>
      <c r="E192" s="290"/>
      <c r="F192" s="289"/>
      <c r="G192" s="289"/>
      <c r="H192" s="289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101"/>
    </row>
    <row r="193" spans="1:25" ht="15.75" customHeight="1">
      <c r="A193" s="287"/>
      <c r="B193" s="288"/>
      <c r="C193" s="289"/>
      <c r="D193" s="290"/>
      <c r="E193" s="290"/>
      <c r="F193" s="289"/>
      <c r="G193" s="289"/>
      <c r="H193" s="289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101"/>
    </row>
    <row r="194" spans="1:25" ht="15.75" customHeight="1">
      <c r="A194" s="287"/>
      <c r="B194" s="288"/>
      <c r="C194" s="289"/>
      <c r="D194" s="290"/>
      <c r="E194" s="290"/>
      <c r="F194" s="289"/>
      <c r="G194" s="289"/>
      <c r="H194" s="289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101"/>
    </row>
    <row r="195" spans="1:25" ht="15.75" customHeight="1">
      <c r="A195" s="287"/>
      <c r="B195" s="288"/>
      <c r="C195" s="289"/>
      <c r="D195" s="290"/>
      <c r="E195" s="290"/>
      <c r="F195" s="289"/>
      <c r="G195" s="289"/>
      <c r="H195" s="289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101"/>
    </row>
    <row r="196" spans="1:25" ht="15.75" customHeight="1">
      <c r="A196" s="287"/>
      <c r="B196" s="288"/>
      <c r="C196" s="289"/>
      <c r="D196" s="290"/>
      <c r="E196" s="290"/>
      <c r="F196" s="289"/>
      <c r="G196" s="289"/>
      <c r="H196" s="289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101"/>
    </row>
    <row r="197" spans="1:25" ht="15.75" customHeight="1">
      <c r="A197" s="287"/>
      <c r="B197" s="288"/>
      <c r="C197" s="289"/>
      <c r="D197" s="290"/>
      <c r="E197" s="290"/>
      <c r="F197" s="289"/>
      <c r="G197" s="289"/>
      <c r="H197" s="289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101"/>
    </row>
    <row r="198" spans="1:25" ht="15.75" customHeight="1">
      <c r="A198" s="287"/>
      <c r="B198" s="288"/>
      <c r="C198" s="289"/>
      <c r="D198" s="290"/>
      <c r="E198" s="290"/>
      <c r="F198" s="289"/>
      <c r="G198" s="289"/>
      <c r="H198" s="289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101"/>
    </row>
    <row r="199" spans="1:25" ht="15.75" customHeight="1">
      <c r="A199" s="287"/>
      <c r="B199" s="288"/>
      <c r="C199" s="289"/>
      <c r="D199" s="290"/>
      <c r="E199" s="290"/>
      <c r="F199" s="289"/>
      <c r="G199" s="289"/>
      <c r="H199" s="289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101"/>
    </row>
    <row r="200" spans="1:25" ht="15.75" customHeight="1">
      <c r="A200" s="287"/>
      <c r="B200" s="288"/>
      <c r="C200" s="289"/>
      <c r="D200" s="290"/>
      <c r="E200" s="290"/>
      <c r="F200" s="289"/>
      <c r="G200" s="289"/>
      <c r="H200" s="289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101"/>
    </row>
    <row r="201" spans="1:25" ht="15.75" customHeight="1">
      <c r="A201" s="287"/>
      <c r="B201" s="288"/>
      <c r="C201" s="289"/>
      <c r="D201" s="290"/>
      <c r="E201" s="290"/>
      <c r="F201" s="289"/>
      <c r="G201" s="289"/>
      <c r="H201" s="289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101"/>
    </row>
    <row r="202" spans="1:25" ht="15.75" customHeight="1">
      <c r="A202" s="287"/>
      <c r="B202" s="288"/>
      <c r="C202" s="289"/>
      <c r="D202" s="290"/>
      <c r="E202" s="290"/>
      <c r="F202" s="289"/>
      <c r="G202" s="289"/>
      <c r="H202" s="289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101"/>
    </row>
    <row r="203" spans="1:25" ht="15.75" customHeight="1">
      <c r="A203" s="287"/>
      <c r="B203" s="288"/>
      <c r="C203" s="289"/>
      <c r="D203" s="290"/>
      <c r="E203" s="290"/>
      <c r="F203" s="289"/>
      <c r="G203" s="289"/>
      <c r="H203" s="289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101"/>
    </row>
    <row r="204" spans="1:25" ht="15.75" customHeight="1">
      <c r="A204" s="287"/>
      <c r="B204" s="288"/>
      <c r="C204" s="289"/>
      <c r="D204" s="290"/>
      <c r="E204" s="290"/>
      <c r="F204" s="289"/>
      <c r="G204" s="289"/>
      <c r="H204" s="289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101"/>
    </row>
    <row r="205" spans="1:25" ht="15.75" customHeight="1">
      <c r="A205" s="287"/>
      <c r="B205" s="288"/>
      <c r="C205" s="289"/>
      <c r="D205" s="290"/>
      <c r="E205" s="290"/>
      <c r="F205" s="289"/>
      <c r="G205" s="289"/>
      <c r="H205" s="289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101"/>
    </row>
    <row r="206" spans="1:25" ht="15.75" customHeight="1">
      <c r="A206" s="287"/>
      <c r="B206" s="288"/>
      <c r="C206" s="289"/>
      <c r="D206" s="290"/>
      <c r="E206" s="290"/>
      <c r="F206" s="289"/>
      <c r="G206" s="289"/>
      <c r="H206" s="289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101"/>
    </row>
    <row r="207" spans="1:25" ht="15.75" customHeight="1">
      <c r="A207" s="287"/>
      <c r="B207" s="288"/>
      <c r="C207" s="289"/>
      <c r="D207" s="290"/>
      <c r="E207" s="290"/>
      <c r="F207" s="289"/>
      <c r="G207" s="289"/>
      <c r="H207" s="289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101"/>
    </row>
    <row r="208" spans="1:25" ht="15.75" customHeight="1">
      <c r="A208" s="287"/>
      <c r="B208" s="288"/>
      <c r="C208" s="289"/>
      <c r="D208" s="290"/>
      <c r="E208" s="290"/>
      <c r="F208" s="289"/>
      <c r="G208" s="289"/>
      <c r="H208" s="289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101"/>
    </row>
    <row r="209" spans="1:25" ht="15.75" customHeight="1">
      <c r="A209" s="287"/>
      <c r="B209" s="288"/>
      <c r="C209" s="289"/>
      <c r="D209" s="290"/>
      <c r="E209" s="290"/>
      <c r="F209" s="289"/>
      <c r="G209" s="289"/>
      <c r="H209" s="289"/>
      <c r="I209" s="288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101"/>
    </row>
    <row r="210" spans="1:25" ht="15.75" customHeight="1">
      <c r="A210" s="287"/>
      <c r="B210" s="288"/>
      <c r="C210" s="289"/>
      <c r="D210" s="290"/>
      <c r="E210" s="290"/>
      <c r="F210" s="289"/>
      <c r="G210" s="289"/>
      <c r="H210" s="289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101"/>
    </row>
    <row r="211" spans="1:25" ht="15.75" customHeight="1">
      <c r="A211" s="287"/>
      <c r="B211" s="288"/>
      <c r="C211" s="289"/>
      <c r="D211" s="290"/>
      <c r="E211" s="290"/>
      <c r="F211" s="289"/>
      <c r="G211" s="289"/>
      <c r="H211" s="289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101"/>
    </row>
    <row r="212" spans="1:25" ht="15.75" customHeight="1">
      <c r="A212" s="287"/>
      <c r="B212" s="288"/>
      <c r="C212" s="289"/>
      <c r="D212" s="290"/>
      <c r="E212" s="290"/>
      <c r="F212" s="289"/>
      <c r="G212" s="289"/>
      <c r="H212" s="289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101"/>
    </row>
    <row r="213" spans="1:25" ht="15.75" customHeight="1">
      <c r="A213" s="287"/>
      <c r="B213" s="288"/>
      <c r="C213" s="289"/>
      <c r="D213" s="290"/>
      <c r="E213" s="290"/>
      <c r="F213" s="289"/>
      <c r="G213" s="289"/>
      <c r="H213" s="289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101"/>
    </row>
    <row r="214" spans="1:25" ht="15.75" customHeight="1">
      <c r="A214" s="287"/>
      <c r="B214" s="288"/>
      <c r="C214" s="289"/>
      <c r="D214" s="290"/>
      <c r="E214" s="290"/>
      <c r="F214" s="289"/>
      <c r="G214" s="289"/>
      <c r="H214" s="289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101"/>
    </row>
    <row r="215" spans="1:25" ht="15.75" customHeight="1">
      <c r="A215" s="287"/>
      <c r="B215" s="288"/>
      <c r="C215" s="289"/>
      <c r="D215" s="290"/>
      <c r="E215" s="290"/>
      <c r="F215" s="289"/>
      <c r="G215" s="289"/>
      <c r="H215" s="289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101"/>
    </row>
    <row r="216" spans="1:25" ht="15.75" customHeight="1">
      <c r="A216" s="287"/>
      <c r="B216" s="288"/>
      <c r="C216" s="289"/>
      <c r="D216" s="290"/>
      <c r="E216" s="290"/>
      <c r="F216" s="289"/>
      <c r="G216" s="289"/>
      <c r="H216" s="289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101"/>
    </row>
    <row r="217" spans="1:25" ht="15.75" customHeight="1">
      <c r="A217" s="287"/>
      <c r="B217" s="288"/>
      <c r="C217" s="289"/>
      <c r="D217" s="290"/>
      <c r="E217" s="290"/>
      <c r="F217" s="289"/>
      <c r="G217" s="289"/>
      <c r="H217" s="289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101"/>
    </row>
    <row r="218" spans="1:25" ht="15.75" customHeight="1">
      <c r="A218" s="287"/>
      <c r="B218" s="288"/>
      <c r="C218" s="289"/>
      <c r="D218" s="290"/>
      <c r="E218" s="290"/>
      <c r="F218" s="289"/>
      <c r="G218" s="289"/>
      <c r="H218" s="289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  <c r="X218" s="288"/>
      <c r="Y218" s="101"/>
    </row>
    <row r="219" spans="1:25" ht="15.75" customHeight="1">
      <c r="A219" s="287"/>
      <c r="B219" s="288"/>
      <c r="C219" s="289"/>
      <c r="D219" s="290"/>
      <c r="E219" s="290"/>
      <c r="F219" s="289"/>
      <c r="G219" s="289"/>
      <c r="H219" s="289"/>
      <c r="I219" s="288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101"/>
    </row>
    <row r="220" spans="1:25" ht="15.75" customHeight="1">
      <c r="A220" s="287"/>
      <c r="B220" s="288"/>
      <c r="C220" s="289"/>
      <c r="D220" s="290"/>
      <c r="E220" s="290"/>
      <c r="F220" s="289"/>
      <c r="G220" s="289"/>
      <c r="H220" s="289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101"/>
    </row>
    <row r="221" spans="1:25" ht="15.75" customHeight="1">
      <c r="A221" s="287"/>
      <c r="B221" s="288"/>
      <c r="C221" s="289"/>
      <c r="D221" s="290"/>
      <c r="E221" s="290"/>
      <c r="F221" s="289"/>
      <c r="G221" s="289"/>
      <c r="H221" s="289"/>
      <c r="I221" s="288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101"/>
    </row>
    <row r="222" spans="1:25" ht="15.75" customHeight="1">
      <c r="A222" s="287"/>
      <c r="B222" s="288"/>
      <c r="C222" s="289"/>
      <c r="D222" s="290"/>
      <c r="E222" s="290"/>
      <c r="F222" s="289"/>
      <c r="G222" s="289"/>
      <c r="H222" s="289"/>
      <c r="I222" s="288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101"/>
    </row>
    <row r="223" spans="1:25" ht="15.75" customHeight="1">
      <c r="A223" s="287"/>
      <c r="B223" s="288"/>
      <c r="C223" s="289"/>
      <c r="D223" s="290"/>
      <c r="E223" s="290"/>
      <c r="F223" s="289"/>
      <c r="G223" s="289"/>
      <c r="H223" s="289"/>
      <c r="I223" s="288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101"/>
    </row>
    <row r="224" spans="1:25" ht="15.75" customHeight="1">
      <c r="A224" s="287"/>
      <c r="B224" s="288"/>
      <c r="C224" s="289"/>
      <c r="D224" s="290"/>
      <c r="E224" s="290"/>
      <c r="F224" s="289"/>
      <c r="G224" s="289"/>
      <c r="H224" s="289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101"/>
    </row>
    <row r="225" spans="1:25" ht="15.75" customHeight="1">
      <c r="A225" s="287"/>
      <c r="B225" s="288"/>
      <c r="C225" s="289"/>
      <c r="D225" s="290"/>
      <c r="E225" s="290"/>
      <c r="F225" s="289"/>
      <c r="G225" s="289"/>
      <c r="H225" s="289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101"/>
    </row>
    <row r="226" spans="1:25" ht="15.75" customHeight="1">
      <c r="A226" s="287"/>
      <c r="B226" s="288"/>
      <c r="C226" s="289"/>
      <c r="D226" s="290"/>
      <c r="E226" s="290"/>
      <c r="F226" s="289"/>
      <c r="G226" s="289"/>
      <c r="H226" s="289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101"/>
    </row>
    <row r="227" spans="1:25" ht="15.75" customHeight="1">
      <c r="A227" s="287"/>
      <c r="B227" s="288"/>
      <c r="C227" s="289"/>
      <c r="D227" s="290"/>
      <c r="E227" s="290"/>
      <c r="F227" s="289"/>
      <c r="G227" s="289"/>
      <c r="H227" s="289"/>
      <c r="I227" s="288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101"/>
    </row>
    <row r="228" spans="1:25" ht="15.75" customHeight="1">
      <c r="A228" s="287"/>
      <c r="B228" s="288"/>
      <c r="C228" s="289"/>
      <c r="D228" s="290"/>
      <c r="E228" s="290"/>
      <c r="F228" s="289"/>
      <c r="G228" s="289"/>
      <c r="H228" s="289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  <c r="X228" s="288"/>
      <c r="Y228" s="101"/>
    </row>
    <row r="229" spans="1:25" ht="15.75" customHeight="1">
      <c r="A229" s="287"/>
      <c r="B229" s="288"/>
      <c r="C229" s="289"/>
      <c r="D229" s="290"/>
      <c r="E229" s="290"/>
      <c r="F229" s="289"/>
      <c r="G229" s="289"/>
      <c r="H229" s="289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101"/>
    </row>
    <row r="230" spans="1:25" ht="15.75" customHeight="1">
      <c r="A230" s="287"/>
      <c r="B230" s="288"/>
      <c r="C230" s="289"/>
      <c r="D230" s="290"/>
      <c r="E230" s="290"/>
      <c r="F230" s="289"/>
      <c r="G230" s="289"/>
      <c r="H230" s="289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101"/>
    </row>
    <row r="231" spans="1:25" ht="15.75" customHeight="1">
      <c r="A231" s="287"/>
      <c r="B231" s="288"/>
      <c r="C231" s="289"/>
      <c r="D231" s="290"/>
      <c r="E231" s="290"/>
      <c r="F231" s="289"/>
      <c r="G231" s="289"/>
      <c r="H231" s="289"/>
      <c r="I231" s="288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101"/>
    </row>
    <row r="232" spans="1:25" ht="15.75" customHeight="1">
      <c r="A232" s="287"/>
      <c r="B232" s="288"/>
      <c r="C232" s="289"/>
      <c r="D232" s="290"/>
      <c r="E232" s="290"/>
      <c r="F232" s="289"/>
      <c r="G232" s="289"/>
      <c r="H232" s="289"/>
      <c r="I232" s="288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101"/>
    </row>
    <row r="233" spans="1:25" ht="15.75" customHeight="1">
      <c r="A233" s="287"/>
      <c r="B233" s="288"/>
      <c r="C233" s="289"/>
      <c r="D233" s="290"/>
      <c r="E233" s="290"/>
      <c r="F233" s="289"/>
      <c r="G233" s="289"/>
      <c r="H233" s="289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101"/>
    </row>
    <row r="234" spans="1:25" ht="15.75" customHeight="1">
      <c r="A234" s="287"/>
      <c r="B234" s="288"/>
      <c r="C234" s="289"/>
      <c r="D234" s="290"/>
      <c r="E234" s="290"/>
      <c r="F234" s="289"/>
      <c r="G234" s="289"/>
      <c r="H234" s="289"/>
      <c r="I234" s="288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  <c r="X234" s="288"/>
      <c r="Y234" s="101"/>
    </row>
    <row r="235" spans="1:25" ht="15.75" customHeight="1">
      <c r="A235" s="287"/>
      <c r="B235" s="288"/>
      <c r="C235" s="289"/>
      <c r="D235" s="290"/>
      <c r="E235" s="290"/>
      <c r="F235" s="289"/>
      <c r="G235" s="289"/>
      <c r="H235" s="289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101"/>
    </row>
    <row r="236" spans="1:25" ht="15.75" customHeight="1">
      <c r="A236" s="287"/>
      <c r="B236" s="288"/>
      <c r="C236" s="289"/>
      <c r="D236" s="290"/>
      <c r="E236" s="290"/>
      <c r="F236" s="289"/>
      <c r="G236" s="289"/>
      <c r="H236" s="289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101"/>
    </row>
    <row r="237" spans="1:25" ht="15.75" customHeight="1">
      <c r="A237" s="287"/>
      <c r="B237" s="288"/>
      <c r="C237" s="289"/>
      <c r="D237" s="290"/>
      <c r="E237" s="290"/>
      <c r="F237" s="289"/>
      <c r="G237" s="289"/>
      <c r="H237" s="289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101"/>
    </row>
    <row r="238" spans="1:25" ht="15.75" customHeight="1">
      <c r="A238" s="287"/>
      <c r="B238" s="288"/>
      <c r="C238" s="289"/>
      <c r="D238" s="290"/>
      <c r="E238" s="290"/>
      <c r="F238" s="289"/>
      <c r="G238" s="289"/>
      <c r="H238" s="289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101"/>
    </row>
    <row r="239" spans="1:25" ht="15.75" customHeight="1">
      <c r="A239" s="287"/>
      <c r="B239" s="288"/>
      <c r="C239" s="289"/>
      <c r="D239" s="290"/>
      <c r="E239" s="290"/>
      <c r="F239" s="289"/>
      <c r="G239" s="289"/>
      <c r="H239" s="289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  <c r="X239" s="288"/>
      <c r="Y239" s="101"/>
    </row>
    <row r="240" spans="1:25" ht="15.75" customHeight="1">
      <c r="A240" s="287"/>
      <c r="B240" s="288"/>
      <c r="C240" s="289"/>
      <c r="D240" s="290"/>
      <c r="E240" s="290"/>
      <c r="F240" s="289"/>
      <c r="G240" s="289"/>
      <c r="H240" s="289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101"/>
    </row>
    <row r="241" spans="1:25" ht="15.75" customHeight="1">
      <c r="A241" s="287"/>
      <c r="B241" s="288"/>
      <c r="C241" s="289"/>
      <c r="D241" s="290"/>
      <c r="E241" s="290"/>
      <c r="F241" s="289"/>
      <c r="G241" s="289"/>
      <c r="H241" s="289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101"/>
    </row>
    <row r="242" spans="1:25" ht="15.75" customHeight="1">
      <c r="A242" s="287"/>
      <c r="B242" s="288"/>
      <c r="C242" s="289"/>
      <c r="D242" s="290"/>
      <c r="E242" s="290"/>
      <c r="F242" s="289"/>
      <c r="G242" s="289"/>
      <c r="H242" s="289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101"/>
    </row>
    <row r="243" spans="1:25" ht="15.75" customHeight="1">
      <c r="A243" s="287"/>
      <c r="B243" s="288"/>
      <c r="C243" s="289"/>
      <c r="D243" s="290"/>
      <c r="E243" s="290"/>
      <c r="F243" s="289"/>
      <c r="G243" s="289"/>
      <c r="H243" s="289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101"/>
    </row>
    <row r="244" spans="1:25" ht="15.75" customHeight="1">
      <c r="A244" s="287"/>
      <c r="B244" s="288"/>
      <c r="C244" s="289"/>
      <c r="D244" s="290"/>
      <c r="E244" s="290"/>
      <c r="F244" s="289"/>
      <c r="G244" s="289"/>
      <c r="H244" s="289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  <c r="X244" s="288"/>
      <c r="Y244" s="101"/>
    </row>
    <row r="245" spans="1:25" ht="15.75" customHeight="1">
      <c r="A245" s="287"/>
      <c r="B245" s="288"/>
      <c r="C245" s="289"/>
      <c r="D245" s="290"/>
      <c r="E245" s="290"/>
      <c r="F245" s="289"/>
      <c r="G245" s="289"/>
      <c r="H245" s="289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101"/>
    </row>
    <row r="246" spans="1:25" ht="15.75" customHeight="1">
      <c r="A246" s="287"/>
      <c r="B246" s="288"/>
      <c r="C246" s="289"/>
      <c r="D246" s="290"/>
      <c r="E246" s="290"/>
      <c r="F246" s="289"/>
      <c r="G246" s="289"/>
      <c r="H246" s="289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101"/>
    </row>
    <row r="247" spans="1:25" ht="15.75" customHeight="1">
      <c r="A247" s="287"/>
      <c r="B247" s="288"/>
      <c r="C247" s="289"/>
      <c r="D247" s="290"/>
      <c r="E247" s="290"/>
      <c r="F247" s="289"/>
      <c r="G247" s="289"/>
      <c r="H247" s="289"/>
      <c r="I247" s="288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101"/>
    </row>
    <row r="248" spans="1:25" ht="15.75" customHeight="1">
      <c r="A248" s="287"/>
      <c r="B248" s="288"/>
      <c r="C248" s="289"/>
      <c r="D248" s="290"/>
      <c r="E248" s="290"/>
      <c r="F248" s="289"/>
      <c r="G248" s="289"/>
      <c r="H248" s="289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101"/>
    </row>
    <row r="249" spans="1:25" ht="15.75" customHeight="1">
      <c r="A249" s="287"/>
      <c r="B249" s="288"/>
      <c r="C249" s="289"/>
      <c r="D249" s="290"/>
      <c r="E249" s="290"/>
      <c r="F249" s="289"/>
      <c r="G249" s="289"/>
      <c r="H249" s="289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101"/>
    </row>
    <row r="250" spans="1:25" ht="15.75" customHeight="1">
      <c r="A250" s="287"/>
      <c r="B250" s="288"/>
      <c r="C250" s="289"/>
      <c r="D250" s="290"/>
      <c r="E250" s="290"/>
      <c r="F250" s="289"/>
      <c r="G250" s="289"/>
      <c r="H250" s="289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101"/>
    </row>
    <row r="251" spans="1:25" ht="15.75" customHeight="1">
      <c r="A251" s="287"/>
      <c r="B251" s="288"/>
      <c r="C251" s="289"/>
      <c r="D251" s="290"/>
      <c r="E251" s="290"/>
      <c r="F251" s="289"/>
      <c r="G251" s="289"/>
      <c r="H251" s="289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101"/>
    </row>
    <row r="252" spans="1:25" ht="15.75" customHeight="1">
      <c r="A252" s="287"/>
      <c r="B252" s="288"/>
      <c r="C252" s="289"/>
      <c r="D252" s="290"/>
      <c r="E252" s="290"/>
      <c r="F252" s="289"/>
      <c r="G252" s="289"/>
      <c r="H252" s="289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101"/>
    </row>
    <row r="253" spans="1:25" ht="15.75" customHeight="1">
      <c r="A253" s="287"/>
      <c r="B253" s="288"/>
      <c r="C253" s="289"/>
      <c r="D253" s="290"/>
      <c r="E253" s="290"/>
      <c r="F253" s="289"/>
      <c r="G253" s="289"/>
      <c r="H253" s="289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101"/>
    </row>
    <row r="254" spans="1:25" ht="15.75" customHeight="1">
      <c r="A254" s="287"/>
      <c r="B254" s="288"/>
      <c r="C254" s="289"/>
      <c r="D254" s="290"/>
      <c r="E254" s="290"/>
      <c r="F254" s="289"/>
      <c r="G254" s="289"/>
      <c r="H254" s="289"/>
      <c r="I254" s="288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101"/>
    </row>
    <row r="255" spans="1:25" ht="15.75" customHeight="1">
      <c r="A255" s="287"/>
      <c r="B255" s="288"/>
      <c r="C255" s="289"/>
      <c r="D255" s="290"/>
      <c r="E255" s="290"/>
      <c r="F255" s="289"/>
      <c r="G255" s="289"/>
      <c r="H255" s="289"/>
      <c r="I255" s="288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101"/>
    </row>
    <row r="256" spans="1:25" ht="15.75" customHeight="1">
      <c r="A256" s="287"/>
      <c r="B256" s="288"/>
      <c r="C256" s="289"/>
      <c r="D256" s="290"/>
      <c r="E256" s="290"/>
      <c r="F256" s="289"/>
      <c r="G256" s="289"/>
      <c r="H256" s="289"/>
      <c r="I256" s="288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  <c r="X256" s="288"/>
      <c r="Y256" s="101"/>
    </row>
    <row r="257" spans="1:25" ht="15.75" customHeight="1">
      <c r="A257" s="287"/>
      <c r="B257" s="288"/>
      <c r="C257" s="289"/>
      <c r="D257" s="290"/>
      <c r="E257" s="290"/>
      <c r="F257" s="289"/>
      <c r="G257" s="289"/>
      <c r="H257" s="289"/>
      <c r="I257" s="288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101"/>
    </row>
    <row r="258" spans="1:25" ht="15.75" customHeight="1">
      <c r="A258" s="287"/>
      <c r="B258" s="288"/>
      <c r="C258" s="289"/>
      <c r="D258" s="290"/>
      <c r="E258" s="290"/>
      <c r="F258" s="289"/>
      <c r="G258" s="289"/>
      <c r="H258" s="289"/>
      <c r="I258" s="288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  <c r="X258" s="288"/>
      <c r="Y258" s="101"/>
    </row>
    <row r="259" spans="1:25" ht="15.75" customHeight="1">
      <c r="A259" s="287"/>
      <c r="B259" s="288"/>
      <c r="C259" s="289"/>
      <c r="D259" s="290"/>
      <c r="E259" s="290"/>
      <c r="F259" s="289"/>
      <c r="G259" s="289"/>
      <c r="H259" s="289"/>
      <c r="I259" s="288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  <c r="X259" s="288"/>
      <c r="Y259" s="101"/>
    </row>
    <row r="260" spans="1:25" ht="15.75" customHeight="1">
      <c r="A260" s="287"/>
      <c r="B260" s="288"/>
      <c r="C260" s="289"/>
      <c r="D260" s="290"/>
      <c r="E260" s="290"/>
      <c r="F260" s="289"/>
      <c r="G260" s="289"/>
      <c r="H260" s="289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101"/>
    </row>
    <row r="261" spans="1:25" ht="15.75" customHeight="1">
      <c r="A261" s="287"/>
      <c r="B261" s="288"/>
      <c r="C261" s="289"/>
      <c r="D261" s="290"/>
      <c r="E261" s="290"/>
      <c r="F261" s="289"/>
      <c r="G261" s="289"/>
      <c r="H261" s="289"/>
      <c r="I261" s="288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101"/>
    </row>
    <row r="262" spans="1:25" ht="15.75" customHeight="1">
      <c r="A262" s="287"/>
      <c r="B262" s="288"/>
      <c r="C262" s="289"/>
      <c r="D262" s="290"/>
      <c r="E262" s="290"/>
      <c r="F262" s="289"/>
      <c r="G262" s="289"/>
      <c r="H262" s="289"/>
      <c r="I262" s="288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  <c r="X262" s="288"/>
      <c r="Y262" s="101"/>
    </row>
    <row r="263" spans="1:25" ht="15.75" customHeight="1">
      <c r="A263" s="287"/>
      <c r="B263" s="288"/>
      <c r="C263" s="289"/>
      <c r="D263" s="290"/>
      <c r="E263" s="290"/>
      <c r="F263" s="289"/>
      <c r="G263" s="289"/>
      <c r="H263" s="289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101"/>
    </row>
    <row r="264" spans="1:25" ht="15.75" customHeight="1">
      <c r="A264" s="287"/>
      <c r="B264" s="288"/>
      <c r="C264" s="289"/>
      <c r="D264" s="290"/>
      <c r="E264" s="290"/>
      <c r="F264" s="289"/>
      <c r="G264" s="289"/>
      <c r="H264" s="289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101"/>
    </row>
    <row r="265" spans="1:25" ht="15.75" customHeight="1">
      <c r="A265" s="287"/>
      <c r="B265" s="288"/>
      <c r="C265" s="289"/>
      <c r="D265" s="290"/>
      <c r="E265" s="290"/>
      <c r="F265" s="289"/>
      <c r="G265" s="289"/>
      <c r="H265" s="289"/>
      <c r="I265" s="288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  <c r="X265" s="288"/>
      <c r="Y265" s="101"/>
    </row>
    <row r="266" spans="1:25" ht="15.75" customHeight="1">
      <c r="A266" s="287"/>
      <c r="B266" s="288"/>
      <c r="C266" s="289"/>
      <c r="D266" s="290"/>
      <c r="E266" s="290"/>
      <c r="F266" s="289"/>
      <c r="G266" s="289"/>
      <c r="H266" s="289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101"/>
    </row>
    <row r="267" spans="1:25" ht="15.75" customHeight="1">
      <c r="A267" s="287"/>
      <c r="B267" s="288"/>
      <c r="C267" s="289"/>
      <c r="D267" s="290"/>
      <c r="E267" s="290"/>
      <c r="F267" s="289"/>
      <c r="G267" s="289"/>
      <c r="H267" s="289"/>
      <c r="I267" s="288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101"/>
    </row>
    <row r="268" spans="1:25" ht="15.75" customHeight="1">
      <c r="A268" s="287"/>
      <c r="B268" s="288"/>
      <c r="C268" s="289"/>
      <c r="D268" s="290"/>
      <c r="E268" s="290"/>
      <c r="F268" s="289"/>
      <c r="G268" s="289"/>
      <c r="H268" s="289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101"/>
    </row>
    <row r="269" spans="1:25" ht="15.75" customHeight="1">
      <c r="A269" s="287"/>
      <c r="B269" s="288"/>
      <c r="C269" s="289"/>
      <c r="D269" s="290"/>
      <c r="E269" s="290"/>
      <c r="F269" s="289"/>
      <c r="G269" s="289"/>
      <c r="H269" s="289"/>
      <c r="I269" s="288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  <c r="X269" s="288"/>
      <c r="Y269" s="101"/>
    </row>
    <row r="270" spans="1:25" ht="15.75" customHeight="1">
      <c r="A270" s="287"/>
      <c r="B270" s="288"/>
      <c r="C270" s="289"/>
      <c r="D270" s="290"/>
      <c r="E270" s="290"/>
      <c r="F270" s="289"/>
      <c r="G270" s="289"/>
      <c r="H270" s="289"/>
      <c r="I270" s="288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  <c r="X270" s="288"/>
      <c r="Y270" s="101"/>
    </row>
    <row r="271" spans="1:25" ht="15.75" customHeight="1">
      <c r="A271" s="287"/>
      <c r="B271" s="288"/>
      <c r="C271" s="289"/>
      <c r="D271" s="290"/>
      <c r="E271" s="290"/>
      <c r="F271" s="289"/>
      <c r="G271" s="289"/>
      <c r="H271" s="289"/>
      <c r="I271" s="288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  <c r="X271" s="288"/>
      <c r="Y271" s="101"/>
    </row>
    <row r="272" spans="1:25" ht="15.75" customHeight="1">
      <c r="A272" s="287"/>
      <c r="B272" s="288"/>
      <c r="C272" s="289"/>
      <c r="D272" s="290"/>
      <c r="E272" s="290"/>
      <c r="F272" s="289"/>
      <c r="G272" s="289"/>
      <c r="H272" s="289"/>
      <c r="I272" s="288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  <c r="X272" s="288"/>
      <c r="Y272" s="101"/>
    </row>
    <row r="273" spans="1:25" ht="15.75" customHeight="1">
      <c r="A273" s="287"/>
      <c r="B273" s="288"/>
      <c r="C273" s="289"/>
      <c r="D273" s="290"/>
      <c r="E273" s="290"/>
      <c r="F273" s="289"/>
      <c r="G273" s="289"/>
      <c r="H273" s="289"/>
      <c r="I273" s="288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101"/>
    </row>
    <row r="274" spans="1:25" ht="15.75" customHeight="1">
      <c r="A274" s="287"/>
      <c r="B274" s="288"/>
      <c r="C274" s="289"/>
      <c r="D274" s="290"/>
      <c r="E274" s="290"/>
      <c r="F274" s="289"/>
      <c r="G274" s="289"/>
      <c r="H274" s="289"/>
      <c r="I274" s="288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  <c r="X274" s="288"/>
      <c r="Y274" s="101"/>
    </row>
    <row r="275" spans="1:25" ht="15.75" customHeight="1">
      <c r="A275" s="287"/>
      <c r="B275" s="288"/>
      <c r="C275" s="289"/>
      <c r="D275" s="290"/>
      <c r="E275" s="290"/>
      <c r="F275" s="289"/>
      <c r="G275" s="289"/>
      <c r="H275" s="289"/>
      <c r="I275" s="288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  <c r="X275" s="288"/>
      <c r="Y275" s="101"/>
    </row>
    <row r="276" spans="1:25" ht="15.75" customHeight="1">
      <c r="A276" s="287"/>
      <c r="B276" s="288"/>
      <c r="C276" s="289"/>
      <c r="D276" s="290"/>
      <c r="E276" s="290"/>
      <c r="F276" s="289"/>
      <c r="G276" s="289"/>
      <c r="H276" s="289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  <c r="X276" s="288"/>
      <c r="Y276" s="101"/>
    </row>
    <row r="277" spans="1:25" ht="15.75" customHeight="1">
      <c r="A277" s="287"/>
      <c r="B277" s="288"/>
      <c r="C277" s="289"/>
      <c r="D277" s="290"/>
      <c r="E277" s="290"/>
      <c r="F277" s="289"/>
      <c r="G277" s="289"/>
      <c r="H277" s="289"/>
      <c r="I277" s="288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  <c r="X277" s="288"/>
      <c r="Y277" s="101"/>
    </row>
    <row r="278" spans="1:25" ht="15.75" customHeight="1">
      <c r="A278" s="287"/>
      <c r="B278" s="288"/>
      <c r="C278" s="289"/>
      <c r="D278" s="290"/>
      <c r="E278" s="290"/>
      <c r="F278" s="289"/>
      <c r="G278" s="289"/>
      <c r="H278" s="289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101"/>
    </row>
    <row r="279" spans="1:25" ht="15.75" customHeight="1">
      <c r="A279" s="287"/>
      <c r="B279" s="288"/>
      <c r="C279" s="289"/>
      <c r="D279" s="290"/>
      <c r="E279" s="290"/>
      <c r="F279" s="289"/>
      <c r="G279" s="289"/>
      <c r="H279" s="289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101"/>
    </row>
    <row r="280" spans="1:25" ht="15.75" customHeight="1">
      <c r="A280" s="287"/>
      <c r="B280" s="288"/>
      <c r="C280" s="289"/>
      <c r="D280" s="290"/>
      <c r="E280" s="290"/>
      <c r="F280" s="289"/>
      <c r="G280" s="289"/>
      <c r="H280" s="289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101"/>
    </row>
    <row r="281" spans="1:25" ht="15.75" customHeight="1">
      <c r="A281" s="287"/>
      <c r="B281" s="288"/>
      <c r="C281" s="289"/>
      <c r="D281" s="290"/>
      <c r="E281" s="290"/>
      <c r="F281" s="289"/>
      <c r="G281" s="289"/>
      <c r="H281" s="289"/>
      <c r="I281" s="288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101"/>
    </row>
    <row r="282" spans="1:25" ht="15.75" customHeight="1">
      <c r="A282" s="287"/>
      <c r="B282" s="288"/>
      <c r="C282" s="289"/>
      <c r="D282" s="290"/>
      <c r="E282" s="290"/>
      <c r="F282" s="289"/>
      <c r="G282" s="289"/>
      <c r="H282" s="289"/>
      <c r="I282" s="288"/>
      <c r="J282" s="288"/>
      <c r="K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101"/>
    </row>
    <row r="283" spans="1:25" ht="15.75" customHeight="1">
      <c r="A283" s="287"/>
      <c r="B283" s="288"/>
      <c r="C283" s="289"/>
      <c r="D283" s="290"/>
      <c r="E283" s="290"/>
      <c r="F283" s="289"/>
      <c r="G283" s="289"/>
      <c r="H283" s="289"/>
      <c r="I283" s="288"/>
      <c r="J283" s="288"/>
      <c r="K283" s="288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101"/>
    </row>
    <row r="284" spans="1:25" ht="15.75" customHeight="1">
      <c r="A284" s="287"/>
      <c r="B284" s="288"/>
      <c r="C284" s="289"/>
      <c r="D284" s="290"/>
      <c r="E284" s="290"/>
      <c r="F284" s="289"/>
      <c r="G284" s="289"/>
      <c r="H284" s="289"/>
      <c r="I284" s="288"/>
      <c r="J284" s="288"/>
      <c r="K284" s="288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101"/>
    </row>
    <row r="285" spans="1:25" ht="15.75" customHeight="1">
      <c r="A285" s="287"/>
      <c r="B285" s="288"/>
      <c r="C285" s="289"/>
      <c r="D285" s="290"/>
      <c r="E285" s="290"/>
      <c r="F285" s="289"/>
      <c r="G285" s="289"/>
      <c r="H285" s="289"/>
      <c r="I285" s="288"/>
      <c r="J285" s="288"/>
      <c r="K285" s="288"/>
      <c r="L285" s="288"/>
      <c r="M285" s="288"/>
      <c r="N285" s="288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101"/>
    </row>
    <row r="286" spans="1:25" ht="15.75" customHeight="1">
      <c r="A286" s="287"/>
      <c r="B286" s="288"/>
      <c r="C286" s="289"/>
      <c r="D286" s="290"/>
      <c r="E286" s="290"/>
      <c r="F286" s="289"/>
      <c r="G286" s="289"/>
      <c r="H286" s="289"/>
      <c r="I286" s="288"/>
      <c r="J286" s="288"/>
      <c r="K286" s="288"/>
      <c r="L286" s="288"/>
      <c r="M286" s="288"/>
      <c r="N286" s="288"/>
      <c r="O286" s="288"/>
      <c r="P286" s="288"/>
      <c r="Q286" s="288"/>
      <c r="R286" s="288"/>
      <c r="S286" s="288"/>
      <c r="T286" s="288"/>
      <c r="U286" s="288"/>
      <c r="V286" s="288"/>
      <c r="W286" s="288"/>
      <c r="X286" s="288"/>
      <c r="Y286" s="101"/>
    </row>
    <row r="287" spans="1:25" ht="15.75" customHeight="1">
      <c r="A287" s="287"/>
      <c r="B287" s="288"/>
      <c r="C287" s="289"/>
      <c r="D287" s="290"/>
      <c r="E287" s="290"/>
      <c r="F287" s="289"/>
      <c r="G287" s="289"/>
      <c r="H287" s="289"/>
      <c r="I287" s="288"/>
      <c r="J287" s="288"/>
      <c r="K287" s="288"/>
      <c r="L287" s="288"/>
      <c r="M287" s="288"/>
      <c r="N287" s="288"/>
      <c r="O287" s="288"/>
      <c r="P287" s="288"/>
      <c r="Q287" s="288"/>
      <c r="R287" s="288"/>
      <c r="S287" s="288"/>
      <c r="T287" s="288"/>
      <c r="U287" s="288"/>
      <c r="V287" s="288"/>
      <c r="W287" s="288"/>
      <c r="X287" s="288"/>
      <c r="Y287" s="101"/>
    </row>
    <row r="288" spans="1:25" ht="15.75" customHeight="1">
      <c r="A288" s="287"/>
      <c r="B288" s="288"/>
      <c r="C288" s="289"/>
      <c r="D288" s="290"/>
      <c r="E288" s="290"/>
      <c r="F288" s="289"/>
      <c r="G288" s="289"/>
      <c r="H288" s="289"/>
      <c r="I288" s="288"/>
      <c r="J288" s="288"/>
      <c r="K288" s="288"/>
      <c r="L288" s="288"/>
      <c r="M288" s="288"/>
      <c r="N288" s="288"/>
      <c r="O288" s="288"/>
      <c r="P288" s="288"/>
      <c r="Q288" s="288"/>
      <c r="R288" s="288"/>
      <c r="S288" s="288"/>
      <c r="T288" s="288"/>
      <c r="U288" s="288"/>
      <c r="V288" s="288"/>
      <c r="W288" s="288"/>
      <c r="X288" s="288"/>
      <c r="Y288" s="101"/>
    </row>
    <row r="289" spans="1:25" ht="15.75" customHeight="1">
      <c r="A289" s="287"/>
      <c r="B289" s="288"/>
      <c r="C289" s="289"/>
      <c r="D289" s="290"/>
      <c r="E289" s="290"/>
      <c r="F289" s="289"/>
      <c r="G289" s="289"/>
      <c r="H289" s="289"/>
      <c r="I289" s="288"/>
      <c r="J289" s="288"/>
      <c r="K289" s="288"/>
      <c r="L289" s="288"/>
      <c r="M289" s="288"/>
      <c r="N289" s="288"/>
      <c r="O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101"/>
    </row>
    <row r="290" spans="1:25" ht="15.75" customHeight="1">
      <c r="A290" s="287"/>
      <c r="B290" s="288"/>
      <c r="C290" s="289"/>
      <c r="D290" s="290"/>
      <c r="E290" s="290"/>
      <c r="F290" s="289"/>
      <c r="G290" s="289"/>
      <c r="H290" s="289"/>
      <c r="I290" s="288"/>
      <c r="J290" s="288"/>
      <c r="K290" s="288"/>
      <c r="L290" s="288"/>
      <c r="M290" s="288"/>
      <c r="N290" s="288"/>
      <c r="O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101"/>
    </row>
    <row r="291" spans="1:25" ht="15.75" customHeight="1">
      <c r="A291" s="287"/>
      <c r="B291" s="288"/>
      <c r="C291" s="289"/>
      <c r="D291" s="290"/>
      <c r="E291" s="290"/>
      <c r="F291" s="289"/>
      <c r="G291" s="289"/>
      <c r="H291" s="289"/>
      <c r="I291" s="288"/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101"/>
    </row>
    <row r="292" spans="1:25" ht="15.75" customHeight="1">
      <c r="A292" s="287"/>
      <c r="B292" s="288"/>
      <c r="C292" s="289"/>
      <c r="D292" s="290"/>
      <c r="E292" s="290"/>
      <c r="F292" s="289"/>
      <c r="G292" s="289"/>
      <c r="H292" s="289"/>
      <c r="I292" s="288"/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  <c r="T292" s="288"/>
      <c r="U292" s="288"/>
      <c r="V292" s="288"/>
      <c r="W292" s="288"/>
      <c r="X292" s="288"/>
      <c r="Y292" s="101"/>
    </row>
    <row r="293" spans="1:25" ht="15.75" customHeight="1">
      <c r="A293" s="287"/>
      <c r="B293" s="288"/>
      <c r="C293" s="289"/>
      <c r="D293" s="290"/>
      <c r="E293" s="290"/>
      <c r="F293" s="289"/>
      <c r="G293" s="289"/>
      <c r="H293" s="289"/>
      <c r="I293" s="288"/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  <c r="T293" s="288"/>
      <c r="U293" s="288"/>
      <c r="V293" s="288"/>
      <c r="W293" s="288"/>
      <c r="X293" s="288"/>
      <c r="Y293" s="101"/>
    </row>
    <row r="294" spans="1:25" ht="15.75" customHeight="1">
      <c r="A294" s="287"/>
      <c r="B294" s="288"/>
      <c r="C294" s="289"/>
      <c r="D294" s="290"/>
      <c r="E294" s="290"/>
      <c r="F294" s="289"/>
      <c r="G294" s="289"/>
      <c r="H294" s="289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101"/>
    </row>
    <row r="295" spans="1:25" ht="15.75" customHeight="1">
      <c r="A295" s="287"/>
      <c r="B295" s="288"/>
      <c r="C295" s="289"/>
      <c r="D295" s="290"/>
      <c r="E295" s="290"/>
      <c r="F295" s="289"/>
      <c r="G295" s="289"/>
      <c r="H295" s="289"/>
      <c r="I295" s="288"/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  <c r="T295" s="288"/>
      <c r="U295" s="288"/>
      <c r="V295" s="288"/>
      <c r="W295" s="288"/>
      <c r="X295" s="288"/>
      <c r="Y295" s="101"/>
    </row>
    <row r="296" spans="1:25" ht="15.75" customHeight="1">
      <c r="A296" s="287"/>
      <c r="B296" s="288"/>
      <c r="C296" s="289"/>
      <c r="D296" s="290"/>
      <c r="E296" s="290"/>
      <c r="F296" s="289"/>
      <c r="G296" s="289"/>
      <c r="H296" s="289"/>
      <c r="I296" s="288"/>
      <c r="J296" s="288"/>
      <c r="K296" s="288"/>
      <c r="L296" s="288"/>
      <c r="M296" s="288"/>
      <c r="N296" s="288"/>
      <c r="O296" s="288"/>
      <c r="P296" s="288"/>
      <c r="Q296" s="288"/>
      <c r="R296" s="288"/>
      <c r="S296" s="288"/>
      <c r="T296" s="288"/>
      <c r="U296" s="288"/>
      <c r="V296" s="288"/>
      <c r="W296" s="288"/>
      <c r="X296" s="288"/>
      <c r="Y296" s="101"/>
    </row>
    <row r="297" spans="1:25" ht="15.75" customHeight="1">
      <c r="A297" s="287"/>
      <c r="B297" s="288"/>
      <c r="C297" s="289"/>
      <c r="D297" s="290"/>
      <c r="E297" s="290"/>
      <c r="F297" s="289"/>
      <c r="G297" s="289"/>
      <c r="H297" s="289"/>
      <c r="I297" s="288"/>
      <c r="J297" s="288"/>
      <c r="K297" s="288"/>
      <c r="L297" s="288"/>
      <c r="M297" s="288"/>
      <c r="N297" s="288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101"/>
    </row>
    <row r="298" spans="1:25" ht="15.75" customHeight="1">
      <c r="A298" s="287"/>
      <c r="B298" s="288"/>
      <c r="C298" s="289"/>
      <c r="D298" s="290"/>
      <c r="E298" s="290"/>
      <c r="F298" s="289"/>
      <c r="G298" s="289"/>
      <c r="H298" s="289"/>
      <c r="I298" s="288"/>
      <c r="J298" s="288"/>
      <c r="K298" s="288"/>
      <c r="L298" s="288"/>
      <c r="M298" s="288"/>
      <c r="N298" s="288"/>
      <c r="O298" s="288"/>
      <c r="P298" s="288"/>
      <c r="Q298" s="288"/>
      <c r="R298" s="288"/>
      <c r="S298" s="288"/>
      <c r="T298" s="288"/>
      <c r="U298" s="288"/>
      <c r="V298" s="288"/>
      <c r="W298" s="288"/>
      <c r="X298" s="288"/>
      <c r="Y298" s="101"/>
    </row>
    <row r="299" spans="1:25" ht="15.75" customHeight="1">
      <c r="A299" s="287"/>
      <c r="B299" s="288"/>
      <c r="C299" s="289"/>
      <c r="D299" s="290"/>
      <c r="E299" s="290"/>
      <c r="F299" s="289"/>
      <c r="G299" s="289"/>
      <c r="H299" s="289"/>
      <c r="I299" s="288"/>
      <c r="J299" s="288"/>
      <c r="K299" s="288"/>
      <c r="L299" s="288"/>
      <c r="M299" s="288"/>
      <c r="N299" s="288"/>
      <c r="O299" s="288"/>
      <c r="P299" s="288"/>
      <c r="Q299" s="288"/>
      <c r="R299" s="288"/>
      <c r="S299" s="288"/>
      <c r="T299" s="288"/>
      <c r="U299" s="288"/>
      <c r="V299" s="288"/>
      <c r="W299" s="288"/>
      <c r="X299" s="288"/>
      <c r="Y299" s="101"/>
    </row>
    <row r="300" spans="1:25" ht="15.75" customHeight="1">
      <c r="A300" s="287"/>
      <c r="B300" s="288"/>
      <c r="C300" s="289"/>
      <c r="D300" s="290"/>
      <c r="E300" s="290"/>
      <c r="F300" s="289"/>
      <c r="G300" s="289"/>
      <c r="H300" s="289"/>
      <c r="I300" s="288"/>
      <c r="J300" s="288"/>
      <c r="K300" s="288"/>
      <c r="L300" s="288"/>
      <c r="M300" s="288"/>
      <c r="N300" s="288"/>
      <c r="O300" s="288"/>
      <c r="P300" s="288"/>
      <c r="Q300" s="288"/>
      <c r="R300" s="288"/>
      <c r="S300" s="288"/>
      <c r="T300" s="288"/>
      <c r="U300" s="288"/>
      <c r="V300" s="288"/>
      <c r="W300" s="288"/>
      <c r="X300" s="288"/>
      <c r="Y300" s="101"/>
    </row>
    <row r="301" spans="1:25" ht="15.75" customHeight="1">
      <c r="A301" s="287"/>
      <c r="B301" s="288"/>
      <c r="C301" s="289"/>
      <c r="D301" s="290"/>
      <c r="E301" s="290"/>
      <c r="F301" s="289"/>
      <c r="G301" s="289"/>
      <c r="H301" s="289"/>
      <c r="I301" s="288"/>
      <c r="J301" s="288"/>
      <c r="K301" s="288"/>
      <c r="L301" s="288"/>
      <c r="M301" s="288"/>
      <c r="N301" s="288"/>
      <c r="O301" s="288"/>
      <c r="P301" s="288"/>
      <c r="Q301" s="288"/>
      <c r="R301" s="288"/>
      <c r="S301" s="288"/>
      <c r="T301" s="288"/>
      <c r="U301" s="288"/>
      <c r="V301" s="288"/>
      <c r="W301" s="288"/>
      <c r="X301" s="288"/>
      <c r="Y301" s="101"/>
    </row>
    <row r="302" spans="1:25" ht="15.75" customHeight="1">
      <c r="A302" s="287"/>
      <c r="B302" s="288"/>
      <c r="C302" s="289"/>
      <c r="D302" s="290"/>
      <c r="E302" s="290"/>
      <c r="F302" s="289"/>
      <c r="G302" s="289"/>
      <c r="H302" s="289"/>
      <c r="I302" s="288"/>
      <c r="J302" s="288"/>
      <c r="K302" s="288"/>
      <c r="L302" s="288"/>
      <c r="M302" s="288"/>
      <c r="N302" s="288"/>
      <c r="O302" s="288"/>
      <c r="P302" s="288"/>
      <c r="Q302" s="288"/>
      <c r="R302" s="288"/>
      <c r="S302" s="288"/>
      <c r="T302" s="288"/>
      <c r="U302" s="288"/>
      <c r="V302" s="288"/>
      <c r="W302" s="288"/>
      <c r="X302" s="288"/>
      <c r="Y302" s="101"/>
    </row>
    <row r="303" spans="1:25" ht="15.75" customHeight="1">
      <c r="A303" s="287"/>
      <c r="B303" s="288"/>
      <c r="C303" s="289"/>
      <c r="D303" s="290"/>
      <c r="E303" s="290"/>
      <c r="F303" s="289"/>
      <c r="G303" s="289"/>
      <c r="H303" s="289"/>
      <c r="I303" s="288"/>
      <c r="J303" s="288"/>
      <c r="K303" s="288"/>
      <c r="L303" s="288"/>
      <c r="M303" s="288"/>
      <c r="N303" s="288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101"/>
    </row>
    <row r="304" spans="1:25" ht="15.75" customHeight="1">
      <c r="A304" s="287"/>
      <c r="B304" s="288"/>
      <c r="C304" s="289"/>
      <c r="D304" s="290"/>
      <c r="E304" s="290"/>
      <c r="F304" s="289"/>
      <c r="G304" s="289"/>
      <c r="H304" s="289"/>
      <c r="I304" s="288"/>
      <c r="J304" s="288"/>
      <c r="K304" s="288"/>
      <c r="L304" s="288"/>
      <c r="M304" s="288"/>
      <c r="N304" s="288"/>
      <c r="O304" s="288"/>
      <c r="P304" s="288"/>
      <c r="Q304" s="288"/>
      <c r="R304" s="288"/>
      <c r="S304" s="288"/>
      <c r="T304" s="288"/>
      <c r="U304" s="288"/>
      <c r="V304" s="288"/>
      <c r="W304" s="288"/>
      <c r="X304" s="288"/>
      <c r="Y304" s="101"/>
    </row>
    <row r="305" spans="1:25" ht="15.75" customHeight="1">
      <c r="A305" s="287"/>
      <c r="B305" s="288"/>
      <c r="C305" s="289"/>
      <c r="D305" s="290"/>
      <c r="E305" s="290"/>
      <c r="F305" s="289"/>
      <c r="G305" s="289"/>
      <c r="H305" s="289"/>
      <c r="I305" s="288"/>
      <c r="J305" s="288"/>
      <c r="K305" s="288"/>
      <c r="L305" s="288"/>
      <c r="M305" s="288"/>
      <c r="N305" s="288"/>
      <c r="O305" s="288"/>
      <c r="P305" s="288"/>
      <c r="Q305" s="288"/>
      <c r="R305" s="288"/>
      <c r="S305" s="288"/>
      <c r="T305" s="288"/>
      <c r="U305" s="288"/>
      <c r="V305" s="288"/>
      <c r="W305" s="288"/>
      <c r="X305" s="288"/>
      <c r="Y305" s="101"/>
    </row>
    <row r="306" spans="1:25" ht="15.75" customHeight="1">
      <c r="A306" s="287"/>
      <c r="B306" s="288"/>
      <c r="C306" s="289"/>
      <c r="D306" s="290"/>
      <c r="E306" s="290"/>
      <c r="F306" s="289"/>
      <c r="G306" s="289"/>
      <c r="H306" s="289"/>
      <c r="I306" s="288"/>
      <c r="J306" s="288"/>
      <c r="K306" s="288"/>
      <c r="L306" s="288"/>
      <c r="M306" s="288"/>
      <c r="N306" s="288"/>
      <c r="O306" s="288"/>
      <c r="P306" s="288"/>
      <c r="Q306" s="288"/>
      <c r="R306" s="288"/>
      <c r="S306" s="288"/>
      <c r="T306" s="288"/>
      <c r="U306" s="288"/>
      <c r="V306" s="288"/>
      <c r="W306" s="288"/>
      <c r="X306" s="288"/>
      <c r="Y306" s="101"/>
    </row>
    <row r="307" spans="1:25" ht="15.75" customHeight="1">
      <c r="A307" s="287"/>
      <c r="B307" s="288"/>
      <c r="C307" s="289"/>
      <c r="D307" s="290"/>
      <c r="E307" s="290"/>
      <c r="F307" s="289"/>
      <c r="G307" s="289"/>
      <c r="H307" s="289"/>
      <c r="I307" s="288"/>
      <c r="J307" s="288"/>
      <c r="K307" s="288"/>
      <c r="L307" s="288"/>
      <c r="M307" s="288"/>
      <c r="N307" s="288"/>
      <c r="O307" s="288"/>
      <c r="P307" s="288"/>
      <c r="Q307" s="288"/>
      <c r="R307" s="288"/>
      <c r="S307" s="288"/>
      <c r="T307" s="288"/>
      <c r="U307" s="288"/>
      <c r="V307" s="288"/>
      <c r="W307" s="288"/>
      <c r="X307" s="288"/>
      <c r="Y307" s="101"/>
    </row>
    <row r="308" spans="1:25" ht="15.75" customHeight="1">
      <c r="A308" s="287"/>
      <c r="B308" s="288"/>
      <c r="C308" s="289"/>
      <c r="D308" s="290"/>
      <c r="E308" s="290"/>
      <c r="F308" s="289"/>
      <c r="G308" s="289"/>
      <c r="H308" s="289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101"/>
    </row>
    <row r="309" spans="1:25" ht="15.75" customHeight="1">
      <c r="A309" s="287"/>
      <c r="B309" s="288"/>
      <c r="C309" s="289"/>
      <c r="D309" s="290"/>
      <c r="E309" s="290"/>
      <c r="F309" s="289"/>
      <c r="G309" s="289"/>
      <c r="H309" s="289"/>
      <c r="I309" s="288"/>
      <c r="J309" s="288"/>
      <c r="K309" s="288"/>
      <c r="L309" s="288"/>
      <c r="M309" s="288"/>
      <c r="N309" s="288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101"/>
    </row>
    <row r="310" spans="1:25" ht="15.75" customHeight="1">
      <c r="A310" s="287"/>
      <c r="B310" s="288"/>
      <c r="C310" s="289"/>
      <c r="D310" s="290"/>
      <c r="E310" s="290"/>
      <c r="F310" s="289"/>
      <c r="G310" s="289"/>
      <c r="H310" s="289"/>
      <c r="I310" s="288"/>
      <c r="J310" s="288"/>
      <c r="K310" s="288"/>
      <c r="L310" s="288"/>
      <c r="M310" s="288"/>
      <c r="N310" s="288"/>
      <c r="O310" s="288"/>
      <c r="P310" s="288"/>
      <c r="Q310" s="288"/>
      <c r="R310" s="288"/>
      <c r="S310" s="288"/>
      <c r="T310" s="288"/>
      <c r="U310" s="288"/>
      <c r="V310" s="288"/>
      <c r="W310" s="288"/>
      <c r="X310" s="288"/>
      <c r="Y310" s="101"/>
    </row>
    <row r="311" spans="1:25" ht="15.75" customHeight="1">
      <c r="A311" s="287"/>
      <c r="B311" s="288"/>
      <c r="C311" s="289"/>
      <c r="D311" s="290"/>
      <c r="E311" s="290"/>
      <c r="F311" s="289"/>
      <c r="G311" s="289"/>
      <c r="H311" s="289"/>
      <c r="I311" s="288"/>
      <c r="J311" s="288"/>
      <c r="K311" s="288"/>
      <c r="L311" s="288"/>
      <c r="M311" s="288"/>
      <c r="N311" s="288"/>
      <c r="O311" s="288"/>
      <c r="P311" s="288"/>
      <c r="Q311" s="288"/>
      <c r="R311" s="288"/>
      <c r="S311" s="288"/>
      <c r="T311" s="288"/>
      <c r="U311" s="288"/>
      <c r="V311" s="288"/>
      <c r="W311" s="288"/>
      <c r="X311" s="288"/>
      <c r="Y311" s="101"/>
    </row>
    <row r="312" spans="1:25" ht="15.75" customHeight="1">
      <c r="A312" s="287"/>
      <c r="B312" s="288"/>
      <c r="C312" s="289"/>
      <c r="D312" s="290"/>
      <c r="E312" s="290"/>
      <c r="F312" s="289"/>
      <c r="G312" s="289"/>
      <c r="H312" s="289"/>
      <c r="I312" s="288"/>
      <c r="J312" s="288"/>
      <c r="K312" s="288"/>
      <c r="L312" s="288"/>
      <c r="M312" s="288"/>
      <c r="N312" s="288"/>
      <c r="O312" s="288"/>
      <c r="P312" s="288"/>
      <c r="Q312" s="288"/>
      <c r="R312" s="288"/>
      <c r="S312" s="288"/>
      <c r="T312" s="288"/>
      <c r="U312" s="288"/>
      <c r="V312" s="288"/>
      <c r="W312" s="288"/>
      <c r="X312" s="288"/>
      <c r="Y312" s="101"/>
    </row>
    <row r="313" spans="1:25" ht="15.75" customHeight="1">
      <c r="A313" s="287"/>
      <c r="B313" s="288"/>
      <c r="C313" s="289"/>
      <c r="D313" s="290"/>
      <c r="E313" s="290"/>
      <c r="F313" s="289"/>
      <c r="G313" s="289"/>
      <c r="H313" s="289"/>
      <c r="I313" s="288"/>
      <c r="J313" s="288"/>
      <c r="K313" s="288"/>
      <c r="L313" s="288"/>
      <c r="M313" s="288"/>
      <c r="N313" s="288"/>
      <c r="O313" s="288"/>
      <c r="P313" s="288"/>
      <c r="Q313" s="288"/>
      <c r="R313" s="288"/>
      <c r="S313" s="288"/>
      <c r="T313" s="288"/>
      <c r="U313" s="288"/>
      <c r="V313" s="288"/>
      <c r="W313" s="288"/>
      <c r="X313" s="288"/>
      <c r="Y313" s="101"/>
    </row>
    <row r="314" spans="1:25" ht="15.75" customHeight="1">
      <c r="A314" s="287"/>
      <c r="B314" s="288"/>
      <c r="C314" s="289"/>
      <c r="D314" s="290"/>
      <c r="E314" s="290"/>
      <c r="F314" s="289"/>
      <c r="G314" s="289"/>
      <c r="H314" s="289"/>
      <c r="I314" s="288"/>
      <c r="J314" s="288"/>
      <c r="K314" s="288"/>
      <c r="L314" s="288"/>
      <c r="M314" s="288"/>
      <c r="N314" s="288"/>
      <c r="O314" s="288"/>
      <c r="P314" s="288"/>
      <c r="Q314" s="288"/>
      <c r="R314" s="288"/>
      <c r="S314" s="288"/>
      <c r="T314" s="288"/>
      <c r="U314" s="288"/>
      <c r="V314" s="288"/>
      <c r="W314" s="288"/>
      <c r="X314" s="288"/>
      <c r="Y314" s="101"/>
    </row>
    <row r="315" spans="1:25" ht="15.75" customHeight="1">
      <c r="A315" s="287"/>
      <c r="B315" s="288"/>
      <c r="C315" s="289"/>
      <c r="D315" s="290"/>
      <c r="E315" s="290"/>
      <c r="F315" s="289"/>
      <c r="G315" s="289"/>
      <c r="H315" s="289"/>
      <c r="I315" s="288"/>
      <c r="J315" s="288"/>
      <c r="K315" s="288"/>
      <c r="L315" s="288"/>
      <c r="M315" s="288"/>
      <c r="N315" s="288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101"/>
    </row>
    <row r="316" spans="1:25" ht="15.75" customHeight="1">
      <c r="A316" s="287"/>
      <c r="B316" s="288"/>
      <c r="C316" s="289"/>
      <c r="D316" s="290"/>
      <c r="E316" s="290"/>
      <c r="F316" s="289"/>
      <c r="G316" s="289"/>
      <c r="H316" s="289"/>
      <c r="I316" s="288"/>
      <c r="J316" s="288"/>
      <c r="K316" s="288"/>
      <c r="L316" s="288"/>
      <c r="M316" s="288"/>
      <c r="N316" s="288"/>
      <c r="O316" s="288"/>
      <c r="P316" s="288"/>
      <c r="Q316" s="288"/>
      <c r="R316" s="288"/>
      <c r="S316" s="288"/>
      <c r="T316" s="288"/>
      <c r="U316" s="288"/>
      <c r="V316" s="288"/>
      <c r="W316" s="288"/>
      <c r="X316" s="288"/>
      <c r="Y316" s="101"/>
    </row>
    <row r="317" spans="1:25" ht="15.75" customHeight="1">
      <c r="A317" s="287"/>
      <c r="B317" s="288"/>
      <c r="C317" s="289"/>
      <c r="D317" s="290"/>
      <c r="E317" s="290"/>
      <c r="F317" s="289"/>
      <c r="G317" s="289"/>
      <c r="H317" s="289"/>
      <c r="I317" s="288"/>
      <c r="J317" s="288"/>
      <c r="K317" s="288"/>
      <c r="L317" s="288"/>
      <c r="M317" s="288"/>
      <c r="N317" s="288"/>
      <c r="O317" s="288"/>
      <c r="P317" s="288"/>
      <c r="Q317" s="288"/>
      <c r="R317" s="288"/>
      <c r="S317" s="288"/>
      <c r="T317" s="288"/>
      <c r="U317" s="288"/>
      <c r="V317" s="288"/>
      <c r="W317" s="288"/>
      <c r="X317" s="288"/>
      <c r="Y317" s="101"/>
    </row>
    <row r="318" spans="1:25" ht="15.75" customHeight="1">
      <c r="A318" s="287"/>
      <c r="B318" s="288"/>
      <c r="C318" s="289"/>
      <c r="D318" s="290"/>
      <c r="E318" s="290"/>
      <c r="F318" s="289"/>
      <c r="G318" s="289"/>
      <c r="H318" s="289"/>
      <c r="I318" s="288"/>
      <c r="J318" s="288"/>
      <c r="K318" s="288"/>
      <c r="L318" s="288"/>
      <c r="M318" s="288"/>
      <c r="N318" s="288"/>
      <c r="O318" s="288"/>
      <c r="P318" s="288"/>
      <c r="Q318" s="288"/>
      <c r="R318" s="288"/>
      <c r="S318" s="288"/>
      <c r="T318" s="288"/>
      <c r="U318" s="288"/>
      <c r="V318" s="288"/>
      <c r="W318" s="288"/>
      <c r="X318" s="288"/>
      <c r="Y318" s="101"/>
    </row>
    <row r="319" spans="1:25" ht="15.75" customHeight="1">
      <c r="A319" s="287"/>
      <c r="B319" s="288"/>
      <c r="C319" s="289"/>
      <c r="D319" s="290"/>
      <c r="E319" s="290"/>
      <c r="F319" s="289"/>
      <c r="G319" s="289"/>
      <c r="H319" s="289"/>
      <c r="I319" s="288"/>
      <c r="J319" s="288"/>
      <c r="K319" s="288"/>
      <c r="L319" s="288"/>
      <c r="M319" s="288"/>
      <c r="N319" s="288"/>
      <c r="O319" s="288"/>
      <c r="P319" s="288"/>
      <c r="Q319" s="288"/>
      <c r="R319" s="288"/>
      <c r="S319" s="288"/>
      <c r="T319" s="288"/>
      <c r="U319" s="288"/>
      <c r="V319" s="288"/>
      <c r="W319" s="288"/>
      <c r="X319" s="288"/>
      <c r="Y319" s="101"/>
    </row>
    <row r="320" spans="1:25" ht="15.75" customHeight="1">
      <c r="A320" s="287"/>
      <c r="B320" s="288"/>
      <c r="C320" s="289"/>
      <c r="D320" s="290"/>
      <c r="E320" s="290"/>
      <c r="F320" s="289"/>
      <c r="G320" s="289"/>
      <c r="H320" s="289"/>
      <c r="I320" s="288"/>
      <c r="J320" s="288"/>
      <c r="K320" s="288"/>
      <c r="L320" s="288"/>
      <c r="M320" s="288"/>
      <c r="N320" s="288"/>
      <c r="O320" s="288"/>
      <c r="P320" s="288"/>
      <c r="Q320" s="288"/>
      <c r="R320" s="288"/>
      <c r="S320" s="288"/>
      <c r="T320" s="288"/>
      <c r="U320" s="288"/>
      <c r="V320" s="288"/>
      <c r="W320" s="288"/>
      <c r="X320" s="288"/>
      <c r="Y320" s="101"/>
    </row>
    <row r="321" spans="1:25" ht="15.75" customHeight="1">
      <c r="A321" s="287"/>
      <c r="B321" s="288"/>
      <c r="C321" s="289"/>
      <c r="D321" s="290"/>
      <c r="E321" s="290"/>
      <c r="F321" s="289"/>
      <c r="G321" s="289"/>
      <c r="H321" s="289"/>
      <c r="I321" s="288"/>
      <c r="J321" s="288"/>
      <c r="K321" s="288"/>
      <c r="L321" s="288"/>
      <c r="M321" s="288"/>
      <c r="N321" s="288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101"/>
    </row>
    <row r="322" spans="1:25" ht="15.75" customHeight="1">
      <c r="A322" s="287"/>
      <c r="B322" s="288"/>
      <c r="C322" s="289"/>
      <c r="D322" s="290"/>
      <c r="E322" s="290"/>
      <c r="F322" s="289"/>
      <c r="G322" s="289"/>
      <c r="H322" s="289"/>
      <c r="I322" s="288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101"/>
    </row>
    <row r="323" spans="1:25" ht="15.75" customHeight="1">
      <c r="A323" s="287"/>
      <c r="B323" s="288"/>
      <c r="C323" s="289"/>
      <c r="D323" s="290"/>
      <c r="E323" s="290"/>
      <c r="F323" s="289"/>
      <c r="G323" s="289"/>
      <c r="H323" s="289"/>
      <c r="I323" s="288"/>
      <c r="J323" s="288"/>
      <c r="K323" s="288"/>
      <c r="L323" s="288"/>
      <c r="M323" s="288"/>
      <c r="N323" s="288"/>
      <c r="O323" s="288"/>
      <c r="P323" s="288"/>
      <c r="Q323" s="288"/>
      <c r="R323" s="288"/>
      <c r="S323" s="288"/>
      <c r="T323" s="288"/>
      <c r="U323" s="288"/>
      <c r="V323" s="288"/>
      <c r="W323" s="288"/>
      <c r="X323" s="288"/>
      <c r="Y323" s="101"/>
    </row>
    <row r="324" spans="1:25" ht="15.75" customHeight="1">
      <c r="A324" s="287"/>
      <c r="B324" s="288"/>
      <c r="C324" s="289"/>
      <c r="D324" s="290"/>
      <c r="E324" s="290"/>
      <c r="F324" s="289"/>
      <c r="G324" s="289"/>
      <c r="H324" s="289"/>
      <c r="I324" s="288"/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  <c r="T324" s="288"/>
      <c r="U324" s="288"/>
      <c r="V324" s="288"/>
      <c r="W324" s="288"/>
      <c r="X324" s="288"/>
      <c r="Y324" s="101"/>
    </row>
    <row r="325" spans="1:25" ht="15.75" customHeight="1">
      <c r="A325" s="287"/>
      <c r="B325" s="288"/>
      <c r="C325" s="289"/>
      <c r="D325" s="290"/>
      <c r="E325" s="290"/>
      <c r="F325" s="289"/>
      <c r="G325" s="289"/>
      <c r="H325" s="289"/>
      <c r="I325" s="288"/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  <c r="T325" s="288"/>
      <c r="U325" s="288"/>
      <c r="V325" s="288"/>
      <c r="W325" s="288"/>
      <c r="X325" s="288"/>
      <c r="Y325" s="101"/>
    </row>
    <row r="326" spans="1:25" ht="15.75" customHeight="1">
      <c r="A326" s="287"/>
      <c r="B326" s="288"/>
      <c r="C326" s="289"/>
      <c r="D326" s="290"/>
      <c r="E326" s="290"/>
      <c r="F326" s="289"/>
      <c r="G326" s="289"/>
      <c r="H326" s="289"/>
      <c r="I326" s="288"/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  <c r="T326" s="288"/>
      <c r="U326" s="288"/>
      <c r="V326" s="288"/>
      <c r="W326" s="288"/>
      <c r="X326" s="288"/>
      <c r="Y326" s="101"/>
    </row>
    <row r="327" spans="1:25" ht="15.75" customHeight="1">
      <c r="A327" s="287"/>
      <c r="B327" s="288"/>
      <c r="C327" s="289"/>
      <c r="D327" s="290"/>
      <c r="E327" s="290"/>
      <c r="F327" s="289"/>
      <c r="G327" s="289"/>
      <c r="H327" s="289"/>
      <c r="I327" s="288"/>
      <c r="J327" s="288"/>
      <c r="K327" s="288"/>
      <c r="L327" s="288"/>
      <c r="M327" s="288"/>
      <c r="N327" s="288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101"/>
    </row>
    <row r="328" spans="1:25" ht="15.75" customHeight="1">
      <c r="A328" s="287"/>
      <c r="B328" s="288"/>
      <c r="C328" s="289"/>
      <c r="D328" s="290"/>
      <c r="E328" s="290"/>
      <c r="F328" s="289"/>
      <c r="G328" s="289"/>
      <c r="H328" s="289"/>
      <c r="I328" s="288"/>
      <c r="J328" s="288"/>
      <c r="K328" s="288"/>
      <c r="L328" s="288"/>
      <c r="M328" s="288"/>
      <c r="N328" s="288"/>
      <c r="O328" s="288"/>
      <c r="P328" s="288"/>
      <c r="Q328" s="288"/>
      <c r="R328" s="288"/>
      <c r="S328" s="288"/>
      <c r="T328" s="288"/>
      <c r="U328" s="288"/>
      <c r="V328" s="288"/>
      <c r="W328" s="288"/>
      <c r="X328" s="288"/>
      <c r="Y328" s="101"/>
    </row>
    <row r="329" spans="1:25" ht="15.75" customHeight="1">
      <c r="A329" s="287"/>
      <c r="B329" s="288"/>
      <c r="C329" s="289"/>
      <c r="D329" s="290"/>
      <c r="E329" s="290"/>
      <c r="F329" s="289"/>
      <c r="G329" s="289"/>
      <c r="H329" s="289"/>
      <c r="I329" s="288"/>
      <c r="J329" s="288"/>
      <c r="K329" s="288"/>
      <c r="L329" s="288"/>
      <c r="M329" s="288"/>
      <c r="N329" s="288"/>
      <c r="O329" s="288"/>
      <c r="P329" s="288"/>
      <c r="Q329" s="288"/>
      <c r="R329" s="288"/>
      <c r="S329" s="288"/>
      <c r="T329" s="288"/>
      <c r="U329" s="288"/>
      <c r="V329" s="288"/>
      <c r="W329" s="288"/>
      <c r="X329" s="288"/>
      <c r="Y329" s="101"/>
    </row>
    <row r="330" spans="1:25" ht="15.75" customHeight="1"/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9">
    <mergeCell ref="D129:G129"/>
    <mergeCell ref="I129:K129"/>
    <mergeCell ref="W108:X108"/>
    <mergeCell ref="C110:K110"/>
    <mergeCell ref="D125:G125"/>
    <mergeCell ref="I125:K125"/>
    <mergeCell ref="D127:G127"/>
    <mergeCell ref="I127:K127"/>
    <mergeCell ref="T108:V108"/>
    <mergeCell ref="A106:M106"/>
    <mergeCell ref="A107:M107"/>
    <mergeCell ref="A108:M108"/>
    <mergeCell ref="N108:P108"/>
    <mergeCell ref="Q108:S108"/>
    <mergeCell ref="A101:F101"/>
    <mergeCell ref="A102:F102"/>
    <mergeCell ref="A103:M103"/>
    <mergeCell ref="A104:M104"/>
    <mergeCell ref="A105:M105"/>
    <mergeCell ref="A68:X68"/>
    <mergeCell ref="A69:X69"/>
    <mergeCell ref="A76:B76"/>
    <mergeCell ref="A77:X77"/>
    <mergeCell ref="A100:F100"/>
    <mergeCell ref="A58:X58"/>
    <mergeCell ref="A63:F63"/>
    <mergeCell ref="A64:X64"/>
    <mergeCell ref="A66:F66"/>
    <mergeCell ref="A67:F67"/>
    <mergeCell ref="A10:X10"/>
    <mergeCell ref="A23:B23"/>
    <mergeCell ref="A25:X25"/>
    <mergeCell ref="A57:F57"/>
    <mergeCell ref="A9:X9"/>
    <mergeCell ref="A24:M24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N4:P4"/>
    <mergeCell ref="Q4:S4"/>
    <mergeCell ref="T4:V4"/>
    <mergeCell ref="W4:X4"/>
    <mergeCell ref="N6:X6"/>
    <mergeCell ref="H3:H7"/>
  </mergeCells>
  <printOptions horizontalCentered="1"/>
  <pageMargins left="0.70866141732283472" right="0.70866141732283472" top="0.55118110236220474" bottom="0.55118110236220474" header="0" footer="0"/>
  <pageSetup paperSize="9" scale="61" orientation="landscape" r:id="rId1"/>
  <rowBreaks count="2" manualBreakCount="2">
    <brk id="39" max="24" man="1"/>
    <brk id="83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4140625" defaultRowHeight="15" customHeight="1"/>
  <cols>
    <col min="1" max="6" width="8.6640625" customWidth="1"/>
    <col min="7" max="7" width="2.44140625" customWidth="1"/>
    <col min="8" max="8" width="2.33203125" customWidth="1"/>
    <col min="9" max="11" width="8.6640625" customWidth="1"/>
  </cols>
  <sheetData>
    <row r="1" spans="1:11" ht="14.4">
      <c r="A1" s="440"/>
      <c r="B1" s="354"/>
      <c r="C1" s="122" t="s">
        <v>240</v>
      </c>
      <c r="D1" s="122" t="s">
        <v>241</v>
      </c>
      <c r="E1" s="122" t="s">
        <v>242</v>
      </c>
      <c r="F1" s="122" t="s">
        <v>243</v>
      </c>
      <c r="G1" s="441" t="s">
        <v>244</v>
      </c>
      <c r="H1" s="354"/>
      <c r="I1" s="354"/>
      <c r="J1" s="122" t="s">
        <v>245</v>
      </c>
      <c r="K1" s="122" t="s">
        <v>246</v>
      </c>
    </row>
    <row r="2" spans="1:11" ht="14.4">
      <c r="A2" s="438" t="str">
        <f>'сем 2020'!B10</f>
        <v>Іноземна мова</v>
      </c>
      <c r="B2" s="439"/>
      <c r="C2" s="439"/>
      <c r="D2" s="439"/>
      <c r="E2" s="439"/>
      <c r="F2" s="439"/>
      <c r="G2" s="439"/>
      <c r="H2" s="439"/>
      <c r="I2" s="439"/>
    </row>
    <row r="3" spans="1:11" ht="14.4">
      <c r="A3" s="124" t="s">
        <v>247</v>
      </c>
      <c r="B3" s="124"/>
      <c r="C3" s="124">
        <f>'сем 2020'!N10</f>
        <v>3</v>
      </c>
      <c r="D3" s="124">
        <f>'сем 2020'!J10</f>
        <v>0</v>
      </c>
      <c r="E3" s="124">
        <f>'сем 2020'!K10</f>
        <v>0</v>
      </c>
      <c r="F3" s="124">
        <f>'сем 2020'!L10</f>
        <v>45</v>
      </c>
      <c r="G3" s="124"/>
      <c r="H3" s="124"/>
      <c r="I3" s="125" t="str">
        <f>'сем 2020'!AD10</f>
        <v>залік</v>
      </c>
      <c r="J3" s="126" t="str">
        <f>'сем 2020'!AE10</f>
        <v>О</v>
      </c>
      <c r="K3" s="126" t="str">
        <f>'сем 2020'!AF10</f>
        <v>мп</v>
      </c>
    </row>
    <row r="4" spans="1:11" ht="14.4">
      <c r="A4" s="124" t="s">
        <v>248</v>
      </c>
      <c r="B4" s="124"/>
      <c r="C4" s="124">
        <f>'сем 2020'!N25</f>
        <v>2</v>
      </c>
      <c r="D4" s="124">
        <f>'сем 2020'!J25</f>
        <v>0</v>
      </c>
      <c r="E4" s="124">
        <f>'сем 2020'!K25</f>
        <v>0</v>
      </c>
      <c r="F4" s="124">
        <f>'сем 2020'!L25</f>
        <v>18</v>
      </c>
      <c r="G4" s="124"/>
      <c r="H4" s="124"/>
      <c r="I4" s="124"/>
      <c r="J4" s="126" t="str">
        <f>'сем 2020'!AE25</f>
        <v>О</v>
      </c>
      <c r="K4" s="127" t="s">
        <v>249</v>
      </c>
    </row>
    <row r="5" spans="1:11" ht="14.4">
      <c r="A5" s="124" t="s">
        <v>250</v>
      </c>
      <c r="B5" s="124"/>
      <c r="C5" s="124">
        <f>'сем 2020'!N48</f>
        <v>2</v>
      </c>
      <c r="D5" s="124">
        <f>'сем 2020'!J48</f>
        <v>0</v>
      </c>
      <c r="E5" s="124">
        <f>'сем 2020'!K48</f>
        <v>0</v>
      </c>
      <c r="F5" s="124">
        <f>'сем 2020'!L48</f>
        <v>18</v>
      </c>
      <c r="G5" s="124"/>
      <c r="H5" s="124"/>
      <c r="I5" s="125" t="str">
        <f>'сем 2020'!AD48</f>
        <v>диф. залік</v>
      </c>
      <c r="J5" s="126" t="str">
        <f>'сем 2020'!AE48</f>
        <v>О</v>
      </c>
      <c r="K5" s="126" t="str">
        <f>'сем 2020'!AF48</f>
        <v>мп</v>
      </c>
    </row>
    <row r="6" spans="1:11" ht="14.4">
      <c r="A6" s="124" t="s">
        <v>251</v>
      </c>
      <c r="B6" s="124"/>
      <c r="C6" s="124"/>
      <c r="D6" s="124"/>
      <c r="E6" s="124"/>
      <c r="F6" s="124"/>
      <c r="G6" s="124"/>
      <c r="H6" s="124"/>
      <c r="I6" s="124"/>
      <c r="K6" s="127" t="s">
        <v>249</v>
      </c>
    </row>
    <row r="7" spans="1:11" ht="14.4">
      <c r="A7" s="438" t="str">
        <f>'сем 2020'!B12</f>
        <v>Вступ до освітнього процесу</v>
      </c>
      <c r="B7" s="439"/>
      <c r="C7" s="439"/>
      <c r="D7" s="439"/>
      <c r="E7" s="439"/>
      <c r="F7" s="439"/>
      <c r="G7" s="439"/>
      <c r="H7" s="439"/>
      <c r="I7" s="439"/>
      <c r="K7" s="127" t="s">
        <v>252</v>
      </c>
    </row>
    <row r="8" spans="1:11" ht="14.4">
      <c r="A8" s="124" t="s">
        <v>247</v>
      </c>
      <c r="B8" s="124"/>
      <c r="C8" s="124">
        <f>'сем 2020'!N12</f>
        <v>2</v>
      </c>
      <c r="D8" s="124">
        <f>'сем 2020'!J12</f>
        <v>15</v>
      </c>
      <c r="E8" s="124">
        <f>'сем 2020'!K12</f>
        <v>0</v>
      </c>
      <c r="F8" s="124">
        <f>'сем 2020'!L12</f>
        <v>15</v>
      </c>
      <c r="G8" s="124"/>
      <c r="H8" s="124"/>
      <c r="I8" s="125" t="str">
        <f>'сем 2020'!AD12</f>
        <v>залік</v>
      </c>
      <c r="J8" s="126" t="str">
        <f>'сем 2020'!AE12</f>
        <v>О</v>
      </c>
      <c r="K8" s="126" t="str">
        <f>'сем 2020'!AF12</f>
        <v>птм</v>
      </c>
    </row>
    <row r="9" spans="1:11" ht="14.4">
      <c r="A9" s="124" t="s">
        <v>251</v>
      </c>
      <c r="B9" s="124"/>
      <c r="C9" s="124"/>
      <c r="D9" s="124"/>
      <c r="E9" s="124"/>
      <c r="F9" s="124"/>
      <c r="G9" s="124"/>
      <c r="H9" s="124"/>
      <c r="I9" s="124"/>
      <c r="K9" s="127" t="s">
        <v>252</v>
      </c>
    </row>
    <row r="10" spans="1:11" ht="14.4">
      <c r="A10" s="438" t="str">
        <f>'сем 2020'!B14</f>
        <v>Історія України та української культури</v>
      </c>
      <c r="B10" s="439"/>
      <c r="C10" s="439"/>
      <c r="D10" s="439"/>
      <c r="E10" s="439"/>
      <c r="F10" s="439"/>
      <c r="G10" s="439"/>
      <c r="H10" s="439"/>
      <c r="I10" s="439"/>
      <c r="K10" s="127" t="s">
        <v>253</v>
      </c>
    </row>
    <row r="11" spans="1:11" ht="14.4">
      <c r="A11" s="124" t="s">
        <v>247</v>
      </c>
      <c r="B11" s="124"/>
      <c r="C11" s="124">
        <f>'сем 2020'!N14</f>
        <v>5</v>
      </c>
      <c r="D11" s="124">
        <f>'сем 2020'!J14</f>
        <v>45</v>
      </c>
      <c r="E11" s="124">
        <f>'сем 2020'!K14</f>
        <v>0</v>
      </c>
      <c r="F11" s="124">
        <f>'сем 2020'!L14</f>
        <v>30</v>
      </c>
      <c r="G11" s="124"/>
      <c r="H11" s="124"/>
      <c r="I11" s="125" t="str">
        <f>'сем 2020'!AD14</f>
        <v>іспит</v>
      </c>
      <c r="J11" s="126" t="str">
        <f>'сем 2020'!AE14</f>
        <v>О</v>
      </c>
      <c r="K11" s="126" t="str">
        <f>'сем 2020'!AF14</f>
        <v>філ</v>
      </c>
    </row>
    <row r="12" spans="1:11" ht="14.4">
      <c r="A12" s="124" t="s">
        <v>251</v>
      </c>
      <c r="B12" s="124"/>
      <c r="C12" s="124"/>
      <c r="D12" s="124"/>
      <c r="E12" s="124"/>
      <c r="F12" s="124"/>
      <c r="G12" s="124"/>
      <c r="H12" s="124"/>
      <c r="I12" s="124"/>
      <c r="K12" s="127" t="s">
        <v>253</v>
      </c>
    </row>
    <row r="13" spans="1:11" ht="14.4">
      <c r="A13" s="438" t="str">
        <f>'сем 2020'!B16</f>
        <v xml:space="preserve">Українська мова  (за професійним спрямуванням) </v>
      </c>
      <c r="B13" s="439"/>
      <c r="C13" s="439"/>
      <c r="D13" s="439"/>
      <c r="E13" s="439"/>
      <c r="F13" s="439"/>
      <c r="G13" s="439"/>
      <c r="H13" s="439"/>
      <c r="I13" s="439"/>
      <c r="K13" s="127" t="s">
        <v>249</v>
      </c>
    </row>
    <row r="14" spans="1:11" ht="14.4">
      <c r="A14" s="124" t="s">
        <v>247</v>
      </c>
      <c r="B14" s="124"/>
      <c r="C14" s="124">
        <f>'сем 2020'!N16</f>
        <v>3</v>
      </c>
      <c r="D14" s="124">
        <f>'сем 2020'!J16</f>
        <v>15</v>
      </c>
      <c r="E14" s="124">
        <f>'сем 2020'!K16</f>
        <v>0</v>
      </c>
      <c r="F14" s="124">
        <f>'сем 2020'!L16</f>
        <v>30</v>
      </c>
      <c r="G14" s="124"/>
      <c r="H14" s="124"/>
      <c r="I14" s="125" t="str">
        <f>'сем 2020'!AD16</f>
        <v>залік</v>
      </c>
      <c r="J14" s="126" t="str">
        <f>'сем 2020'!AE16</f>
        <v>О</v>
      </c>
      <c r="K14" s="126" t="str">
        <f>'сем 2020'!AF16</f>
        <v>мп</v>
      </c>
    </row>
    <row r="15" spans="1:11" ht="14.4">
      <c r="A15" s="124" t="s">
        <v>248</v>
      </c>
      <c r="B15" s="124"/>
      <c r="C15" s="124">
        <f>'сем 2020'!N28</f>
        <v>2</v>
      </c>
      <c r="D15" s="124">
        <f>'сем 2020'!J28</f>
        <v>9</v>
      </c>
      <c r="E15" s="124">
        <f>'сем 2020'!K28</f>
        <v>0</v>
      </c>
      <c r="F15" s="124">
        <f>'сем 2020'!L28</f>
        <v>9</v>
      </c>
      <c r="G15" s="124"/>
      <c r="H15" s="124"/>
      <c r="I15" s="124"/>
      <c r="J15" s="126" t="str">
        <f>'сем 2020'!AE28</f>
        <v>О</v>
      </c>
      <c r="K15" s="127" t="s">
        <v>249</v>
      </c>
    </row>
    <row r="16" spans="1:11" ht="14.4">
      <c r="A16" s="124" t="s">
        <v>250</v>
      </c>
      <c r="B16" s="124"/>
      <c r="C16" s="124">
        <f>'сем 2020'!N51</f>
        <v>2</v>
      </c>
      <c r="D16" s="124">
        <f>'сем 2020'!J51</f>
        <v>9</v>
      </c>
      <c r="E16" s="124">
        <f>'сем 2020'!K51</f>
        <v>0</v>
      </c>
      <c r="F16" s="124">
        <f>'сем 2020'!L51</f>
        <v>9</v>
      </c>
      <c r="G16" s="124"/>
      <c r="H16" s="124"/>
      <c r="I16" s="125" t="str">
        <f>'сем 2020'!AD51</f>
        <v>диф. залік</v>
      </c>
      <c r="J16" s="126" t="str">
        <f>'сем 2020'!AE51</f>
        <v>О</v>
      </c>
      <c r="K16" s="126" t="str">
        <f>'сем 2020'!AF51</f>
        <v>мп</v>
      </c>
    </row>
    <row r="17" spans="1:11" ht="14.4">
      <c r="A17" s="124" t="s">
        <v>251</v>
      </c>
      <c r="B17" s="124"/>
      <c r="C17" s="124"/>
      <c r="D17" s="124"/>
      <c r="E17" s="124"/>
      <c r="F17" s="124"/>
      <c r="G17" s="124"/>
      <c r="H17" s="124"/>
      <c r="I17" s="124"/>
      <c r="K17" s="127" t="s">
        <v>249</v>
      </c>
    </row>
    <row r="18" spans="1:11" ht="14.4">
      <c r="A18" s="438" t="str">
        <f>'сем 2020'!B18</f>
        <v>Основи економічних теорій</v>
      </c>
      <c r="B18" s="439"/>
      <c r="C18" s="439"/>
      <c r="D18" s="439"/>
      <c r="E18" s="439"/>
      <c r="F18" s="439"/>
      <c r="G18" s="439"/>
      <c r="H18" s="439"/>
      <c r="I18" s="439"/>
      <c r="K18" s="127" t="s">
        <v>254</v>
      </c>
    </row>
    <row r="19" spans="1:11" ht="14.4">
      <c r="A19" s="124" t="s">
        <v>247</v>
      </c>
      <c r="B19" s="124"/>
      <c r="C19" s="124">
        <f>'сем 2020'!N18</f>
        <v>4</v>
      </c>
      <c r="D19" s="124">
        <f>'сем 2020'!J18</f>
        <v>30</v>
      </c>
      <c r="E19" s="124">
        <f>'сем 2020'!K18</f>
        <v>0</v>
      </c>
      <c r="F19" s="124">
        <f>'сем 2020'!L18</f>
        <v>30</v>
      </c>
      <c r="G19" s="124"/>
      <c r="H19" s="124"/>
      <c r="I19" s="125" t="str">
        <f>'сем 2020'!AD18</f>
        <v>іспит</v>
      </c>
      <c r="J19" s="126" t="str">
        <f>'сем 2020'!AE18</f>
        <v>О</v>
      </c>
      <c r="K19" s="126" t="str">
        <f>'сем 2020'!AF18</f>
        <v>м</v>
      </c>
    </row>
    <row r="20" spans="1:11" ht="14.4">
      <c r="A20" s="124" t="s">
        <v>251</v>
      </c>
      <c r="B20" s="124"/>
      <c r="C20" s="124"/>
      <c r="D20" s="124"/>
      <c r="E20" s="124"/>
      <c r="F20" s="124"/>
      <c r="G20" s="124"/>
      <c r="H20" s="124"/>
      <c r="I20" s="124"/>
      <c r="K20" s="127" t="s">
        <v>254</v>
      </c>
    </row>
    <row r="21" spans="1:11" ht="15.75" customHeight="1">
      <c r="A21" s="438" t="str">
        <f>'сем 2020'!B20</f>
        <v>Алгебра</v>
      </c>
      <c r="B21" s="439"/>
      <c r="C21" s="439"/>
      <c r="D21" s="439"/>
      <c r="E21" s="439"/>
      <c r="F21" s="439"/>
      <c r="G21" s="439"/>
      <c r="H21" s="439"/>
      <c r="I21" s="439"/>
      <c r="K21" s="127" t="s">
        <v>255</v>
      </c>
    </row>
    <row r="22" spans="1:11" ht="15.75" customHeight="1">
      <c r="A22" s="124" t="s">
        <v>247</v>
      </c>
      <c r="B22" s="124"/>
      <c r="C22" s="124">
        <f>'сем 2020'!N20</f>
        <v>4</v>
      </c>
      <c r="D22" s="124">
        <f>'сем 2020'!J20</f>
        <v>30</v>
      </c>
      <c r="E22" s="124">
        <f>'сем 2020'!K20</f>
        <v>0</v>
      </c>
      <c r="F22" s="124">
        <f>'сем 2020'!L20</f>
        <v>30</v>
      </c>
      <c r="G22" s="124"/>
      <c r="H22" s="124"/>
      <c r="I22" s="125" t="str">
        <f>'сем 2020'!AD20</f>
        <v>диф. залік</v>
      </c>
      <c r="J22" s="126" t="str">
        <f>'сем 2020'!AE20</f>
        <v>О</v>
      </c>
      <c r="K22" s="126" t="str">
        <f>'сем 2020'!AF20</f>
        <v>вм</v>
      </c>
    </row>
    <row r="23" spans="1:11" ht="15.75" customHeight="1">
      <c r="A23" s="124" t="s">
        <v>248</v>
      </c>
      <c r="B23" s="124"/>
      <c r="C23" s="124">
        <f>'сем 2020'!N34</f>
        <v>3</v>
      </c>
      <c r="D23" s="124">
        <f>'сем 2020'!J34</f>
        <v>14</v>
      </c>
      <c r="E23" s="124">
        <f>'сем 2020'!K34</f>
        <v>0</v>
      </c>
      <c r="F23" s="124">
        <f>'сем 2020'!L34</f>
        <v>13</v>
      </c>
      <c r="G23" s="124"/>
      <c r="H23" s="124"/>
      <c r="I23" s="124"/>
      <c r="J23" s="126" t="str">
        <f>'сем 2020'!AE34</f>
        <v>О</v>
      </c>
      <c r="K23" s="127" t="s">
        <v>255</v>
      </c>
    </row>
    <row r="24" spans="1:11" ht="15.75" customHeight="1">
      <c r="A24" s="124" t="s">
        <v>250</v>
      </c>
      <c r="B24" s="124"/>
      <c r="C24" s="124">
        <f>'сем 2020'!N57</f>
        <v>3</v>
      </c>
      <c r="D24" s="124">
        <f>'сем 2020'!J57</f>
        <v>13</v>
      </c>
      <c r="E24" s="124">
        <f>'сем 2020'!K57</f>
        <v>0</v>
      </c>
      <c r="F24" s="124">
        <f>'сем 2020'!L57</f>
        <v>14</v>
      </c>
      <c r="G24" s="124"/>
      <c r="H24" s="124"/>
      <c r="I24" s="125" t="str">
        <f>'сем 2020'!AD57</f>
        <v>диф. залік</v>
      </c>
      <c r="J24" s="126" t="str">
        <f>'сем 2020'!AE57</f>
        <v>О</v>
      </c>
      <c r="K24" s="126" t="str">
        <f>'сем 2020'!AF57</f>
        <v>вм</v>
      </c>
    </row>
    <row r="25" spans="1:11" ht="15.75" customHeight="1">
      <c r="A25" s="124" t="s">
        <v>251</v>
      </c>
      <c r="B25" s="124"/>
      <c r="C25" s="124"/>
      <c r="D25" s="124"/>
      <c r="E25" s="124"/>
      <c r="F25" s="124"/>
      <c r="G25" s="124"/>
      <c r="H25" s="124"/>
      <c r="I25" s="124"/>
      <c r="K25" s="127" t="s">
        <v>255</v>
      </c>
    </row>
    <row r="26" spans="1:11" ht="15.75" customHeight="1">
      <c r="A26" s="438" t="str">
        <f>'сем 2020'!B22</f>
        <v>Елементарна математика</v>
      </c>
      <c r="B26" s="439"/>
      <c r="C26" s="439"/>
      <c r="D26" s="439"/>
      <c r="E26" s="439"/>
      <c r="F26" s="439"/>
      <c r="G26" s="439"/>
      <c r="H26" s="439"/>
      <c r="I26" s="439"/>
      <c r="K26" s="127" t="s">
        <v>255</v>
      </c>
    </row>
    <row r="27" spans="1:11" ht="15.75" customHeight="1">
      <c r="A27" s="124" t="s">
        <v>247</v>
      </c>
      <c r="B27" s="124"/>
      <c r="C27" s="124">
        <f>'сем 2020'!N22</f>
        <v>3</v>
      </c>
      <c r="D27" s="124">
        <f>'сем 2020'!J22</f>
        <v>30</v>
      </c>
      <c r="E27" s="124">
        <f>'сем 2020'!K22</f>
        <v>0</v>
      </c>
      <c r="F27" s="124">
        <f>'сем 2020'!L22</f>
        <v>15</v>
      </c>
      <c r="G27" s="124"/>
      <c r="H27" s="124"/>
      <c r="I27" s="125" t="str">
        <f>'сем 2020'!AD22</f>
        <v>диф. залік</v>
      </c>
      <c r="J27" s="126" t="str">
        <f>'сем 2020'!AE22</f>
        <v>О</v>
      </c>
      <c r="K27" s="126" t="str">
        <f>'сем 2020'!AF22</f>
        <v>вм</v>
      </c>
    </row>
    <row r="28" spans="1:11" ht="15.75" customHeight="1">
      <c r="A28" s="124" t="s">
        <v>248</v>
      </c>
      <c r="B28" s="124"/>
      <c r="C28" s="124">
        <f>'сем 2020'!N37</f>
        <v>3</v>
      </c>
      <c r="D28" s="124">
        <f>'сем 2020'!J37</f>
        <v>14</v>
      </c>
      <c r="E28" s="124">
        <f>'сем 2020'!K37</f>
        <v>0</v>
      </c>
      <c r="F28" s="124">
        <f>'сем 2020'!L37</f>
        <v>13</v>
      </c>
      <c r="G28" s="124"/>
      <c r="H28" s="124"/>
      <c r="I28" s="124"/>
      <c r="J28" s="126" t="str">
        <f>'сем 2020'!AE37</f>
        <v>О</v>
      </c>
      <c r="K28" s="127" t="s">
        <v>255</v>
      </c>
    </row>
    <row r="29" spans="1:11" ht="15.75" customHeight="1">
      <c r="A29" s="124" t="s">
        <v>250</v>
      </c>
      <c r="B29" s="124"/>
      <c r="C29" s="124">
        <f>'сем 2020'!N60</f>
        <v>3</v>
      </c>
      <c r="D29" s="124">
        <f>'сем 2020'!J60</f>
        <v>13</v>
      </c>
      <c r="E29" s="124">
        <f>'сем 2020'!K60</f>
        <v>0</v>
      </c>
      <c r="F29" s="124">
        <f>'сем 2020'!L60</f>
        <v>14</v>
      </c>
      <c r="G29" s="124"/>
      <c r="H29" s="124"/>
      <c r="I29" s="125" t="str">
        <f>'сем 2020'!AD60</f>
        <v>іспит</v>
      </c>
      <c r="J29" s="126" t="str">
        <f>'сем 2020'!AE60</f>
        <v>О</v>
      </c>
      <c r="K29" s="126" t="str">
        <f>'сем 2020'!AF60</f>
        <v>вм</v>
      </c>
    </row>
    <row r="30" spans="1:11" ht="15.75" customHeight="1">
      <c r="A30" s="124" t="s">
        <v>251</v>
      </c>
      <c r="B30" s="124"/>
      <c r="C30" s="124"/>
      <c r="D30" s="124"/>
      <c r="E30" s="124"/>
      <c r="F30" s="124"/>
      <c r="G30" s="124"/>
      <c r="H30" s="124"/>
      <c r="I30" s="124"/>
      <c r="K30" s="127" t="s">
        <v>255</v>
      </c>
    </row>
    <row r="31" spans="1:11" ht="15.75" customHeight="1"/>
    <row r="32" spans="1:11" ht="15.75" customHeight="1">
      <c r="A32" s="438" t="str">
        <f>'сем 2020'!B31</f>
        <v>Філософія</v>
      </c>
      <c r="B32" s="439"/>
      <c r="C32" s="439"/>
      <c r="D32" s="439"/>
      <c r="E32" s="439"/>
      <c r="F32" s="439"/>
      <c r="G32" s="439"/>
      <c r="H32" s="439"/>
      <c r="I32" s="439"/>
      <c r="K32" s="127" t="s">
        <v>253</v>
      </c>
    </row>
    <row r="33" spans="1:11" ht="15.75" customHeight="1">
      <c r="A33" s="124" t="s">
        <v>248</v>
      </c>
      <c r="B33" s="124"/>
      <c r="C33" s="124">
        <f>'сем 2020'!N31</f>
        <v>3</v>
      </c>
      <c r="D33" s="124">
        <f>'сем 2020'!J31</f>
        <v>9</v>
      </c>
      <c r="E33" s="124">
        <f>'сем 2020'!K31</f>
        <v>0</v>
      </c>
      <c r="F33" s="124">
        <f>'сем 2020'!L31</f>
        <v>18</v>
      </c>
      <c r="G33" s="124"/>
      <c r="H33" s="124"/>
      <c r="I33" s="124"/>
      <c r="J33" s="126" t="str">
        <f>'сем 2020'!AE31</f>
        <v>О</v>
      </c>
      <c r="K33" s="127" t="s">
        <v>253</v>
      </c>
    </row>
    <row r="34" spans="1:11" ht="15.75" customHeight="1">
      <c r="A34" s="124" t="s">
        <v>250</v>
      </c>
      <c r="B34" s="124"/>
      <c r="C34" s="124">
        <f>'сем 2020'!N54</f>
        <v>3</v>
      </c>
      <c r="D34" s="124">
        <f>'сем 2020'!J54</f>
        <v>9</v>
      </c>
      <c r="E34" s="124">
        <f>'сем 2020'!K54</f>
        <v>0</v>
      </c>
      <c r="F34" s="124">
        <f>'сем 2020'!L54</f>
        <v>18</v>
      </c>
      <c r="G34" s="124"/>
      <c r="H34" s="124"/>
      <c r="I34" s="125" t="str">
        <f>'сем 2020'!AD54</f>
        <v>іспит</v>
      </c>
      <c r="J34" s="126" t="str">
        <f>'сем 2020'!AE54</f>
        <v>О</v>
      </c>
      <c r="K34" s="126" t="str">
        <f>'сем 2020'!AF54</f>
        <v>філ</v>
      </c>
    </row>
    <row r="35" spans="1:11" ht="15.75" customHeight="1">
      <c r="A35" s="124" t="s">
        <v>251</v>
      </c>
      <c r="B35" s="124"/>
      <c r="C35" s="124"/>
      <c r="D35" s="124"/>
      <c r="E35" s="124"/>
      <c r="F35" s="124"/>
      <c r="G35" s="124"/>
      <c r="H35" s="124"/>
      <c r="I35" s="124"/>
      <c r="K35" s="127" t="s">
        <v>253</v>
      </c>
    </row>
    <row r="36" spans="1:11" ht="15.75" customHeight="1">
      <c r="A36" s="438" t="str">
        <f>'сем 2020'!B40</f>
        <v>Математичний аналіз</v>
      </c>
      <c r="B36" s="439"/>
      <c r="C36" s="439"/>
      <c r="D36" s="439"/>
      <c r="E36" s="439"/>
      <c r="F36" s="439"/>
      <c r="G36" s="439"/>
      <c r="H36" s="439"/>
      <c r="I36" s="439"/>
      <c r="K36" s="127" t="s">
        <v>255</v>
      </c>
    </row>
    <row r="37" spans="1:11" ht="15.75" customHeight="1">
      <c r="A37" s="124" t="s">
        <v>248</v>
      </c>
      <c r="B37" s="124"/>
      <c r="C37" s="124">
        <f>'сем 2020'!N40</f>
        <v>3</v>
      </c>
      <c r="D37" s="124">
        <f>'сем 2020'!J40</f>
        <v>14</v>
      </c>
      <c r="E37" s="124">
        <f>'сем 2020'!K40</f>
        <v>0</v>
      </c>
      <c r="F37" s="124">
        <f>'сем 2020'!L40</f>
        <v>13</v>
      </c>
      <c r="G37" s="124"/>
      <c r="H37" s="124"/>
      <c r="I37" s="124"/>
      <c r="J37" s="126" t="str">
        <f>'сем 2020'!AE40</f>
        <v>О</v>
      </c>
      <c r="K37" s="127" t="s">
        <v>255</v>
      </c>
    </row>
    <row r="38" spans="1:11" ht="15.75" customHeight="1">
      <c r="A38" s="124" t="s">
        <v>250</v>
      </c>
      <c r="B38" s="124"/>
      <c r="C38" s="124">
        <f>'сем 2020'!N63</f>
        <v>3</v>
      </c>
      <c r="D38" s="124">
        <f>'сем 2020'!J63</f>
        <v>13</v>
      </c>
      <c r="E38" s="124">
        <f>'сем 2020'!K63</f>
        <v>0</v>
      </c>
      <c r="F38" s="124">
        <f>'сем 2020'!L63</f>
        <v>14</v>
      </c>
      <c r="G38" s="124"/>
      <c r="H38" s="124"/>
      <c r="I38" s="125" t="str">
        <f>'сем 2020'!AD63</f>
        <v>іспит</v>
      </c>
      <c r="J38" s="126" t="str">
        <f>'сем 2020'!AE63</f>
        <v>О</v>
      </c>
      <c r="K38" s="126" t="str">
        <f>'сем 2020'!AF63</f>
        <v>вм</v>
      </c>
    </row>
    <row r="39" spans="1:11" ht="15.75" customHeight="1">
      <c r="A39" s="124" t="s">
        <v>251</v>
      </c>
      <c r="B39" s="124"/>
      <c r="C39" s="124"/>
      <c r="D39" s="124"/>
      <c r="E39" s="124"/>
      <c r="F39" s="124"/>
      <c r="G39" s="124"/>
      <c r="H39" s="124"/>
      <c r="I39" s="124"/>
      <c r="K39" s="127" t="s">
        <v>255</v>
      </c>
    </row>
    <row r="40" spans="1:11" ht="15.75" customHeight="1">
      <c r="A40" s="438" t="str">
        <f>'сем 2020'!B43</f>
        <v>Ознайомча практика "Вступ до фаху"</v>
      </c>
      <c r="B40" s="439"/>
      <c r="C40" s="439"/>
      <c r="D40" s="439"/>
      <c r="E40" s="439"/>
      <c r="F40" s="439"/>
      <c r="G40" s="439"/>
      <c r="H40" s="439"/>
      <c r="I40" s="439"/>
      <c r="K40" s="127" t="s">
        <v>255</v>
      </c>
    </row>
    <row r="41" spans="1:11" ht="15.75" customHeight="1">
      <c r="A41" s="124" t="s">
        <v>248</v>
      </c>
      <c r="B41" s="124"/>
      <c r="C41" s="125">
        <f>'сем 2020'!N43</f>
        <v>0</v>
      </c>
      <c r="D41" s="125">
        <f>'сем 2020'!J43</f>
        <v>0</v>
      </c>
      <c r="E41" s="125">
        <f>'сем 2020'!K43</f>
        <v>0</v>
      </c>
      <c r="F41" s="125">
        <f>'сем 2020'!L43</f>
        <v>0</v>
      </c>
      <c r="G41" s="124"/>
      <c r="H41" s="124"/>
      <c r="I41" s="124"/>
      <c r="J41" s="126" t="str">
        <f>'сем 2020'!AE43</f>
        <v>О</v>
      </c>
      <c r="K41" s="127" t="s">
        <v>255</v>
      </c>
    </row>
    <row r="42" spans="1:11" ht="15.75" customHeight="1">
      <c r="A42" s="124" t="s">
        <v>250</v>
      </c>
      <c r="B42" s="124"/>
      <c r="C42" s="125">
        <f>'сем 2020'!N66</f>
        <v>0</v>
      </c>
      <c r="D42" s="125">
        <f>'сем 2020'!J66</f>
        <v>0</v>
      </c>
      <c r="E42" s="125">
        <f>'сем 2020'!K66</f>
        <v>0</v>
      </c>
      <c r="F42" s="125">
        <f>'сем 2020'!L66</f>
        <v>0</v>
      </c>
      <c r="G42" s="124"/>
      <c r="H42" s="124"/>
      <c r="I42" s="125" t="str">
        <f>'сем 2020'!AD66</f>
        <v>диф. залік</v>
      </c>
      <c r="J42" s="126" t="str">
        <f>'сем 2020'!AE66</f>
        <v>О</v>
      </c>
      <c r="K42" s="126" t="str">
        <f>'сем 2020'!AF66</f>
        <v>вм</v>
      </c>
    </row>
    <row r="43" spans="1:11" ht="15.75" customHeight="1">
      <c r="A43" s="127" t="s">
        <v>251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3:I13"/>
    <mergeCell ref="A18:I18"/>
    <mergeCell ref="A1:B1"/>
    <mergeCell ref="G1:I1"/>
    <mergeCell ref="A2:I2"/>
    <mergeCell ref="A7:I7"/>
    <mergeCell ref="A10:I10"/>
    <mergeCell ref="A21:I21"/>
    <mergeCell ref="A26:I26"/>
    <mergeCell ref="A32:I32"/>
    <mergeCell ref="A36:I36"/>
    <mergeCell ref="A40:I4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9" width="8.6640625" hidden="1" customWidth="1"/>
    <col min="30" max="32" width="9.109375" customWidth="1"/>
    <col min="33" max="35" width="12.6640625" customWidth="1"/>
    <col min="36" max="55" width="9.109375" customWidth="1"/>
  </cols>
  <sheetData>
    <row r="1" spans="1:55" ht="15.75" customHeight="1">
      <c r="A1" s="392" t="s">
        <v>56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5.75" customHeight="1">
      <c r="A2" s="393" t="s">
        <v>57</v>
      </c>
      <c r="B2" s="396" t="s">
        <v>58</v>
      </c>
      <c r="C2" s="397" t="s">
        <v>59</v>
      </c>
      <c r="D2" s="351"/>
      <c r="E2" s="351"/>
      <c r="F2" s="352"/>
      <c r="G2" s="398" t="s">
        <v>60</v>
      </c>
      <c r="H2" s="397" t="s">
        <v>61</v>
      </c>
      <c r="I2" s="351"/>
      <c r="J2" s="351"/>
      <c r="K2" s="351"/>
      <c r="L2" s="351"/>
      <c r="M2" s="352"/>
      <c r="N2" s="445" t="s">
        <v>62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93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5.75" customHeight="1">
      <c r="A3" s="394"/>
      <c r="B3" s="394"/>
      <c r="C3" s="400" t="s">
        <v>63</v>
      </c>
      <c r="D3" s="402" t="s">
        <v>64</v>
      </c>
      <c r="E3" s="405" t="s">
        <v>65</v>
      </c>
      <c r="F3" s="406"/>
      <c r="G3" s="394"/>
      <c r="H3" s="400" t="s">
        <v>66</v>
      </c>
      <c r="I3" s="409" t="s">
        <v>67</v>
      </c>
      <c r="J3" s="374"/>
      <c r="K3" s="374"/>
      <c r="L3" s="372"/>
      <c r="M3" s="412" t="s">
        <v>68</v>
      </c>
      <c r="N3" s="446"/>
      <c r="O3" s="447"/>
      <c r="P3" s="447"/>
      <c r="Q3" s="447"/>
      <c r="R3" s="447"/>
      <c r="S3" s="447"/>
      <c r="T3" s="447"/>
      <c r="U3" s="447"/>
      <c r="V3" s="447"/>
      <c r="W3" s="447"/>
      <c r="X3" s="448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93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5.75" customHeight="1">
      <c r="A4" s="394"/>
      <c r="B4" s="394"/>
      <c r="C4" s="401"/>
      <c r="D4" s="403"/>
      <c r="E4" s="402" t="s">
        <v>69</v>
      </c>
      <c r="F4" s="412" t="s">
        <v>70</v>
      </c>
      <c r="G4" s="394"/>
      <c r="H4" s="401"/>
      <c r="I4" s="402" t="s">
        <v>55</v>
      </c>
      <c r="J4" s="402" t="s">
        <v>71</v>
      </c>
      <c r="K4" s="402" t="s">
        <v>72</v>
      </c>
      <c r="L4" s="402" t="s">
        <v>73</v>
      </c>
      <c r="M4" s="413"/>
      <c r="N4" s="442" t="s">
        <v>74</v>
      </c>
      <c r="O4" s="443"/>
      <c r="P4" s="444"/>
      <c r="Q4" s="442" t="s">
        <v>75</v>
      </c>
      <c r="R4" s="443"/>
      <c r="S4" s="444"/>
      <c r="T4" s="442" t="s">
        <v>76</v>
      </c>
      <c r="U4" s="443"/>
      <c r="V4" s="444"/>
      <c r="W4" s="442" t="s">
        <v>77</v>
      </c>
      <c r="X4" s="444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93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5.75" customHeight="1">
      <c r="A5" s="394"/>
      <c r="B5" s="394"/>
      <c r="C5" s="401"/>
      <c r="D5" s="403"/>
      <c r="E5" s="403"/>
      <c r="F5" s="413"/>
      <c r="G5" s="394"/>
      <c r="H5" s="401"/>
      <c r="I5" s="403"/>
      <c r="J5" s="403"/>
      <c r="K5" s="403"/>
      <c r="L5" s="403"/>
      <c r="M5" s="413"/>
      <c r="N5" s="62">
        <v>1</v>
      </c>
      <c r="O5" s="63" t="s">
        <v>78</v>
      </c>
      <c r="P5" s="64" t="s">
        <v>79</v>
      </c>
      <c r="Q5" s="62">
        <v>3</v>
      </c>
      <c r="R5" s="63" t="s">
        <v>80</v>
      </c>
      <c r="S5" s="65" t="s">
        <v>81</v>
      </c>
      <c r="T5" s="66">
        <v>5</v>
      </c>
      <c r="U5" s="63" t="s">
        <v>82</v>
      </c>
      <c r="V5" s="65" t="s">
        <v>83</v>
      </c>
      <c r="W5" s="62">
        <v>7</v>
      </c>
      <c r="X5" s="65">
        <v>8</v>
      </c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93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5.75" customHeight="1">
      <c r="A6" s="394"/>
      <c r="B6" s="394"/>
      <c r="C6" s="401"/>
      <c r="D6" s="403"/>
      <c r="E6" s="403"/>
      <c r="F6" s="413"/>
      <c r="G6" s="394"/>
      <c r="H6" s="401"/>
      <c r="I6" s="403"/>
      <c r="J6" s="403"/>
      <c r="K6" s="403"/>
      <c r="L6" s="403"/>
      <c r="M6" s="413"/>
      <c r="N6" s="442" t="s">
        <v>84</v>
      </c>
      <c r="O6" s="443"/>
      <c r="P6" s="443"/>
      <c r="Q6" s="443"/>
      <c r="R6" s="443"/>
      <c r="S6" s="443"/>
      <c r="T6" s="443"/>
      <c r="U6" s="443"/>
      <c r="V6" s="443"/>
      <c r="W6" s="443"/>
      <c r="X6" s="444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93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5.75" customHeight="1">
      <c r="A7" s="395"/>
      <c r="B7" s="395"/>
      <c r="C7" s="357"/>
      <c r="D7" s="404"/>
      <c r="E7" s="404"/>
      <c r="F7" s="414"/>
      <c r="G7" s="395"/>
      <c r="H7" s="357"/>
      <c r="I7" s="404"/>
      <c r="J7" s="404"/>
      <c r="K7" s="404"/>
      <c r="L7" s="404"/>
      <c r="M7" s="414"/>
      <c r="N7" s="62">
        <v>15</v>
      </c>
      <c r="O7" s="63">
        <v>9</v>
      </c>
      <c r="P7" s="65">
        <v>9</v>
      </c>
      <c r="Q7" s="62">
        <v>15</v>
      </c>
      <c r="R7" s="63">
        <v>9</v>
      </c>
      <c r="S7" s="65">
        <v>9</v>
      </c>
      <c r="T7" s="62">
        <v>15</v>
      </c>
      <c r="U7" s="63">
        <v>9</v>
      </c>
      <c r="V7" s="65">
        <v>9</v>
      </c>
      <c r="W7" s="62">
        <v>15</v>
      </c>
      <c r="X7" s="65">
        <v>13</v>
      </c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93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5.75" customHeight="1">
      <c r="A8" s="67">
        <v>1</v>
      </c>
      <c r="B8" s="68">
        <v>2</v>
      </c>
      <c r="C8" s="51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9">
        <v>13</v>
      </c>
      <c r="N8" s="62">
        <v>14</v>
      </c>
      <c r="O8" s="70">
        <v>15</v>
      </c>
      <c r="P8" s="62">
        <v>16</v>
      </c>
      <c r="Q8" s="70">
        <v>17</v>
      </c>
      <c r="R8" s="62">
        <v>18</v>
      </c>
      <c r="S8" s="70">
        <v>19</v>
      </c>
      <c r="T8" s="62">
        <v>20</v>
      </c>
      <c r="U8" s="70">
        <v>21</v>
      </c>
      <c r="V8" s="62">
        <v>22</v>
      </c>
      <c r="W8" s="70">
        <v>23</v>
      </c>
      <c r="X8" s="68">
        <v>24</v>
      </c>
      <c r="Y8" s="71">
        <v>25</v>
      </c>
      <c r="Z8" s="72">
        <v>26</v>
      </c>
      <c r="AA8" s="71">
        <v>27</v>
      </c>
      <c r="AB8" s="72">
        <v>28</v>
      </c>
      <c r="AC8" s="71">
        <v>29</v>
      </c>
      <c r="AD8" s="93"/>
      <c r="AE8" s="93" t="s">
        <v>245</v>
      </c>
      <c r="AF8" s="93" t="s">
        <v>246</v>
      </c>
      <c r="AG8" s="128" t="s">
        <v>247</v>
      </c>
      <c r="AH8" s="93" t="s">
        <v>248</v>
      </c>
      <c r="AI8" s="93" t="s">
        <v>250</v>
      </c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5.75" customHeight="1">
      <c r="A9" s="118"/>
      <c r="B9" s="119" t="s">
        <v>247</v>
      </c>
      <c r="C9" s="120"/>
      <c r="D9" s="121"/>
      <c r="E9" s="121"/>
      <c r="F9" s="120"/>
      <c r="G9" s="120"/>
      <c r="H9" s="1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01"/>
      <c r="Z9" s="101"/>
      <c r="AA9" s="101"/>
      <c r="AB9" s="101"/>
      <c r="AC9" s="101"/>
      <c r="AD9" s="114"/>
      <c r="AE9" s="114"/>
      <c r="AF9" s="114"/>
      <c r="AG9" s="129"/>
      <c r="AH9" s="114"/>
      <c r="AI9" s="114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</row>
    <row r="10" spans="1:55" ht="15.75" customHeight="1">
      <c r="A10" s="74" t="s">
        <v>89</v>
      </c>
      <c r="B10" s="75" t="s">
        <v>88</v>
      </c>
      <c r="C10" s="76"/>
      <c r="D10" s="77">
        <v>1</v>
      </c>
      <c r="E10" s="78"/>
      <c r="F10" s="79"/>
      <c r="G10" s="80">
        <v>4</v>
      </c>
      <c r="H10" s="81">
        <v>120</v>
      </c>
      <c r="I10" s="24">
        <v>45</v>
      </c>
      <c r="J10" s="27"/>
      <c r="K10" s="27"/>
      <c r="L10" s="27">
        <v>45</v>
      </c>
      <c r="M10" s="26">
        <v>75</v>
      </c>
      <c r="N10" s="29">
        <v>3</v>
      </c>
      <c r="O10" s="82"/>
      <c r="P10" s="26"/>
      <c r="Q10" s="24"/>
      <c r="R10" s="82"/>
      <c r="S10" s="26"/>
      <c r="T10" s="24"/>
      <c r="U10" s="82"/>
      <c r="V10" s="26"/>
      <c r="W10" s="24"/>
      <c r="X10" s="26"/>
      <c r="Y10" s="61"/>
      <c r="Z10" s="93" t="s">
        <v>256</v>
      </c>
      <c r="AA10" s="93" t="b">
        <v>0</v>
      </c>
      <c r="AB10" s="93" t="b">
        <v>1</v>
      </c>
      <c r="AC10" s="130" t="b">
        <v>1</v>
      </c>
      <c r="AD10" s="93" t="s">
        <v>257</v>
      </c>
      <c r="AE10" s="93" t="s">
        <v>256</v>
      </c>
      <c r="AF10" s="93" t="s">
        <v>249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3.75" customHeight="1">
      <c r="A11" s="74"/>
      <c r="B11" s="75"/>
      <c r="C11" s="76"/>
      <c r="D11" s="77"/>
      <c r="E11" s="78"/>
      <c r="F11" s="79"/>
      <c r="G11" s="80"/>
      <c r="H11" s="81"/>
      <c r="I11" s="24"/>
      <c r="J11" s="27"/>
      <c r="K11" s="27"/>
      <c r="L11" s="27"/>
      <c r="M11" s="26"/>
      <c r="N11" s="29"/>
      <c r="O11" s="82"/>
      <c r="P11" s="26"/>
      <c r="Q11" s="24"/>
      <c r="R11" s="82"/>
      <c r="S11" s="26"/>
      <c r="T11" s="24"/>
      <c r="U11" s="82"/>
      <c r="V11" s="26"/>
      <c r="W11" s="24"/>
      <c r="X11" s="26"/>
      <c r="Y11" s="61"/>
      <c r="Z11" s="93"/>
      <c r="AA11" s="93"/>
      <c r="AB11" s="93"/>
      <c r="AC11" s="130"/>
      <c r="AD11" s="93"/>
      <c r="AE11" s="93"/>
      <c r="AF11" s="9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5.75" customHeight="1">
      <c r="A12" s="83" t="s">
        <v>92</v>
      </c>
      <c r="B12" s="84" t="s">
        <v>93</v>
      </c>
      <c r="C12" s="85"/>
      <c r="D12" s="86" t="s">
        <v>94</v>
      </c>
      <c r="E12" s="87"/>
      <c r="F12" s="88"/>
      <c r="G12" s="89">
        <v>2</v>
      </c>
      <c r="H12" s="90">
        <v>60</v>
      </c>
      <c r="I12" s="24">
        <v>30</v>
      </c>
      <c r="J12" s="77">
        <v>15</v>
      </c>
      <c r="K12" s="77"/>
      <c r="L12" s="77">
        <v>15</v>
      </c>
      <c r="M12" s="91">
        <v>30</v>
      </c>
      <c r="N12" s="29">
        <v>2</v>
      </c>
      <c r="O12" s="82"/>
      <c r="P12" s="26"/>
      <c r="Q12" s="24"/>
      <c r="R12" s="82"/>
      <c r="S12" s="26"/>
      <c r="T12" s="24"/>
      <c r="U12" s="82"/>
      <c r="V12" s="26"/>
      <c r="W12" s="24"/>
      <c r="X12" s="92"/>
      <c r="Y12" s="61"/>
      <c r="Z12" s="93" t="s">
        <v>256</v>
      </c>
      <c r="AA12" s="93" t="b">
        <v>0</v>
      </c>
      <c r="AB12" s="93" t="b">
        <v>1</v>
      </c>
      <c r="AC12" s="130" t="b">
        <v>1</v>
      </c>
      <c r="AD12" s="93" t="s">
        <v>257</v>
      </c>
      <c r="AE12" s="93" t="s">
        <v>256</v>
      </c>
      <c r="AF12" s="93" t="s">
        <v>252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3.75" customHeight="1">
      <c r="A13" s="83"/>
      <c r="B13" s="84"/>
      <c r="C13" s="85"/>
      <c r="D13" s="86"/>
      <c r="E13" s="87"/>
      <c r="F13" s="88"/>
      <c r="G13" s="89"/>
      <c r="H13" s="90"/>
      <c r="I13" s="24"/>
      <c r="J13" s="77"/>
      <c r="K13" s="77"/>
      <c r="L13" s="77"/>
      <c r="M13" s="91"/>
      <c r="N13" s="29"/>
      <c r="O13" s="82"/>
      <c r="P13" s="28"/>
      <c r="Q13" s="29"/>
      <c r="R13" s="82"/>
      <c r="S13" s="26"/>
      <c r="T13" s="24"/>
      <c r="U13" s="82"/>
      <c r="V13" s="26"/>
      <c r="W13" s="24"/>
      <c r="X13" s="92"/>
      <c r="Y13" s="61"/>
      <c r="Z13" s="93"/>
      <c r="AA13" s="93"/>
      <c r="AB13" s="93"/>
      <c r="AC13" s="130"/>
      <c r="AD13" s="93"/>
      <c r="AE13" s="93"/>
      <c r="AF13" s="93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15.75" customHeight="1">
      <c r="A14" s="83" t="s">
        <v>95</v>
      </c>
      <c r="B14" s="84" t="s">
        <v>96</v>
      </c>
      <c r="C14" s="76">
        <v>1</v>
      </c>
      <c r="D14" s="86"/>
      <c r="E14" s="87"/>
      <c r="F14" s="88"/>
      <c r="G14" s="89">
        <v>7</v>
      </c>
      <c r="H14" s="90">
        <v>210</v>
      </c>
      <c r="I14" s="76">
        <v>75</v>
      </c>
      <c r="J14" s="77">
        <v>45</v>
      </c>
      <c r="K14" s="77"/>
      <c r="L14" s="77">
        <v>30</v>
      </c>
      <c r="M14" s="91">
        <v>135</v>
      </c>
      <c r="N14" s="29">
        <v>5</v>
      </c>
      <c r="O14" s="93"/>
      <c r="P14" s="93"/>
      <c r="Q14" s="27"/>
      <c r="R14" s="82"/>
      <c r="S14" s="26"/>
      <c r="T14" s="24"/>
      <c r="U14" s="82"/>
      <c r="V14" s="26"/>
      <c r="W14" s="24"/>
      <c r="X14" s="92"/>
      <c r="Y14" s="61"/>
      <c r="Z14" s="93" t="s">
        <v>256</v>
      </c>
      <c r="AA14" s="93" t="b">
        <v>0</v>
      </c>
      <c r="AB14" s="93" t="b">
        <v>1</v>
      </c>
      <c r="AC14" s="130" t="b">
        <v>1</v>
      </c>
      <c r="AD14" s="93" t="s">
        <v>258</v>
      </c>
      <c r="AE14" s="93" t="s">
        <v>256</v>
      </c>
      <c r="AF14" s="93" t="s">
        <v>253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.75" customHeight="1">
      <c r="A15" s="83"/>
      <c r="B15" s="84"/>
      <c r="C15" s="76"/>
      <c r="D15" s="86"/>
      <c r="E15" s="87"/>
      <c r="F15" s="88"/>
      <c r="G15" s="89"/>
      <c r="H15" s="90"/>
      <c r="I15" s="76"/>
      <c r="J15" s="77"/>
      <c r="K15" s="77"/>
      <c r="L15" s="77"/>
      <c r="M15" s="91"/>
      <c r="N15" s="29"/>
      <c r="O15" s="131"/>
      <c r="P15" s="130"/>
      <c r="Q15" s="29"/>
      <c r="R15" s="82"/>
      <c r="S15" s="26"/>
      <c r="T15" s="24"/>
      <c r="U15" s="82"/>
      <c r="V15" s="26"/>
      <c r="W15" s="24"/>
      <c r="X15" s="92"/>
      <c r="Y15" s="61"/>
      <c r="Z15" s="93"/>
      <c r="AA15" s="93"/>
      <c r="AB15" s="93"/>
      <c r="AC15" s="130"/>
      <c r="AD15" s="93"/>
      <c r="AE15" s="93"/>
      <c r="AF15" s="93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5.75" customHeight="1">
      <c r="A16" s="74" t="s">
        <v>99</v>
      </c>
      <c r="B16" s="95" t="s">
        <v>98</v>
      </c>
      <c r="C16" s="76"/>
      <c r="D16" s="77">
        <v>1</v>
      </c>
      <c r="E16" s="78"/>
      <c r="F16" s="94"/>
      <c r="G16" s="96">
        <v>3.5</v>
      </c>
      <c r="H16" s="81">
        <v>105</v>
      </c>
      <c r="I16" s="24">
        <v>45</v>
      </c>
      <c r="J16" s="27">
        <v>15</v>
      </c>
      <c r="K16" s="27"/>
      <c r="L16" s="27">
        <v>30</v>
      </c>
      <c r="M16" s="26">
        <v>60</v>
      </c>
      <c r="N16" s="29">
        <v>3</v>
      </c>
      <c r="O16" s="82"/>
      <c r="P16" s="92"/>
      <c r="Q16" s="24"/>
      <c r="R16" s="82"/>
      <c r="S16" s="26"/>
      <c r="T16" s="24"/>
      <c r="U16" s="82"/>
      <c r="V16" s="26"/>
      <c r="W16" s="24"/>
      <c r="X16" s="26"/>
      <c r="Y16" s="61"/>
      <c r="Z16" s="93" t="s">
        <v>256</v>
      </c>
      <c r="AA16" s="93" t="b">
        <v>0</v>
      </c>
      <c r="AB16" s="93" t="b">
        <v>1</v>
      </c>
      <c r="AC16" s="130" t="b">
        <v>1</v>
      </c>
      <c r="AD16" s="93" t="s">
        <v>257</v>
      </c>
      <c r="AE16" s="93" t="s">
        <v>256</v>
      </c>
      <c r="AF16" s="93" t="s">
        <v>249</v>
      </c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3.75" customHeight="1">
      <c r="A17" s="132"/>
      <c r="B17" s="112"/>
      <c r="C17" s="76"/>
      <c r="D17" s="77"/>
      <c r="E17" s="78"/>
      <c r="F17" s="94"/>
      <c r="G17" s="107"/>
      <c r="H17" s="81"/>
      <c r="I17" s="24"/>
      <c r="J17" s="27"/>
      <c r="K17" s="27"/>
      <c r="L17" s="27"/>
      <c r="M17" s="26"/>
      <c r="N17" s="29"/>
      <c r="O17" s="82"/>
      <c r="P17" s="92"/>
      <c r="Q17" s="24"/>
      <c r="R17" s="82"/>
      <c r="S17" s="26"/>
      <c r="T17" s="24"/>
      <c r="U17" s="82"/>
      <c r="V17" s="26"/>
      <c r="W17" s="24"/>
      <c r="X17" s="26"/>
      <c r="Y17" s="61"/>
      <c r="Z17" s="93"/>
      <c r="AA17" s="93"/>
      <c r="AB17" s="93"/>
      <c r="AC17" s="130"/>
      <c r="AD17" s="93"/>
      <c r="AE17" s="93"/>
      <c r="AF17" s="93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5.75" customHeight="1">
      <c r="A18" s="97" t="s">
        <v>101</v>
      </c>
      <c r="B18" s="98" t="s">
        <v>102</v>
      </c>
      <c r="C18" s="99">
        <v>1</v>
      </c>
      <c r="D18" s="77"/>
      <c r="E18" s="77"/>
      <c r="F18" s="91"/>
      <c r="G18" s="100">
        <v>4</v>
      </c>
      <c r="H18" s="90">
        <v>120</v>
      </c>
      <c r="I18" s="76">
        <v>60</v>
      </c>
      <c r="J18" s="77">
        <v>30</v>
      </c>
      <c r="K18" s="77"/>
      <c r="L18" s="77">
        <v>30</v>
      </c>
      <c r="M18" s="91">
        <v>60</v>
      </c>
      <c r="N18" s="29">
        <v>4</v>
      </c>
      <c r="O18" s="82"/>
      <c r="P18" s="26"/>
      <c r="Q18" s="24"/>
      <c r="R18" s="82"/>
      <c r="S18" s="26"/>
      <c r="T18" s="24"/>
      <c r="U18" s="82"/>
      <c r="V18" s="26"/>
      <c r="W18" s="24"/>
      <c r="X18" s="26"/>
      <c r="Y18" s="101"/>
      <c r="Z18" s="93" t="s">
        <v>256</v>
      </c>
      <c r="AA18" s="93" t="b">
        <v>0</v>
      </c>
      <c r="AB18" s="93" t="b">
        <v>1</v>
      </c>
      <c r="AC18" s="130" t="b">
        <v>1</v>
      </c>
      <c r="AD18" s="114" t="s">
        <v>258</v>
      </c>
      <c r="AE18" s="93" t="s">
        <v>256</v>
      </c>
      <c r="AF18" s="93" t="s">
        <v>254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</row>
    <row r="19" spans="1:55" ht="3.75" customHeight="1">
      <c r="A19" s="97"/>
      <c r="B19" s="113"/>
      <c r="C19" s="99"/>
      <c r="D19" s="77"/>
      <c r="E19" s="77"/>
      <c r="F19" s="91"/>
      <c r="G19" s="100"/>
      <c r="H19" s="90"/>
      <c r="I19" s="76"/>
      <c r="J19" s="77"/>
      <c r="K19" s="77"/>
      <c r="L19" s="77"/>
      <c r="M19" s="91"/>
      <c r="N19" s="29"/>
      <c r="O19" s="82"/>
      <c r="P19" s="26"/>
      <c r="Q19" s="24"/>
      <c r="R19" s="82"/>
      <c r="S19" s="26"/>
      <c r="T19" s="24"/>
      <c r="U19" s="82"/>
      <c r="V19" s="26"/>
      <c r="W19" s="29"/>
      <c r="X19" s="26"/>
      <c r="Y19" s="101"/>
      <c r="Z19" s="93"/>
      <c r="AA19" s="93"/>
      <c r="AB19" s="93"/>
      <c r="AC19" s="130"/>
      <c r="AD19" s="114"/>
      <c r="AE19" s="93"/>
      <c r="AF19" s="93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</row>
    <row r="20" spans="1:55" ht="15.75" customHeight="1">
      <c r="A20" s="102" t="s">
        <v>110</v>
      </c>
      <c r="B20" s="103" t="s">
        <v>109</v>
      </c>
      <c r="C20" s="104"/>
      <c r="D20" s="105" t="s">
        <v>111</v>
      </c>
      <c r="E20" s="105"/>
      <c r="F20" s="106"/>
      <c r="G20" s="107">
        <v>6</v>
      </c>
      <c r="H20" s="81">
        <v>180</v>
      </c>
      <c r="I20" s="24">
        <v>30</v>
      </c>
      <c r="J20" s="27">
        <v>30</v>
      </c>
      <c r="K20" s="27"/>
      <c r="L20" s="27">
        <v>30</v>
      </c>
      <c r="M20" s="26">
        <v>150</v>
      </c>
      <c r="N20" s="29">
        <v>4</v>
      </c>
      <c r="O20" s="82"/>
      <c r="P20" s="26"/>
      <c r="Q20" s="24"/>
      <c r="R20" s="82"/>
      <c r="S20" s="26"/>
      <c r="T20" s="24"/>
      <c r="U20" s="82"/>
      <c r="V20" s="26"/>
      <c r="W20" s="29"/>
      <c r="X20" s="26"/>
      <c r="Y20" s="101"/>
      <c r="Z20" s="114" t="s">
        <v>256</v>
      </c>
      <c r="AA20" s="93" t="b">
        <v>0</v>
      </c>
      <c r="AB20" s="93" t="b">
        <v>1</v>
      </c>
      <c r="AC20" s="130" t="b">
        <v>1</v>
      </c>
      <c r="AD20" s="114" t="s">
        <v>259</v>
      </c>
      <c r="AE20" s="114" t="s">
        <v>256</v>
      </c>
      <c r="AF20" s="114" t="s">
        <v>255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</row>
    <row r="21" spans="1:55" ht="3.75" customHeight="1">
      <c r="A21" s="102"/>
      <c r="B21" s="103"/>
      <c r="C21" s="104"/>
      <c r="D21" s="105"/>
      <c r="E21" s="105"/>
      <c r="F21" s="106"/>
      <c r="G21" s="107"/>
      <c r="H21" s="81"/>
      <c r="I21" s="24"/>
      <c r="J21" s="27"/>
      <c r="K21" s="27"/>
      <c r="L21" s="27"/>
      <c r="M21" s="26"/>
      <c r="N21" s="29"/>
      <c r="O21" s="82"/>
      <c r="P21" s="26"/>
      <c r="Q21" s="24"/>
      <c r="R21" s="82"/>
      <c r="S21" s="26"/>
      <c r="T21" s="24"/>
      <c r="U21" s="82"/>
      <c r="V21" s="26"/>
      <c r="W21" s="29"/>
      <c r="X21" s="26"/>
      <c r="Y21" s="101"/>
      <c r="Z21" s="114"/>
      <c r="AA21" s="93"/>
      <c r="AB21" s="93"/>
      <c r="AC21" s="130"/>
      <c r="AD21" s="114"/>
      <c r="AE21" s="114"/>
      <c r="AF21" s="11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</row>
    <row r="22" spans="1:55" ht="15.75" customHeight="1">
      <c r="A22" s="102" t="s">
        <v>116</v>
      </c>
      <c r="B22" s="112" t="s">
        <v>115</v>
      </c>
      <c r="C22" s="104"/>
      <c r="D22" s="105" t="s">
        <v>111</v>
      </c>
      <c r="E22" s="105"/>
      <c r="F22" s="106"/>
      <c r="G22" s="107">
        <v>3.5</v>
      </c>
      <c r="H22" s="81">
        <v>105</v>
      </c>
      <c r="I22" s="24">
        <v>45</v>
      </c>
      <c r="J22" s="27">
        <v>30</v>
      </c>
      <c r="K22" s="27"/>
      <c r="L22" s="27">
        <v>15</v>
      </c>
      <c r="M22" s="26">
        <v>60</v>
      </c>
      <c r="N22" s="29">
        <v>3</v>
      </c>
      <c r="O22" s="82"/>
      <c r="P22" s="26"/>
      <c r="Q22" s="24"/>
      <c r="R22" s="82"/>
      <c r="S22" s="26"/>
      <c r="T22" s="24"/>
      <c r="U22" s="82"/>
      <c r="V22" s="26"/>
      <c r="W22" s="29"/>
      <c r="X22" s="26"/>
      <c r="Y22" s="101"/>
      <c r="Z22" s="114" t="s">
        <v>256</v>
      </c>
      <c r="AA22" s="93" t="b">
        <v>0</v>
      </c>
      <c r="AB22" s="93" t="b">
        <v>1</v>
      </c>
      <c r="AC22" s="130" t="b">
        <v>1</v>
      </c>
      <c r="AD22" s="114" t="s">
        <v>259</v>
      </c>
      <c r="AE22" s="114" t="s">
        <v>256</v>
      </c>
      <c r="AF22" s="114" t="s">
        <v>255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</row>
    <row r="23" spans="1:55" ht="15.75" customHeight="1">
      <c r="A23" s="118"/>
      <c r="B23" s="119"/>
      <c r="C23" s="120"/>
      <c r="D23" s="121"/>
      <c r="E23" s="121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01"/>
      <c r="Z23" s="101"/>
      <c r="AA23" s="101"/>
      <c r="AB23" s="101"/>
      <c r="AC23" s="101"/>
      <c r="AD23" s="114"/>
      <c r="AE23" s="114"/>
      <c r="AF23" s="114"/>
      <c r="AG23" s="129"/>
      <c r="AH23" s="114"/>
      <c r="AI23" s="114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</row>
    <row r="24" spans="1:55" ht="15.75" customHeight="1">
      <c r="A24" s="118"/>
      <c r="B24" s="119" t="s">
        <v>248</v>
      </c>
      <c r="C24" s="120"/>
      <c r="D24" s="121"/>
      <c r="E24" s="121"/>
      <c r="F24" s="120"/>
      <c r="G24" s="120"/>
      <c r="H24" s="120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01"/>
      <c r="Z24" s="101"/>
      <c r="AA24" s="101"/>
      <c r="AB24" s="101"/>
      <c r="AC24" s="101"/>
      <c r="AD24" s="114"/>
      <c r="AE24" s="114"/>
      <c r="AF24" s="114"/>
      <c r="AG24" s="129"/>
      <c r="AH24" s="114"/>
      <c r="AI24" s="114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5" spans="1:55" ht="15.75" customHeight="1">
      <c r="A25" s="74" t="s">
        <v>90</v>
      </c>
      <c r="B25" s="75" t="s">
        <v>88</v>
      </c>
      <c r="C25" s="76"/>
      <c r="D25" s="77"/>
      <c r="E25" s="78"/>
      <c r="F25" s="79"/>
      <c r="G25" s="80">
        <v>3.5</v>
      </c>
      <c r="H25" s="81">
        <v>105</v>
      </c>
      <c r="I25" s="24">
        <f>SUM(J25:L25)</f>
        <v>18</v>
      </c>
      <c r="J25" s="27"/>
      <c r="K25" s="27"/>
      <c r="L25" s="27">
        <v>18</v>
      </c>
      <c r="M25" s="26">
        <v>69</v>
      </c>
      <c r="N25" s="82">
        <v>2</v>
      </c>
      <c r="O25" s="119"/>
      <c r="P25" s="26"/>
      <c r="Q25" s="24"/>
      <c r="R25" s="82"/>
      <c r="S25" s="26"/>
      <c r="T25" s="24"/>
      <c r="U25" s="82"/>
      <c r="V25" s="26"/>
      <c r="W25" s="24"/>
      <c r="X25" s="26"/>
      <c r="Y25" s="61"/>
      <c r="Z25" s="93" t="s">
        <v>256</v>
      </c>
      <c r="AA25" s="93" t="b">
        <v>1</v>
      </c>
      <c r="AB25" s="93" t="b">
        <v>0</v>
      </c>
      <c r="AC25" s="130" t="b">
        <v>0</v>
      </c>
      <c r="AD25" s="93"/>
      <c r="AE25" s="93" t="s">
        <v>256</v>
      </c>
      <c r="AF25" s="93" t="s">
        <v>249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2.25" customHeight="1">
      <c r="A26" s="74"/>
      <c r="B26" s="75"/>
      <c r="C26" s="76"/>
      <c r="D26" s="77"/>
      <c r="E26" s="78"/>
      <c r="F26" s="79"/>
      <c r="G26" s="80"/>
      <c r="H26" s="81"/>
      <c r="I26" s="24"/>
      <c r="J26" s="27"/>
      <c r="K26" s="27"/>
      <c r="L26" s="27"/>
      <c r="M26" s="26"/>
      <c r="N26" s="82"/>
      <c r="O26" s="119"/>
      <c r="P26" s="26"/>
      <c r="Q26" s="24"/>
      <c r="R26" s="82"/>
      <c r="S26" s="26"/>
      <c r="T26" s="24"/>
      <c r="U26" s="82"/>
      <c r="V26" s="26"/>
      <c r="W26" s="24"/>
      <c r="X26" s="26"/>
      <c r="Y26" s="61"/>
      <c r="Z26" s="93"/>
      <c r="AA26" s="93"/>
      <c r="AB26" s="93"/>
      <c r="AC26" s="130"/>
      <c r="AD26" s="93"/>
      <c r="AE26" s="93"/>
      <c r="AF26" s="93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2.25" customHeight="1">
      <c r="A27" s="74"/>
      <c r="B27" s="75"/>
      <c r="C27" s="76"/>
      <c r="D27" s="77"/>
      <c r="E27" s="78"/>
      <c r="F27" s="79"/>
      <c r="G27" s="80"/>
      <c r="H27" s="81"/>
      <c r="I27" s="24"/>
      <c r="J27" s="27"/>
      <c r="K27" s="27"/>
      <c r="L27" s="27"/>
      <c r="M27" s="26"/>
      <c r="N27" s="82"/>
      <c r="O27" s="119"/>
      <c r="P27" s="26"/>
      <c r="Q27" s="24"/>
      <c r="R27" s="82"/>
      <c r="S27" s="26"/>
      <c r="T27" s="24"/>
      <c r="U27" s="82"/>
      <c r="V27" s="26"/>
      <c r="W27" s="24"/>
      <c r="X27" s="26"/>
      <c r="Y27" s="61"/>
      <c r="Z27" s="93"/>
      <c r="AA27" s="93"/>
      <c r="AB27" s="93"/>
      <c r="AC27" s="130"/>
      <c r="AD27" s="93"/>
      <c r="AE27" s="93"/>
      <c r="AF27" s="93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5.75" customHeight="1">
      <c r="A28" s="74" t="s">
        <v>100</v>
      </c>
      <c r="B28" s="95" t="s">
        <v>98</v>
      </c>
      <c r="C28" s="76"/>
      <c r="D28" s="77"/>
      <c r="E28" s="78"/>
      <c r="F28" s="94"/>
      <c r="G28" s="96">
        <v>3.5</v>
      </c>
      <c r="H28" s="81">
        <v>105</v>
      </c>
      <c r="I28" s="24">
        <f>SUM(J28:L28)</f>
        <v>18</v>
      </c>
      <c r="J28" s="27">
        <v>9</v>
      </c>
      <c r="K28" s="27"/>
      <c r="L28" s="27">
        <v>9</v>
      </c>
      <c r="M28" s="26">
        <v>69</v>
      </c>
      <c r="N28" s="82">
        <v>2</v>
      </c>
      <c r="O28" s="119"/>
      <c r="P28" s="92"/>
      <c r="Q28" s="24"/>
      <c r="R28" s="82"/>
      <c r="S28" s="26"/>
      <c r="T28" s="24"/>
      <c r="U28" s="82"/>
      <c r="V28" s="26"/>
      <c r="W28" s="24"/>
      <c r="X28" s="26"/>
      <c r="Y28" s="61"/>
      <c r="Z28" s="93" t="s">
        <v>256</v>
      </c>
      <c r="AA28" s="93" t="b">
        <v>1</v>
      </c>
      <c r="AB28" s="93" t="b">
        <v>0</v>
      </c>
      <c r="AC28" s="130" t="b">
        <v>0</v>
      </c>
      <c r="AD28" s="93"/>
      <c r="AE28" s="93" t="s">
        <v>256</v>
      </c>
      <c r="AF28" s="93" t="s">
        <v>249</v>
      </c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ht="2.25" customHeight="1">
      <c r="A29" s="74"/>
      <c r="B29" s="95"/>
      <c r="C29" s="76"/>
      <c r="D29" s="77"/>
      <c r="E29" s="78"/>
      <c r="F29" s="94"/>
      <c r="G29" s="96"/>
      <c r="H29" s="81"/>
      <c r="I29" s="24"/>
      <c r="J29" s="27"/>
      <c r="K29" s="27"/>
      <c r="L29" s="27"/>
      <c r="M29" s="26"/>
      <c r="N29" s="82"/>
      <c r="O29" s="119"/>
      <c r="P29" s="92"/>
      <c r="Q29" s="24"/>
      <c r="R29" s="82"/>
      <c r="S29" s="26"/>
      <c r="T29" s="24"/>
      <c r="U29" s="82"/>
      <c r="V29" s="26"/>
      <c r="W29" s="24"/>
      <c r="X29" s="26"/>
      <c r="Y29" s="61"/>
      <c r="Z29" s="93"/>
      <c r="AA29" s="93"/>
      <c r="AB29" s="93"/>
      <c r="AC29" s="130"/>
      <c r="AD29" s="93"/>
      <c r="AE29" s="93"/>
      <c r="AF29" s="93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</row>
    <row r="30" spans="1:55" ht="2.25" customHeight="1">
      <c r="A30" s="74"/>
      <c r="B30" s="95"/>
      <c r="C30" s="76"/>
      <c r="D30" s="77"/>
      <c r="E30" s="78"/>
      <c r="F30" s="94"/>
      <c r="G30" s="96"/>
      <c r="H30" s="81"/>
      <c r="I30" s="24"/>
      <c r="J30" s="27"/>
      <c r="K30" s="27"/>
      <c r="L30" s="27"/>
      <c r="M30" s="26"/>
      <c r="N30" s="82"/>
      <c r="O30" s="119"/>
      <c r="P30" s="92"/>
      <c r="Q30" s="24"/>
      <c r="R30" s="82"/>
      <c r="S30" s="26"/>
      <c r="T30" s="24"/>
      <c r="U30" s="82"/>
      <c r="V30" s="26"/>
      <c r="W30" s="24"/>
      <c r="X30" s="26"/>
      <c r="Y30" s="61"/>
      <c r="Z30" s="93"/>
      <c r="AA30" s="93"/>
      <c r="AB30" s="93"/>
      <c r="AC30" s="130"/>
      <c r="AD30" s="93"/>
      <c r="AE30" s="93"/>
      <c r="AF30" s="93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</row>
    <row r="31" spans="1:55" ht="15.75" customHeight="1">
      <c r="A31" s="83" t="s">
        <v>103</v>
      </c>
      <c r="B31" s="84" t="s">
        <v>104</v>
      </c>
      <c r="C31" s="76"/>
      <c r="D31" s="77"/>
      <c r="E31" s="78"/>
      <c r="F31" s="94"/>
      <c r="G31" s="89">
        <v>4</v>
      </c>
      <c r="H31" s="90">
        <v>120</v>
      </c>
      <c r="I31" s="24">
        <f>SUM(J31:L31)</f>
        <v>27</v>
      </c>
      <c r="J31" s="77">
        <v>9</v>
      </c>
      <c r="K31" s="77"/>
      <c r="L31" s="77">
        <v>18</v>
      </c>
      <c r="M31" s="91">
        <v>66</v>
      </c>
      <c r="N31" s="82">
        <v>3</v>
      </c>
      <c r="O31" s="119"/>
      <c r="P31" s="92"/>
      <c r="Q31" s="24"/>
      <c r="R31" s="82"/>
      <c r="S31" s="26"/>
      <c r="T31" s="24"/>
      <c r="U31" s="82"/>
      <c r="V31" s="26"/>
      <c r="W31" s="24"/>
      <c r="X31" s="26"/>
      <c r="Y31" s="61"/>
      <c r="Z31" s="93" t="s">
        <v>256</v>
      </c>
      <c r="AA31" s="93" t="b">
        <v>1</v>
      </c>
      <c r="AB31" s="93" t="b">
        <v>0</v>
      </c>
      <c r="AC31" s="130" t="b">
        <v>0</v>
      </c>
      <c r="AD31" s="93"/>
      <c r="AE31" s="93" t="s">
        <v>256</v>
      </c>
      <c r="AF31" s="93" t="s">
        <v>253</v>
      </c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</row>
    <row r="32" spans="1:55" ht="2.25" customHeight="1">
      <c r="A32" s="83"/>
      <c r="B32" s="133"/>
      <c r="C32" s="76"/>
      <c r="D32" s="77"/>
      <c r="E32" s="78"/>
      <c r="F32" s="94"/>
      <c r="G32" s="100"/>
      <c r="H32" s="90"/>
      <c r="I32" s="76"/>
      <c r="J32" s="77"/>
      <c r="K32" s="77"/>
      <c r="L32" s="77"/>
      <c r="M32" s="91"/>
      <c r="N32" s="82"/>
      <c r="O32" s="119"/>
      <c r="P32" s="92"/>
      <c r="Q32" s="24"/>
      <c r="R32" s="82"/>
      <c r="S32" s="26"/>
      <c r="T32" s="24"/>
      <c r="U32" s="82"/>
      <c r="V32" s="26"/>
      <c r="W32" s="29"/>
      <c r="X32" s="26"/>
      <c r="Y32" s="61"/>
      <c r="Z32" s="93"/>
      <c r="AA32" s="93"/>
      <c r="AB32" s="93"/>
      <c r="AC32" s="130"/>
      <c r="AD32" s="93"/>
      <c r="AE32" s="93"/>
      <c r="AF32" s="93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spans="1:55" ht="2.25" customHeight="1">
      <c r="A33" s="83"/>
      <c r="B33" s="133"/>
      <c r="C33" s="76"/>
      <c r="D33" s="77"/>
      <c r="E33" s="78"/>
      <c r="F33" s="94"/>
      <c r="G33" s="100"/>
      <c r="H33" s="90"/>
      <c r="I33" s="76"/>
      <c r="J33" s="77"/>
      <c r="K33" s="77"/>
      <c r="L33" s="77"/>
      <c r="M33" s="91"/>
      <c r="N33" s="82"/>
      <c r="O33" s="119"/>
      <c r="P33" s="92"/>
      <c r="Q33" s="24"/>
      <c r="R33" s="82"/>
      <c r="S33" s="26"/>
      <c r="T33" s="24"/>
      <c r="U33" s="82"/>
      <c r="V33" s="26"/>
      <c r="W33" s="29"/>
      <c r="X33" s="26"/>
      <c r="Y33" s="61"/>
      <c r="Z33" s="93"/>
      <c r="AA33" s="93"/>
      <c r="AB33" s="93"/>
      <c r="AC33" s="130"/>
      <c r="AD33" s="93"/>
      <c r="AE33" s="93"/>
      <c r="AF33" s="93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spans="1:55" ht="15.75" customHeight="1">
      <c r="A34" s="102" t="s">
        <v>112</v>
      </c>
      <c r="B34" s="103" t="s">
        <v>109</v>
      </c>
      <c r="C34" s="104"/>
      <c r="D34" s="105"/>
      <c r="E34" s="108"/>
      <c r="F34" s="106"/>
      <c r="G34" s="107">
        <v>5</v>
      </c>
      <c r="H34" s="81">
        <v>150</v>
      </c>
      <c r="I34" s="24">
        <f>SUM(J34:L34)</f>
        <v>27</v>
      </c>
      <c r="J34" s="27">
        <v>14</v>
      </c>
      <c r="K34" s="27"/>
      <c r="L34" s="27">
        <v>13</v>
      </c>
      <c r="M34" s="26">
        <v>96</v>
      </c>
      <c r="N34" s="82">
        <v>3</v>
      </c>
      <c r="O34" s="119"/>
      <c r="P34" s="26"/>
      <c r="Q34" s="24"/>
      <c r="R34" s="82"/>
      <c r="S34" s="26"/>
      <c r="T34" s="24"/>
      <c r="U34" s="82"/>
      <c r="V34" s="26"/>
      <c r="W34" s="29"/>
      <c r="X34" s="26"/>
      <c r="Y34" s="101"/>
      <c r="Z34" s="114" t="s">
        <v>256</v>
      </c>
      <c r="AA34" s="93" t="b">
        <v>1</v>
      </c>
      <c r="AB34" s="93" t="b">
        <v>0</v>
      </c>
      <c r="AC34" s="130" t="b">
        <v>0</v>
      </c>
      <c r="AD34" s="114"/>
      <c r="AE34" s="114" t="s">
        <v>256</v>
      </c>
      <c r="AF34" s="114" t="s">
        <v>255</v>
      </c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</row>
    <row r="35" spans="1:55" ht="2.25" customHeight="1">
      <c r="A35" s="102"/>
      <c r="B35" s="103"/>
      <c r="C35" s="104"/>
      <c r="D35" s="105"/>
      <c r="E35" s="108"/>
      <c r="F35" s="106"/>
      <c r="G35" s="107"/>
      <c r="H35" s="81"/>
      <c r="I35" s="24"/>
      <c r="J35" s="27"/>
      <c r="K35" s="27"/>
      <c r="L35" s="27"/>
      <c r="M35" s="26"/>
      <c r="N35" s="82"/>
      <c r="O35" s="119"/>
      <c r="P35" s="26"/>
      <c r="Q35" s="24"/>
      <c r="R35" s="82"/>
      <c r="S35" s="26"/>
      <c r="T35" s="24"/>
      <c r="U35" s="82"/>
      <c r="V35" s="26"/>
      <c r="W35" s="29"/>
      <c r="X35" s="26"/>
      <c r="Y35" s="101"/>
      <c r="Z35" s="114"/>
      <c r="AA35" s="93"/>
      <c r="AB35" s="93"/>
      <c r="AC35" s="130"/>
      <c r="AD35" s="114"/>
      <c r="AE35" s="114"/>
      <c r="AF35" s="114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</row>
    <row r="36" spans="1:55" ht="2.25" customHeight="1">
      <c r="A36" s="102"/>
      <c r="B36" s="103"/>
      <c r="C36" s="104"/>
      <c r="D36" s="105"/>
      <c r="E36" s="108"/>
      <c r="F36" s="106"/>
      <c r="G36" s="107"/>
      <c r="H36" s="81"/>
      <c r="I36" s="24"/>
      <c r="J36" s="27"/>
      <c r="K36" s="27"/>
      <c r="L36" s="27"/>
      <c r="M36" s="26"/>
      <c r="N36" s="82"/>
      <c r="O36" s="119"/>
      <c r="P36" s="26"/>
      <c r="Q36" s="24"/>
      <c r="R36" s="82"/>
      <c r="S36" s="26"/>
      <c r="T36" s="24"/>
      <c r="U36" s="82"/>
      <c r="V36" s="26"/>
      <c r="W36" s="29"/>
      <c r="X36" s="26"/>
      <c r="Y36" s="101"/>
      <c r="Z36" s="114"/>
      <c r="AA36" s="93"/>
      <c r="AB36" s="93"/>
      <c r="AC36" s="130"/>
      <c r="AD36" s="114"/>
      <c r="AE36" s="114"/>
      <c r="AF36" s="114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15.75" customHeight="1">
      <c r="A37" s="102" t="s">
        <v>117</v>
      </c>
      <c r="B37" s="112" t="s">
        <v>115</v>
      </c>
      <c r="C37" s="104"/>
      <c r="D37" s="109"/>
      <c r="E37" s="110"/>
      <c r="F37" s="106"/>
      <c r="G37" s="107">
        <v>4.5</v>
      </c>
      <c r="H37" s="81">
        <v>135</v>
      </c>
      <c r="I37" s="24">
        <f>SUM(J37:L37)</f>
        <v>27</v>
      </c>
      <c r="J37" s="27">
        <v>14</v>
      </c>
      <c r="K37" s="27"/>
      <c r="L37" s="27">
        <v>13</v>
      </c>
      <c r="M37" s="26">
        <v>81</v>
      </c>
      <c r="N37" s="82">
        <v>3</v>
      </c>
      <c r="O37" s="119"/>
      <c r="P37" s="26"/>
      <c r="Q37" s="24"/>
      <c r="R37" s="82"/>
      <c r="S37" s="111"/>
      <c r="T37" s="24"/>
      <c r="U37" s="82"/>
      <c r="V37" s="26"/>
      <c r="W37" s="29"/>
      <c r="X37" s="26"/>
      <c r="Y37" s="101"/>
      <c r="Z37" s="114" t="s">
        <v>256</v>
      </c>
      <c r="AA37" s="93" t="b">
        <v>1</v>
      </c>
      <c r="AB37" s="93" t="b">
        <v>0</v>
      </c>
      <c r="AC37" s="130" t="b">
        <v>0</v>
      </c>
      <c r="AD37" s="114"/>
      <c r="AE37" s="114" t="s">
        <v>256</v>
      </c>
      <c r="AF37" s="114" t="s">
        <v>255</v>
      </c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5" ht="2.25" customHeight="1">
      <c r="A38" s="102"/>
      <c r="B38" s="134"/>
      <c r="C38" s="104"/>
      <c r="D38" s="109"/>
      <c r="E38" s="110"/>
      <c r="F38" s="106"/>
      <c r="G38" s="107"/>
      <c r="H38" s="81"/>
      <c r="I38" s="24"/>
      <c r="J38" s="27"/>
      <c r="K38" s="27"/>
      <c r="L38" s="27"/>
      <c r="M38" s="26"/>
      <c r="N38" s="82"/>
      <c r="O38" s="119"/>
      <c r="P38" s="26"/>
      <c r="Q38" s="24"/>
      <c r="R38" s="82"/>
      <c r="S38" s="111"/>
      <c r="T38" s="24"/>
      <c r="U38" s="82"/>
      <c r="V38" s="26"/>
      <c r="W38" s="29"/>
      <c r="X38" s="26"/>
      <c r="Y38" s="101"/>
      <c r="Z38" s="114"/>
      <c r="AA38" s="93"/>
      <c r="AB38" s="93"/>
      <c r="AC38" s="130"/>
      <c r="AD38" s="114"/>
      <c r="AE38" s="114"/>
      <c r="AF38" s="114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 ht="2.25" customHeight="1">
      <c r="A39" s="102"/>
      <c r="B39" s="134"/>
      <c r="C39" s="104"/>
      <c r="D39" s="109"/>
      <c r="E39" s="110"/>
      <c r="F39" s="106"/>
      <c r="G39" s="107"/>
      <c r="H39" s="81"/>
      <c r="I39" s="24"/>
      <c r="J39" s="27"/>
      <c r="K39" s="27"/>
      <c r="L39" s="27"/>
      <c r="M39" s="26"/>
      <c r="N39" s="82"/>
      <c r="O39" s="119"/>
      <c r="P39" s="26"/>
      <c r="Q39" s="24"/>
      <c r="R39" s="82"/>
      <c r="S39" s="111"/>
      <c r="T39" s="24"/>
      <c r="U39" s="82"/>
      <c r="V39" s="26"/>
      <c r="W39" s="29"/>
      <c r="X39" s="26"/>
      <c r="Y39" s="101"/>
      <c r="Z39" s="114"/>
      <c r="AA39" s="93"/>
      <c r="AB39" s="93"/>
      <c r="AC39" s="130"/>
      <c r="AD39" s="114"/>
      <c r="AE39" s="114"/>
      <c r="AF39" s="114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5.75" customHeight="1">
      <c r="A40" s="102" t="s">
        <v>120</v>
      </c>
      <c r="B40" s="103" t="s">
        <v>121</v>
      </c>
      <c r="C40" s="104"/>
      <c r="D40" s="105"/>
      <c r="E40" s="105"/>
      <c r="F40" s="106"/>
      <c r="G40" s="107">
        <v>5</v>
      </c>
      <c r="H40" s="81">
        <v>150</v>
      </c>
      <c r="I40" s="24">
        <f>SUM(J40:L40)</f>
        <v>27</v>
      </c>
      <c r="J40" s="27">
        <v>14</v>
      </c>
      <c r="K40" s="27"/>
      <c r="L40" s="27">
        <v>13</v>
      </c>
      <c r="M40" s="26">
        <v>96</v>
      </c>
      <c r="N40" s="82">
        <v>3</v>
      </c>
      <c r="O40" s="119"/>
      <c r="P40" s="26"/>
      <c r="Q40" s="24"/>
      <c r="R40" s="82"/>
      <c r="S40" s="26"/>
      <c r="T40" s="24"/>
      <c r="U40" s="82"/>
      <c r="V40" s="26"/>
      <c r="W40" s="29"/>
      <c r="X40" s="26"/>
      <c r="Y40" s="101"/>
      <c r="Z40" s="114" t="s">
        <v>256</v>
      </c>
      <c r="AA40" s="93" t="b">
        <v>1</v>
      </c>
      <c r="AB40" s="93" t="b">
        <v>0</v>
      </c>
      <c r="AC40" s="130" t="b">
        <v>0</v>
      </c>
      <c r="AD40" s="114"/>
      <c r="AE40" s="114" t="s">
        <v>256</v>
      </c>
      <c r="AF40" s="114" t="s">
        <v>255</v>
      </c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ht="2.25" customHeight="1">
      <c r="A41" s="135"/>
      <c r="B41" s="136"/>
      <c r="C41" s="137"/>
      <c r="D41" s="138"/>
      <c r="E41" s="138"/>
      <c r="F41" s="139"/>
      <c r="G41" s="140"/>
      <c r="H41" s="8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101"/>
      <c r="Z41" s="101"/>
      <c r="AA41" s="61"/>
      <c r="AB41" s="61"/>
      <c r="AC41" s="61"/>
      <c r="AD41" s="114"/>
      <c r="AE41" s="114"/>
      <c r="AF41" s="114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ht="2.25" customHeight="1">
      <c r="A42" s="135"/>
      <c r="B42" s="136"/>
      <c r="C42" s="137"/>
      <c r="D42" s="138"/>
      <c r="E42" s="138"/>
      <c r="F42" s="139"/>
      <c r="G42" s="140"/>
      <c r="H42" s="8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01"/>
      <c r="Z42" s="101"/>
      <c r="AA42" s="61"/>
      <c r="AB42" s="61"/>
      <c r="AC42" s="61"/>
      <c r="AD42" s="114"/>
      <c r="AE42" s="114"/>
      <c r="AF42" s="114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</row>
    <row r="43" spans="1:55" ht="15.75" customHeight="1">
      <c r="A43" s="73" t="s">
        <v>163</v>
      </c>
      <c r="B43" s="115" t="s">
        <v>50</v>
      </c>
      <c r="C43" s="115"/>
      <c r="D43" s="116"/>
      <c r="E43" s="115"/>
      <c r="F43" s="115"/>
      <c r="G43" s="116">
        <v>4.5</v>
      </c>
      <c r="H43" s="117">
        <f>G43*30</f>
        <v>135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 t="s">
        <v>256</v>
      </c>
      <c r="AF43" s="114" t="s">
        <v>255</v>
      </c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</row>
    <row r="44" spans="1:55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</row>
    <row r="45" spans="1:55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</row>
    <row r="46" spans="1:55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</row>
    <row r="47" spans="1:55" ht="15.75" customHeight="1">
      <c r="A47" s="118"/>
      <c r="B47" s="119" t="s">
        <v>250</v>
      </c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5" ht="15.75" customHeight="1">
      <c r="A48" s="74" t="s">
        <v>90</v>
      </c>
      <c r="B48" s="75" t="s">
        <v>88</v>
      </c>
      <c r="C48" s="76"/>
      <c r="D48" s="77" t="s">
        <v>91</v>
      </c>
      <c r="E48" s="78"/>
      <c r="F48" s="79"/>
      <c r="G48" s="80">
        <v>3.5</v>
      </c>
      <c r="H48" s="81">
        <v>105</v>
      </c>
      <c r="I48" s="24">
        <f>SUM(J48:L48)</f>
        <v>18</v>
      </c>
      <c r="J48" s="27"/>
      <c r="K48" s="27"/>
      <c r="L48" s="27">
        <v>18</v>
      </c>
      <c r="M48" s="26">
        <v>69</v>
      </c>
      <c r="N48" s="82">
        <v>2</v>
      </c>
      <c r="O48" s="119"/>
      <c r="P48" s="26"/>
      <c r="Q48" s="24"/>
      <c r="R48" s="82"/>
      <c r="S48" s="26"/>
      <c r="T48" s="24"/>
      <c r="U48" s="82"/>
      <c r="V48" s="26"/>
      <c r="W48" s="24"/>
      <c r="X48" s="26"/>
      <c r="Y48" s="61"/>
      <c r="Z48" s="93" t="s">
        <v>256</v>
      </c>
      <c r="AA48" s="93" t="b">
        <v>1</v>
      </c>
      <c r="AB48" s="93" t="b">
        <v>0</v>
      </c>
      <c r="AC48" s="130" t="b">
        <v>0</v>
      </c>
      <c r="AD48" s="114" t="s">
        <v>259</v>
      </c>
      <c r="AE48" s="93" t="s">
        <v>256</v>
      </c>
      <c r="AF48" s="93" t="s">
        <v>249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1:55" ht="4.5" customHeight="1">
      <c r="A49" s="74"/>
      <c r="B49" s="75"/>
      <c r="C49" s="76"/>
      <c r="D49" s="77"/>
      <c r="E49" s="78"/>
      <c r="F49" s="79"/>
      <c r="G49" s="80"/>
      <c r="H49" s="81"/>
      <c r="I49" s="24"/>
      <c r="J49" s="27"/>
      <c r="K49" s="27"/>
      <c r="L49" s="27"/>
      <c r="M49" s="26"/>
      <c r="N49" s="82"/>
      <c r="O49" s="119"/>
      <c r="P49" s="26"/>
      <c r="Q49" s="24"/>
      <c r="R49" s="82"/>
      <c r="S49" s="26"/>
      <c r="T49" s="24"/>
      <c r="U49" s="82"/>
      <c r="V49" s="26"/>
      <c r="W49" s="24"/>
      <c r="X49" s="26"/>
      <c r="Y49" s="61"/>
      <c r="Z49" s="93"/>
      <c r="AA49" s="93"/>
      <c r="AB49" s="93"/>
      <c r="AC49" s="130"/>
      <c r="AD49" s="93"/>
      <c r="AE49" s="93"/>
      <c r="AF49" s="93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1:55" ht="4.5" customHeight="1">
      <c r="A50" s="74"/>
      <c r="B50" s="75"/>
      <c r="C50" s="76"/>
      <c r="D50" s="77"/>
      <c r="E50" s="78"/>
      <c r="F50" s="79"/>
      <c r="G50" s="80"/>
      <c r="H50" s="81"/>
      <c r="I50" s="24"/>
      <c r="J50" s="27"/>
      <c r="K50" s="27"/>
      <c r="L50" s="27"/>
      <c r="M50" s="26"/>
      <c r="N50" s="82"/>
      <c r="O50" s="119"/>
      <c r="P50" s="26"/>
      <c r="Q50" s="24"/>
      <c r="R50" s="82"/>
      <c r="S50" s="26"/>
      <c r="T50" s="24"/>
      <c r="U50" s="82"/>
      <c r="V50" s="26"/>
      <c r="W50" s="24"/>
      <c r="X50" s="26"/>
      <c r="Y50" s="61"/>
      <c r="Z50" s="93"/>
      <c r="AA50" s="93"/>
      <c r="AB50" s="93"/>
      <c r="AC50" s="130"/>
      <c r="AD50" s="93"/>
      <c r="AE50" s="93"/>
      <c r="AF50" s="93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</row>
    <row r="51" spans="1:55" ht="15.75" customHeight="1">
      <c r="A51" s="74" t="s">
        <v>100</v>
      </c>
      <c r="B51" s="95" t="s">
        <v>98</v>
      </c>
      <c r="C51" s="76"/>
      <c r="D51" s="77" t="s">
        <v>91</v>
      </c>
      <c r="E51" s="78"/>
      <c r="F51" s="94"/>
      <c r="G51" s="96">
        <v>3.5</v>
      </c>
      <c r="H51" s="81">
        <v>105</v>
      </c>
      <c r="I51" s="24">
        <f>SUM(J51:L51)</f>
        <v>18</v>
      </c>
      <c r="J51" s="27">
        <v>9</v>
      </c>
      <c r="K51" s="27"/>
      <c r="L51" s="27">
        <v>9</v>
      </c>
      <c r="M51" s="26">
        <v>69</v>
      </c>
      <c r="N51" s="82">
        <v>2</v>
      </c>
      <c r="O51" s="119"/>
      <c r="P51" s="92"/>
      <c r="Q51" s="24"/>
      <c r="R51" s="82"/>
      <c r="S51" s="26"/>
      <c r="T51" s="24"/>
      <c r="U51" s="82"/>
      <c r="V51" s="26"/>
      <c r="W51" s="24"/>
      <c r="X51" s="26"/>
      <c r="Y51" s="61"/>
      <c r="Z51" s="93" t="s">
        <v>256</v>
      </c>
      <c r="AA51" s="93" t="b">
        <v>1</v>
      </c>
      <c r="AB51" s="93" t="b">
        <v>0</v>
      </c>
      <c r="AC51" s="130" t="b">
        <v>0</v>
      </c>
      <c r="AD51" s="114" t="s">
        <v>259</v>
      </c>
      <c r="AE51" s="93" t="s">
        <v>256</v>
      </c>
      <c r="AF51" s="93" t="s">
        <v>249</v>
      </c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spans="1:55" ht="4.5" customHeight="1">
      <c r="A52" s="74"/>
      <c r="B52" s="95"/>
      <c r="C52" s="76"/>
      <c r="D52" s="77"/>
      <c r="E52" s="78"/>
      <c r="F52" s="94"/>
      <c r="G52" s="96"/>
      <c r="H52" s="81"/>
      <c r="I52" s="24"/>
      <c r="J52" s="27"/>
      <c r="K52" s="27"/>
      <c r="L52" s="27"/>
      <c r="M52" s="26"/>
      <c r="N52" s="82"/>
      <c r="O52" s="119"/>
      <c r="P52" s="92"/>
      <c r="Q52" s="24"/>
      <c r="R52" s="82"/>
      <c r="S52" s="26"/>
      <c r="T52" s="24"/>
      <c r="U52" s="82"/>
      <c r="V52" s="26"/>
      <c r="W52" s="24"/>
      <c r="X52" s="26"/>
      <c r="Y52" s="61"/>
      <c r="Z52" s="93"/>
      <c r="AA52" s="93"/>
      <c r="AB52" s="93"/>
      <c r="AC52" s="130"/>
      <c r="AD52" s="93"/>
      <c r="AE52" s="93"/>
      <c r="AF52" s="93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spans="1:55" ht="4.5" customHeight="1">
      <c r="A53" s="74"/>
      <c r="B53" s="95"/>
      <c r="C53" s="76"/>
      <c r="D53" s="77"/>
      <c r="E53" s="78"/>
      <c r="F53" s="94"/>
      <c r="G53" s="96"/>
      <c r="H53" s="81"/>
      <c r="I53" s="24"/>
      <c r="J53" s="27"/>
      <c r="K53" s="27"/>
      <c r="L53" s="27"/>
      <c r="M53" s="26"/>
      <c r="N53" s="82"/>
      <c r="O53" s="119"/>
      <c r="P53" s="92"/>
      <c r="Q53" s="24"/>
      <c r="R53" s="82"/>
      <c r="S53" s="26"/>
      <c r="T53" s="24"/>
      <c r="U53" s="82"/>
      <c r="V53" s="26"/>
      <c r="W53" s="24"/>
      <c r="X53" s="26"/>
      <c r="Y53" s="61"/>
      <c r="Z53" s="93"/>
      <c r="AA53" s="93"/>
      <c r="AB53" s="93"/>
      <c r="AC53" s="130"/>
      <c r="AD53" s="93"/>
      <c r="AE53" s="93"/>
      <c r="AF53" s="93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5" ht="15.75" customHeight="1">
      <c r="A54" s="83" t="s">
        <v>103</v>
      </c>
      <c r="B54" s="84" t="s">
        <v>104</v>
      </c>
      <c r="C54" s="76">
        <v>2</v>
      </c>
      <c r="D54" s="77"/>
      <c r="E54" s="78"/>
      <c r="F54" s="94"/>
      <c r="G54" s="89">
        <v>4</v>
      </c>
      <c r="H54" s="90">
        <v>120</v>
      </c>
      <c r="I54" s="24">
        <f>SUM(J54:L54)</f>
        <v>27</v>
      </c>
      <c r="J54" s="77">
        <v>9</v>
      </c>
      <c r="K54" s="77"/>
      <c r="L54" s="77">
        <v>18</v>
      </c>
      <c r="M54" s="91">
        <v>66</v>
      </c>
      <c r="N54" s="82">
        <v>3</v>
      </c>
      <c r="O54" s="119"/>
      <c r="P54" s="92"/>
      <c r="Q54" s="24"/>
      <c r="R54" s="82"/>
      <c r="S54" s="26"/>
      <c r="T54" s="24"/>
      <c r="U54" s="82"/>
      <c r="V54" s="26"/>
      <c r="W54" s="24"/>
      <c r="X54" s="26"/>
      <c r="Y54" s="61"/>
      <c r="Z54" s="93" t="s">
        <v>256</v>
      </c>
      <c r="AA54" s="93" t="b">
        <v>1</v>
      </c>
      <c r="AB54" s="93" t="b">
        <v>0</v>
      </c>
      <c r="AC54" s="130" t="b">
        <v>0</v>
      </c>
      <c r="AD54" s="93" t="s">
        <v>258</v>
      </c>
      <c r="AE54" s="93" t="s">
        <v>256</v>
      </c>
      <c r="AF54" s="93" t="s">
        <v>253</v>
      </c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5" ht="4.5" customHeight="1">
      <c r="A55" s="83"/>
      <c r="B55" s="133"/>
      <c r="C55" s="76"/>
      <c r="D55" s="77"/>
      <c r="E55" s="78"/>
      <c r="F55" s="94"/>
      <c r="G55" s="100"/>
      <c r="H55" s="90"/>
      <c r="I55" s="76"/>
      <c r="J55" s="77"/>
      <c r="K55" s="77"/>
      <c r="L55" s="77"/>
      <c r="M55" s="91"/>
      <c r="N55" s="82"/>
      <c r="O55" s="119"/>
      <c r="P55" s="92"/>
      <c r="Q55" s="24"/>
      <c r="R55" s="82"/>
      <c r="S55" s="26"/>
      <c r="T55" s="24"/>
      <c r="U55" s="82"/>
      <c r="V55" s="26"/>
      <c r="W55" s="29"/>
      <c r="X55" s="26"/>
      <c r="Y55" s="61"/>
      <c r="Z55" s="93"/>
      <c r="AA55" s="93"/>
      <c r="AB55" s="93"/>
      <c r="AC55" s="130"/>
      <c r="AD55" s="93"/>
      <c r="AE55" s="93"/>
      <c r="AF55" s="93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spans="1:55" ht="4.5" customHeight="1">
      <c r="A56" s="83"/>
      <c r="B56" s="133"/>
      <c r="C56" s="76"/>
      <c r="D56" s="77"/>
      <c r="E56" s="78"/>
      <c r="F56" s="94"/>
      <c r="G56" s="100"/>
      <c r="H56" s="90"/>
      <c r="I56" s="76"/>
      <c r="J56" s="77"/>
      <c r="K56" s="77"/>
      <c r="L56" s="77"/>
      <c r="M56" s="91"/>
      <c r="N56" s="82"/>
      <c r="O56" s="119"/>
      <c r="P56" s="92"/>
      <c r="Q56" s="24"/>
      <c r="R56" s="82"/>
      <c r="S56" s="26"/>
      <c r="T56" s="24"/>
      <c r="U56" s="82"/>
      <c r="V56" s="26"/>
      <c r="W56" s="29"/>
      <c r="X56" s="26"/>
      <c r="Y56" s="61"/>
      <c r="Z56" s="93"/>
      <c r="AA56" s="93"/>
      <c r="AB56" s="93"/>
      <c r="AC56" s="130"/>
      <c r="AD56" s="93"/>
      <c r="AE56" s="93"/>
      <c r="AF56" s="93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</row>
    <row r="57" spans="1:55" ht="15.75" customHeight="1">
      <c r="A57" s="102" t="s">
        <v>112</v>
      </c>
      <c r="B57" s="103" t="s">
        <v>109</v>
      </c>
      <c r="C57" s="104"/>
      <c r="D57" s="105" t="s">
        <v>91</v>
      </c>
      <c r="E57" s="108"/>
      <c r="F57" s="106"/>
      <c r="G57" s="107">
        <v>5</v>
      </c>
      <c r="H57" s="81">
        <v>150</v>
      </c>
      <c r="I57" s="24">
        <f>SUM(J57:L57)</f>
        <v>27</v>
      </c>
      <c r="J57" s="27">
        <v>13</v>
      </c>
      <c r="K57" s="27"/>
      <c r="L57" s="27">
        <v>14</v>
      </c>
      <c r="M57" s="26">
        <v>96</v>
      </c>
      <c r="N57" s="82">
        <v>3</v>
      </c>
      <c r="O57" s="119"/>
      <c r="P57" s="26"/>
      <c r="Q57" s="24"/>
      <c r="R57" s="82"/>
      <c r="S57" s="26"/>
      <c r="T57" s="24"/>
      <c r="U57" s="82"/>
      <c r="V57" s="26"/>
      <c r="W57" s="29"/>
      <c r="X57" s="26"/>
      <c r="Y57" s="101"/>
      <c r="Z57" s="114" t="s">
        <v>256</v>
      </c>
      <c r="AA57" s="93" t="b">
        <v>1</v>
      </c>
      <c r="AB57" s="93" t="b">
        <v>0</v>
      </c>
      <c r="AC57" s="130" t="b">
        <v>0</v>
      </c>
      <c r="AD57" s="114" t="s">
        <v>259</v>
      </c>
      <c r="AE57" s="114" t="s">
        <v>256</v>
      </c>
      <c r="AF57" s="114" t="s">
        <v>255</v>
      </c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</row>
    <row r="58" spans="1:55" ht="3.75" customHeight="1">
      <c r="A58" s="102"/>
      <c r="B58" s="103"/>
      <c r="C58" s="104"/>
      <c r="D58" s="105"/>
      <c r="E58" s="108"/>
      <c r="F58" s="106"/>
      <c r="G58" s="107"/>
      <c r="H58" s="81"/>
      <c r="I58" s="24"/>
      <c r="J58" s="27"/>
      <c r="K58" s="27"/>
      <c r="L58" s="27"/>
      <c r="M58" s="26"/>
      <c r="N58" s="82"/>
      <c r="O58" s="119"/>
      <c r="P58" s="26"/>
      <c r="Q58" s="24"/>
      <c r="R58" s="82"/>
      <c r="S58" s="26"/>
      <c r="T58" s="24"/>
      <c r="U58" s="82"/>
      <c r="V58" s="26"/>
      <c r="W58" s="29"/>
      <c r="X58" s="26"/>
      <c r="Y58" s="101"/>
      <c r="Z58" s="114"/>
      <c r="AA58" s="93"/>
      <c r="AB58" s="93"/>
      <c r="AC58" s="130"/>
      <c r="AD58" s="114"/>
      <c r="AE58" s="114"/>
      <c r="AF58" s="114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</row>
    <row r="59" spans="1:55" ht="3.75" customHeight="1">
      <c r="A59" s="102"/>
      <c r="B59" s="103"/>
      <c r="C59" s="104"/>
      <c r="D59" s="105"/>
      <c r="E59" s="108"/>
      <c r="F59" s="106"/>
      <c r="G59" s="107"/>
      <c r="H59" s="81"/>
      <c r="I59" s="24"/>
      <c r="J59" s="27"/>
      <c r="K59" s="27"/>
      <c r="L59" s="27"/>
      <c r="M59" s="26"/>
      <c r="N59" s="82"/>
      <c r="O59" s="119"/>
      <c r="P59" s="26"/>
      <c r="Q59" s="24"/>
      <c r="R59" s="82"/>
      <c r="S59" s="26"/>
      <c r="T59" s="24"/>
      <c r="U59" s="82"/>
      <c r="V59" s="26"/>
      <c r="W59" s="29"/>
      <c r="X59" s="26"/>
      <c r="Y59" s="101"/>
      <c r="Z59" s="114"/>
      <c r="AA59" s="93"/>
      <c r="AB59" s="93"/>
      <c r="AC59" s="130"/>
      <c r="AD59" s="114"/>
      <c r="AE59" s="114"/>
      <c r="AF59" s="114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</row>
    <row r="60" spans="1:55" ht="15.75" customHeight="1">
      <c r="A60" s="102" t="s">
        <v>117</v>
      </c>
      <c r="B60" s="112" t="s">
        <v>115</v>
      </c>
      <c r="C60" s="104">
        <v>2</v>
      </c>
      <c r="D60" s="109"/>
      <c r="E60" s="110"/>
      <c r="F60" s="106"/>
      <c r="G60" s="107">
        <v>4.5</v>
      </c>
      <c r="H60" s="81">
        <v>135</v>
      </c>
      <c r="I60" s="24">
        <f>SUM(J60:L60)</f>
        <v>27</v>
      </c>
      <c r="J60" s="27">
        <v>13</v>
      </c>
      <c r="K60" s="27"/>
      <c r="L60" s="27">
        <v>14</v>
      </c>
      <c r="M60" s="26">
        <v>81</v>
      </c>
      <c r="N60" s="82">
        <v>3</v>
      </c>
      <c r="O60" s="119"/>
      <c r="P60" s="26"/>
      <c r="Q60" s="24"/>
      <c r="R60" s="82"/>
      <c r="S60" s="111"/>
      <c r="T60" s="24"/>
      <c r="U60" s="82"/>
      <c r="V60" s="26"/>
      <c r="W60" s="29"/>
      <c r="X60" s="26"/>
      <c r="Y60" s="101"/>
      <c r="Z60" s="114" t="s">
        <v>256</v>
      </c>
      <c r="AA60" s="93" t="b">
        <v>1</v>
      </c>
      <c r="AB60" s="93" t="b">
        <v>0</v>
      </c>
      <c r="AC60" s="130" t="b">
        <v>0</v>
      </c>
      <c r="AD60" s="114" t="s">
        <v>258</v>
      </c>
      <c r="AE60" s="114" t="s">
        <v>256</v>
      </c>
      <c r="AF60" s="114" t="s">
        <v>255</v>
      </c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</row>
    <row r="61" spans="1:55" ht="3.75" customHeight="1">
      <c r="A61" s="102"/>
      <c r="B61" s="134"/>
      <c r="C61" s="104"/>
      <c r="D61" s="109"/>
      <c r="E61" s="110"/>
      <c r="F61" s="106"/>
      <c r="G61" s="107"/>
      <c r="H61" s="81"/>
      <c r="I61" s="24"/>
      <c r="J61" s="27"/>
      <c r="K61" s="27"/>
      <c r="L61" s="27"/>
      <c r="M61" s="26"/>
      <c r="N61" s="82"/>
      <c r="O61" s="119"/>
      <c r="P61" s="26"/>
      <c r="Q61" s="24"/>
      <c r="R61" s="82"/>
      <c r="S61" s="111"/>
      <c r="T61" s="24"/>
      <c r="U61" s="82"/>
      <c r="V61" s="26"/>
      <c r="W61" s="29"/>
      <c r="X61" s="26"/>
      <c r="Y61" s="101"/>
      <c r="Z61" s="114"/>
      <c r="AA61" s="93"/>
      <c r="AB61" s="93"/>
      <c r="AC61" s="130"/>
      <c r="AD61" s="114"/>
      <c r="AE61" s="114"/>
      <c r="AF61" s="114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</row>
    <row r="62" spans="1:55" ht="3.75" customHeight="1">
      <c r="A62" s="102"/>
      <c r="B62" s="134"/>
      <c r="C62" s="104"/>
      <c r="D62" s="109"/>
      <c r="E62" s="110"/>
      <c r="F62" s="106"/>
      <c r="G62" s="107"/>
      <c r="H62" s="81"/>
      <c r="I62" s="24"/>
      <c r="J62" s="27"/>
      <c r="K62" s="27"/>
      <c r="L62" s="27"/>
      <c r="M62" s="26"/>
      <c r="N62" s="82"/>
      <c r="O62" s="119"/>
      <c r="P62" s="26"/>
      <c r="Q62" s="24"/>
      <c r="R62" s="82"/>
      <c r="S62" s="111"/>
      <c r="T62" s="24"/>
      <c r="U62" s="82"/>
      <c r="V62" s="26"/>
      <c r="W62" s="29"/>
      <c r="X62" s="26"/>
      <c r="Y62" s="101"/>
      <c r="Z62" s="114"/>
      <c r="AA62" s="93"/>
      <c r="AB62" s="93"/>
      <c r="AC62" s="130"/>
      <c r="AD62" s="114"/>
      <c r="AE62" s="114"/>
      <c r="AF62" s="114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</row>
    <row r="63" spans="1:55" ht="15.75" customHeight="1">
      <c r="A63" s="102" t="s">
        <v>120</v>
      </c>
      <c r="B63" s="103" t="s">
        <v>121</v>
      </c>
      <c r="C63" s="104">
        <v>2</v>
      </c>
      <c r="D63" s="105"/>
      <c r="E63" s="105"/>
      <c r="F63" s="106"/>
      <c r="G63" s="107">
        <v>5</v>
      </c>
      <c r="H63" s="81">
        <v>150</v>
      </c>
      <c r="I63" s="24">
        <f>SUM(J63:L63)</f>
        <v>27</v>
      </c>
      <c r="J63" s="27">
        <v>13</v>
      </c>
      <c r="K63" s="27"/>
      <c r="L63" s="27">
        <v>14</v>
      </c>
      <c r="M63" s="26">
        <v>96</v>
      </c>
      <c r="N63" s="82">
        <v>3</v>
      </c>
      <c r="O63" s="119"/>
      <c r="P63" s="26"/>
      <c r="Q63" s="24"/>
      <c r="R63" s="82"/>
      <c r="S63" s="26"/>
      <c r="T63" s="24"/>
      <c r="U63" s="82"/>
      <c r="V63" s="26"/>
      <c r="W63" s="29"/>
      <c r="X63" s="26"/>
      <c r="Y63" s="101"/>
      <c r="Z63" s="114" t="s">
        <v>256</v>
      </c>
      <c r="AA63" s="93" t="b">
        <v>1</v>
      </c>
      <c r="AB63" s="93" t="b">
        <v>0</v>
      </c>
      <c r="AC63" s="130" t="b">
        <v>0</v>
      </c>
      <c r="AD63" s="114" t="s">
        <v>258</v>
      </c>
      <c r="AE63" s="114" t="s">
        <v>256</v>
      </c>
      <c r="AF63" s="114" t="s">
        <v>255</v>
      </c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</row>
    <row r="64" spans="1:55" ht="3.75" customHeight="1">
      <c r="A64" s="135"/>
      <c r="B64" s="136"/>
      <c r="C64" s="137"/>
      <c r="D64" s="138"/>
      <c r="E64" s="138"/>
      <c r="F64" s="139"/>
      <c r="G64" s="140"/>
      <c r="H64" s="8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1"/>
      <c r="Z64" s="101"/>
      <c r="AA64" s="61"/>
      <c r="AB64" s="61"/>
      <c r="AC64" s="61"/>
      <c r="AD64" s="114"/>
      <c r="AE64" s="114"/>
      <c r="AF64" s="114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</row>
    <row r="65" spans="1:55" ht="3.75" customHeight="1">
      <c r="A65" s="135"/>
      <c r="B65" s="136"/>
      <c r="C65" s="137"/>
      <c r="D65" s="138"/>
      <c r="E65" s="138"/>
      <c r="F65" s="139"/>
      <c r="G65" s="140"/>
      <c r="H65" s="8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1"/>
      <c r="Z65" s="101"/>
      <c r="AA65" s="61"/>
      <c r="AB65" s="61"/>
      <c r="AC65" s="61"/>
      <c r="AD65" s="114"/>
      <c r="AE65" s="114"/>
      <c r="AF65" s="114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</row>
    <row r="66" spans="1:55" ht="15.75" customHeight="1">
      <c r="A66" s="73" t="s">
        <v>163</v>
      </c>
      <c r="B66" s="115" t="s">
        <v>50</v>
      </c>
      <c r="C66" s="115"/>
      <c r="D66" s="116" t="s">
        <v>91</v>
      </c>
      <c r="E66" s="115"/>
      <c r="F66" s="115"/>
      <c r="G66" s="116">
        <v>4.5</v>
      </c>
      <c r="H66" s="117">
        <f>G66*30</f>
        <v>135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 t="s">
        <v>259</v>
      </c>
      <c r="AE66" s="114" t="s">
        <v>256</v>
      </c>
      <c r="AF66" s="114" t="s">
        <v>255</v>
      </c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</row>
    <row r="67" spans="1:55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</row>
    <row r="68" spans="1:55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</row>
    <row r="69" spans="1:55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</row>
    <row r="70" spans="1:55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</row>
    <row r="71" spans="1:55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</row>
    <row r="72" spans="1:55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</row>
    <row r="73" spans="1:55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</row>
    <row r="74" spans="1:55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</row>
    <row r="75" spans="1:55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</row>
    <row r="76" spans="1:55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</row>
    <row r="77" spans="1:55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</row>
    <row r="78" spans="1:55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</row>
    <row r="79" spans="1:55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</row>
    <row r="80" spans="1:55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</row>
    <row r="81" spans="1:55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</row>
    <row r="82" spans="1:55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</row>
    <row r="83" spans="1:55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</row>
    <row r="84" spans="1:55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</row>
    <row r="85" spans="1:55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</row>
    <row r="86" spans="1:55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</row>
    <row r="87" spans="1:55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</row>
    <row r="88" spans="1:55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</row>
    <row r="89" spans="1:55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</row>
    <row r="90" spans="1:55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</row>
    <row r="91" spans="1:55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</row>
    <row r="92" spans="1:55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</row>
    <row r="93" spans="1:55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</row>
    <row r="94" spans="1:55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</row>
    <row r="95" spans="1:55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</row>
    <row r="96" spans="1:55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</row>
    <row r="97" spans="1:55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</row>
    <row r="98" spans="1:55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</row>
    <row r="99" spans="1:55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</row>
    <row r="100" spans="1:55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</row>
    <row r="101" spans="1:55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1:55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1:55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1:55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1:55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1:55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1:55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1:55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1:55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1:55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1:55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  <row r="112" spans="1:55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</row>
    <row r="113" spans="1:55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</row>
    <row r="114" spans="1:55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</row>
    <row r="115" spans="1:55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</row>
    <row r="116" spans="1:55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</row>
    <row r="117" spans="1:55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</row>
    <row r="118" spans="1:55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</row>
    <row r="119" spans="1:55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</row>
    <row r="120" spans="1:55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</row>
    <row r="121" spans="1:55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</row>
    <row r="122" spans="1:55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</row>
    <row r="123" spans="1:55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</row>
    <row r="124" spans="1:55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5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</row>
    <row r="130" spans="1:55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</row>
    <row r="131" spans="1:55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</row>
    <row r="132" spans="1:55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</row>
    <row r="133" spans="1:55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</row>
    <row r="134" spans="1:55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</row>
    <row r="135" spans="1:55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</row>
    <row r="136" spans="1:55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</row>
    <row r="137" spans="1:55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</row>
    <row r="138" spans="1:55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</row>
    <row r="139" spans="1:55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</row>
    <row r="140" spans="1:55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</row>
    <row r="141" spans="1:55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</row>
    <row r="142" spans="1:55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5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</row>
    <row r="162" spans="1:55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</row>
    <row r="163" spans="1:55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</row>
    <row r="164" spans="1:55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</row>
    <row r="165" spans="1:55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</row>
    <row r="173" spans="1:55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</row>
    <row r="174" spans="1:55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</row>
    <row r="175" spans="1:55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</row>
    <row r="176" spans="1:55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</row>
    <row r="177" spans="1:55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</row>
    <row r="178" spans="1:55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</row>
    <row r="179" spans="1:55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</row>
    <row r="180" spans="1:55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</row>
    <row r="181" spans="1:55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</row>
    <row r="182" spans="1:55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</row>
    <row r="183" spans="1:55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</row>
    <row r="184" spans="1:55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</row>
    <row r="185" spans="1:55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</row>
    <row r="186" spans="1:55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</row>
    <row r="187" spans="1:55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</row>
    <row r="188" spans="1:55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</row>
    <row r="189" spans="1:55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</row>
    <row r="190" spans="1:55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</row>
    <row r="191" spans="1:55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</row>
    <row r="192" spans="1:55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</row>
    <row r="193" spans="1:55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</row>
    <row r="194" spans="1:55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</row>
    <row r="195" spans="1:55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</row>
    <row r="196" spans="1:55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</row>
    <row r="204" spans="1:55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</row>
    <row r="205" spans="1:55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</row>
    <row r="206" spans="1:55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</row>
    <row r="207" spans="1:55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</row>
    <row r="208" spans="1:55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</row>
    <row r="209" spans="1:55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</row>
    <row r="210" spans="1:55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</row>
    <row r="211" spans="1:55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</row>
    <row r="212" spans="1:55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</row>
    <row r="213" spans="1:55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</row>
    <row r="214" spans="1:55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</row>
    <row r="215" spans="1:55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</row>
    <row r="216" spans="1:55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</row>
    <row r="217" spans="1:55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</row>
    <row r="218" spans="1:55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</row>
    <row r="219" spans="1:55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</row>
    <row r="220" spans="1:55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</row>
    <row r="221" spans="1:55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</row>
    <row r="222" spans="1:55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</row>
    <row r="223" spans="1:55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</row>
    <row r="224" spans="1:55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</row>
    <row r="225" spans="1:55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</row>
    <row r="226" spans="1:55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</row>
    <row r="227" spans="1:55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</row>
    <row r="228" spans="1:55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</row>
    <row r="229" spans="1:55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</row>
    <row r="230" spans="1:55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</row>
    <row r="231" spans="1:55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</row>
    <row r="232" spans="1:55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</row>
    <row r="233" spans="1:55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</row>
    <row r="234" spans="1:55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</row>
    <row r="235" spans="1:55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</row>
    <row r="236" spans="1:55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</row>
    <row r="237" spans="1:55" ht="15.75" customHeight="1">
      <c r="A237" s="118"/>
      <c r="B237" s="119"/>
      <c r="C237" s="120"/>
      <c r="D237" s="121"/>
      <c r="E237" s="121"/>
      <c r="F237" s="120"/>
      <c r="G237" s="120"/>
      <c r="H237" s="120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01"/>
      <c r="Z237" s="101"/>
      <c r="AA237" s="101"/>
      <c r="AB237" s="101"/>
      <c r="AC237" s="101"/>
      <c r="AD237" s="114"/>
      <c r="AE237" s="114"/>
      <c r="AF237" s="114"/>
      <c r="AG237" s="129"/>
      <c r="AH237" s="114"/>
      <c r="AI237" s="114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</row>
    <row r="238" spans="1:55" ht="15.75" customHeight="1">
      <c r="A238" s="118"/>
      <c r="B238" s="119"/>
      <c r="C238" s="120"/>
      <c r="D238" s="121"/>
      <c r="E238" s="121"/>
      <c r="F238" s="120"/>
      <c r="G238" s="120"/>
      <c r="H238" s="120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01"/>
      <c r="Z238" s="101"/>
      <c r="AA238" s="101"/>
      <c r="AB238" s="101"/>
      <c r="AC238" s="101"/>
      <c r="AD238" s="114"/>
      <c r="AE238" s="114"/>
      <c r="AF238" s="114"/>
      <c r="AG238" s="129"/>
      <c r="AH238" s="114"/>
      <c r="AI238" s="114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</row>
    <row r="239" spans="1:55" ht="15.75" customHeight="1">
      <c r="A239" s="118"/>
      <c r="B239" s="119"/>
      <c r="C239" s="120"/>
      <c r="D239" s="121"/>
      <c r="E239" s="121"/>
      <c r="F239" s="120"/>
      <c r="G239" s="120"/>
      <c r="H239" s="120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01"/>
      <c r="Z239" s="101"/>
      <c r="AA239" s="101"/>
      <c r="AB239" s="101"/>
      <c r="AC239" s="101"/>
      <c r="AD239" s="114"/>
      <c r="AE239" s="114"/>
      <c r="AF239" s="114"/>
      <c r="AG239" s="129"/>
      <c r="AH239" s="114"/>
      <c r="AI239" s="114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</row>
    <row r="240" spans="1:55" ht="15.75" customHeight="1">
      <c r="A240" s="118"/>
      <c r="B240" s="119"/>
      <c r="C240" s="120"/>
      <c r="D240" s="121"/>
      <c r="E240" s="121"/>
      <c r="F240" s="120"/>
      <c r="G240" s="120"/>
      <c r="H240" s="120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01"/>
      <c r="Z240" s="101"/>
      <c r="AA240" s="101"/>
      <c r="AB240" s="101"/>
      <c r="AC240" s="101"/>
      <c r="AD240" s="114"/>
      <c r="AE240" s="114"/>
      <c r="AF240" s="114"/>
      <c r="AG240" s="129"/>
      <c r="AH240" s="114"/>
      <c r="AI240" s="114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</row>
    <row r="241" spans="1:55" ht="15.75" customHeight="1">
      <c r="A241" s="118"/>
      <c r="B241" s="119"/>
      <c r="C241" s="120"/>
      <c r="D241" s="121"/>
      <c r="E241" s="121"/>
      <c r="F241" s="120"/>
      <c r="G241" s="120"/>
      <c r="H241" s="120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01"/>
      <c r="Z241" s="101"/>
      <c r="AA241" s="101"/>
      <c r="AB241" s="101"/>
      <c r="AC241" s="101"/>
      <c r="AD241" s="114"/>
      <c r="AE241" s="114"/>
      <c r="AF241" s="114"/>
      <c r="AG241" s="129"/>
      <c r="AH241" s="114"/>
      <c r="AI241" s="114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</row>
    <row r="242" spans="1:55" ht="15.75" customHeight="1">
      <c r="A242" s="118"/>
      <c r="B242" s="119"/>
      <c r="C242" s="120"/>
      <c r="D242" s="121"/>
      <c r="E242" s="121"/>
      <c r="F242" s="120"/>
      <c r="G242" s="120"/>
      <c r="H242" s="120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01"/>
      <c r="Z242" s="101"/>
      <c r="AA242" s="101"/>
      <c r="AB242" s="101"/>
      <c r="AC242" s="101"/>
      <c r="AD242" s="114"/>
      <c r="AE242" s="114"/>
      <c r="AF242" s="114"/>
      <c r="AG242" s="129"/>
      <c r="AH242" s="114"/>
      <c r="AI242" s="114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</row>
    <row r="243" spans="1:55" ht="15.75" customHeight="1">
      <c r="A243" s="118"/>
      <c r="B243" s="119"/>
      <c r="C243" s="120"/>
      <c r="D243" s="121"/>
      <c r="E243" s="121"/>
      <c r="F243" s="120"/>
      <c r="G243" s="120"/>
      <c r="H243" s="120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01"/>
      <c r="Z243" s="101"/>
      <c r="AA243" s="101"/>
      <c r="AB243" s="101"/>
      <c r="AC243" s="101"/>
      <c r="AD243" s="114"/>
      <c r="AE243" s="114"/>
      <c r="AF243" s="114"/>
      <c r="AG243" s="129"/>
      <c r="AH243" s="114"/>
      <c r="AI243" s="114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</row>
    <row r="244" spans="1:55" ht="15.75" customHeight="1">
      <c r="A244" s="118"/>
      <c r="B244" s="119"/>
      <c r="C244" s="120"/>
      <c r="D244" s="121"/>
      <c r="E244" s="121"/>
      <c r="F244" s="120"/>
      <c r="G244" s="120"/>
      <c r="H244" s="120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01"/>
      <c r="Z244" s="101"/>
      <c r="AA244" s="101"/>
      <c r="AB244" s="101"/>
      <c r="AC244" s="101"/>
      <c r="AD244" s="114"/>
      <c r="AE244" s="114"/>
      <c r="AF244" s="114"/>
      <c r="AG244" s="129"/>
      <c r="AH244" s="114"/>
      <c r="AI244" s="114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</row>
    <row r="245" spans="1:55" ht="15.75" customHeight="1">
      <c r="A245" s="118"/>
      <c r="B245" s="119"/>
      <c r="C245" s="120"/>
      <c r="D245" s="121"/>
      <c r="E245" s="121"/>
      <c r="F245" s="120"/>
      <c r="G245" s="120"/>
      <c r="H245" s="120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01"/>
      <c r="Z245" s="101"/>
      <c r="AA245" s="101"/>
      <c r="AB245" s="101"/>
      <c r="AC245" s="101"/>
      <c r="AD245" s="114"/>
      <c r="AE245" s="114"/>
      <c r="AF245" s="114"/>
      <c r="AG245" s="129"/>
      <c r="AH245" s="114"/>
      <c r="AI245" s="114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</row>
    <row r="246" spans="1:55" ht="15.75" customHeight="1">
      <c r="A246" s="118"/>
      <c r="B246" s="119"/>
      <c r="C246" s="120"/>
      <c r="D246" s="121"/>
      <c r="E246" s="121"/>
      <c r="F246" s="120"/>
      <c r="G246" s="120"/>
      <c r="H246" s="120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01"/>
      <c r="Z246" s="101"/>
      <c r="AA246" s="101"/>
      <c r="AB246" s="101"/>
      <c r="AC246" s="101"/>
      <c r="AD246" s="114"/>
      <c r="AE246" s="114"/>
      <c r="AF246" s="114"/>
      <c r="AG246" s="129"/>
      <c r="AH246" s="114"/>
      <c r="AI246" s="114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</row>
    <row r="247" spans="1:55" ht="15.75" customHeight="1">
      <c r="A247" s="118"/>
      <c r="B247" s="119"/>
      <c r="C247" s="120"/>
      <c r="D247" s="121"/>
      <c r="E247" s="121"/>
      <c r="F247" s="120"/>
      <c r="G247" s="120"/>
      <c r="H247" s="120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01"/>
      <c r="Z247" s="101"/>
      <c r="AA247" s="101"/>
      <c r="AB247" s="101"/>
      <c r="AC247" s="101"/>
      <c r="AD247" s="114"/>
      <c r="AE247" s="114"/>
      <c r="AF247" s="114"/>
      <c r="AG247" s="129"/>
      <c r="AH247" s="114"/>
      <c r="AI247" s="114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</row>
    <row r="248" spans="1:55" ht="15.75" customHeight="1">
      <c r="A248" s="118"/>
      <c r="B248" s="119"/>
      <c r="C248" s="120"/>
      <c r="D248" s="121"/>
      <c r="E248" s="121"/>
      <c r="F248" s="120"/>
      <c r="G248" s="120"/>
      <c r="H248" s="120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01"/>
      <c r="Z248" s="101"/>
      <c r="AA248" s="101"/>
      <c r="AB248" s="101"/>
      <c r="AC248" s="101"/>
      <c r="AD248" s="114"/>
      <c r="AE248" s="114"/>
      <c r="AF248" s="114"/>
      <c r="AG248" s="129"/>
      <c r="AH248" s="114"/>
      <c r="AI248" s="114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</row>
    <row r="249" spans="1:55" ht="15.75" customHeight="1">
      <c r="A249" s="118"/>
      <c r="B249" s="119"/>
      <c r="C249" s="120"/>
      <c r="D249" s="121"/>
      <c r="E249" s="121"/>
      <c r="F249" s="120"/>
      <c r="G249" s="120"/>
      <c r="H249" s="120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01"/>
      <c r="Z249" s="101"/>
      <c r="AA249" s="101"/>
      <c r="AB249" s="101"/>
      <c r="AC249" s="101"/>
      <c r="AD249" s="114"/>
      <c r="AE249" s="114"/>
      <c r="AF249" s="114"/>
      <c r="AG249" s="129"/>
      <c r="AH249" s="114"/>
      <c r="AI249" s="114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</row>
    <row r="250" spans="1:55" ht="15.75" customHeight="1">
      <c r="A250" s="118"/>
      <c r="B250" s="119"/>
      <c r="C250" s="120"/>
      <c r="D250" s="121"/>
      <c r="E250" s="121"/>
      <c r="F250" s="120"/>
      <c r="G250" s="120"/>
      <c r="H250" s="120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01"/>
      <c r="Z250" s="101"/>
      <c r="AA250" s="101"/>
      <c r="AB250" s="101"/>
      <c r="AC250" s="101"/>
      <c r="AD250" s="114"/>
      <c r="AE250" s="114"/>
      <c r="AF250" s="114"/>
      <c r="AG250" s="129"/>
      <c r="AH250" s="114"/>
      <c r="AI250" s="114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</row>
    <row r="251" spans="1:55" ht="15.75" customHeight="1">
      <c r="A251" s="118"/>
      <c r="B251" s="119"/>
      <c r="C251" s="120"/>
      <c r="D251" s="121"/>
      <c r="E251" s="121"/>
      <c r="F251" s="120"/>
      <c r="G251" s="120"/>
      <c r="H251" s="120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01"/>
      <c r="Z251" s="101"/>
      <c r="AA251" s="101"/>
      <c r="AB251" s="101"/>
      <c r="AC251" s="101"/>
      <c r="AD251" s="114"/>
      <c r="AE251" s="114"/>
      <c r="AF251" s="114"/>
      <c r="AG251" s="129"/>
      <c r="AH251" s="114"/>
      <c r="AI251" s="114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</row>
    <row r="252" spans="1:55" ht="15.75" customHeight="1">
      <c r="A252" s="118"/>
      <c r="B252" s="119"/>
      <c r="C252" s="120"/>
      <c r="D252" s="121"/>
      <c r="E252" s="121"/>
      <c r="F252" s="120"/>
      <c r="G252" s="120"/>
      <c r="H252" s="120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01"/>
      <c r="Z252" s="101"/>
      <c r="AA252" s="101"/>
      <c r="AB252" s="101"/>
      <c r="AC252" s="101"/>
      <c r="AD252" s="114"/>
      <c r="AE252" s="114"/>
      <c r="AF252" s="114"/>
      <c r="AG252" s="129"/>
      <c r="AH252" s="114"/>
      <c r="AI252" s="114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</row>
    <row r="253" spans="1:55" ht="15.75" customHeight="1">
      <c r="A253" s="118"/>
      <c r="B253" s="119"/>
      <c r="C253" s="120"/>
      <c r="D253" s="121"/>
      <c r="E253" s="121"/>
      <c r="F253" s="120"/>
      <c r="G253" s="120"/>
      <c r="H253" s="120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01"/>
      <c r="Z253" s="101"/>
      <c r="AA253" s="101"/>
      <c r="AB253" s="101"/>
      <c r="AC253" s="101"/>
      <c r="AD253" s="114"/>
      <c r="AE253" s="114"/>
      <c r="AF253" s="114"/>
      <c r="AG253" s="129"/>
      <c r="AH253" s="114"/>
      <c r="AI253" s="114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</row>
    <row r="254" spans="1:55" ht="15.75" customHeight="1">
      <c r="A254" s="118"/>
      <c r="B254" s="119"/>
      <c r="C254" s="120"/>
      <c r="D254" s="121"/>
      <c r="E254" s="121"/>
      <c r="F254" s="120"/>
      <c r="G254" s="120"/>
      <c r="H254" s="120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01"/>
      <c r="Z254" s="101"/>
      <c r="AA254" s="101"/>
      <c r="AB254" s="101"/>
      <c r="AC254" s="101"/>
      <c r="AD254" s="114"/>
      <c r="AE254" s="114"/>
      <c r="AF254" s="114"/>
      <c r="AG254" s="129"/>
      <c r="AH254" s="114"/>
      <c r="AI254" s="114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</row>
    <row r="255" spans="1:55" ht="15.75" customHeight="1">
      <c r="A255" s="118"/>
      <c r="B255" s="119"/>
      <c r="C255" s="120"/>
      <c r="D255" s="121"/>
      <c r="E255" s="121"/>
      <c r="F255" s="120"/>
      <c r="G255" s="120"/>
      <c r="H255" s="120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01"/>
      <c r="Z255" s="101"/>
      <c r="AA255" s="101"/>
      <c r="AB255" s="101"/>
      <c r="AC255" s="101"/>
      <c r="AD255" s="114"/>
      <c r="AE255" s="114"/>
      <c r="AF255" s="114"/>
      <c r="AG255" s="129"/>
      <c r="AH255" s="114"/>
      <c r="AI255" s="114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</row>
    <row r="256" spans="1:55" ht="15.75" customHeight="1">
      <c r="A256" s="118"/>
      <c r="B256" s="119"/>
      <c r="C256" s="120"/>
      <c r="D256" s="121"/>
      <c r="E256" s="121"/>
      <c r="F256" s="120"/>
      <c r="G256" s="120"/>
      <c r="H256" s="120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01"/>
      <c r="Z256" s="101"/>
      <c r="AA256" s="101"/>
      <c r="AB256" s="101"/>
      <c r="AC256" s="101"/>
      <c r="AD256" s="114"/>
      <c r="AE256" s="114"/>
      <c r="AF256" s="114"/>
      <c r="AG256" s="129"/>
      <c r="AH256" s="114"/>
      <c r="AI256" s="114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</row>
    <row r="257" spans="1:55" ht="15.75" customHeight="1">
      <c r="A257" s="118"/>
      <c r="B257" s="119"/>
      <c r="C257" s="120"/>
      <c r="D257" s="121"/>
      <c r="E257" s="121"/>
      <c r="F257" s="120"/>
      <c r="G257" s="120"/>
      <c r="H257" s="120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01"/>
      <c r="Z257" s="101"/>
      <c r="AA257" s="101"/>
      <c r="AB257" s="101"/>
      <c r="AC257" s="101"/>
      <c r="AD257" s="114"/>
      <c r="AE257" s="114"/>
      <c r="AF257" s="114"/>
      <c r="AG257" s="129"/>
      <c r="AH257" s="114"/>
      <c r="AI257" s="114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</row>
    <row r="258" spans="1:55" ht="15.75" customHeight="1">
      <c r="A258" s="118"/>
      <c r="B258" s="119"/>
      <c r="C258" s="120"/>
      <c r="D258" s="121"/>
      <c r="E258" s="121"/>
      <c r="F258" s="120"/>
      <c r="G258" s="120"/>
      <c r="H258" s="120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01"/>
      <c r="Z258" s="101"/>
      <c r="AA258" s="101"/>
      <c r="AB258" s="101"/>
      <c r="AC258" s="101"/>
      <c r="AD258" s="114"/>
      <c r="AE258" s="114"/>
      <c r="AF258" s="114"/>
      <c r="AG258" s="129"/>
      <c r="AH258" s="114"/>
      <c r="AI258" s="114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</row>
    <row r="259" spans="1:55" ht="15.75" customHeight="1">
      <c r="A259" s="118"/>
      <c r="B259" s="119"/>
      <c r="C259" s="120"/>
      <c r="D259" s="121"/>
      <c r="E259" s="121"/>
      <c r="F259" s="120"/>
      <c r="G259" s="120"/>
      <c r="H259" s="120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01"/>
      <c r="Z259" s="101"/>
      <c r="AA259" s="101"/>
      <c r="AB259" s="101"/>
      <c r="AC259" s="101"/>
      <c r="AD259" s="114"/>
      <c r="AE259" s="114"/>
      <c r="AF259" s="114"/>
      <c r="AG259" s="129"/>
      <c r="AH259" s="114"/>
      <c r="AI259" s="114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</row>
    <row r="260" spans="1:55" ht="15.75" customHeight="1">
      <c r="A260" s="118"/>
      <c r="B260" s="119"/>
      <c r="C260" s="120"/>
      <c r="D260" s="121"/>
      <c r="E260" s="121"/>
      <c r="F260" s="120"/>
      <c r="G260" s="120"/>
      <c r="H260" s="120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01"/>
      <c r="Z260" s="101"/>
      <c r="AA260" s="101"/>
      <c r="AB260" s="101"/>
      <c r="AC260" s="101"/>
      <c r="AD260" s="114"/>
      <c r="AE260" s="114"/>
      <c r="AF260" s="114"/>
      <c r="AG260" s="129"/>
      <c r="AH260" s="114"/>
      <c r="AI260" s="114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</row>
    <row r="261" spans="1:55" ht="15.75" customHeight="1">
      <c r="A261" s="118"/>
      <c r="B261" s="119"/>
      <c r="C261" s="120"/>
      <c r="D261" s="121"/>
      <c r="E261" s="121"/>
      <c r="F261" s="120"/>
      <c r="G261" s="120"/>
      <c r="H261" s="120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01"/>
      <c r="Z261" s="101"/>
      <c r="AA261" s="101"/>
      <c r="AB261" s="101"/>
      <c r="AC261" s="101"/>
      <c r="AD261" s="114"/>
      <c r="AE261" s="114"/>
      <c r="AF261" s="114"/>
      <c r="AG261" s="129"/>
      <c r="AH261" s="114"/>
      <c r="AI261" s="114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</row>
    <row r="262" spans="1:55" ht="15.75" customHeight="1">
      <c r="A262" s="118"/>
      <c r="B262" s="119"/>
      <c r="C262" s="120"/>
      <c r="D262" s="121"/>
      <c r="E262" s="121"/>
      <c r="F262" s="120"/>
      <c r="G262" s="120"/>
      <c r="H262" s="120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01"/>
      <c r="Z262" s="101"/>
      <c r="AA262" s="101"/>
      <c r="AB262" s="101"/>
      <c r="AC262" s="101"/>
      <c r="AD262" s="114"/>
      <c r="AE262" s="114"/>
      <c r="AF262" s="114"/>
      <c r="AG262" s="129"/>
      <c r="AH262" s="114"/>
      <c r="AI262" s="114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</row>
    <row r="263" spans="1:55" ht="15.75" customHeight="1">
      <c r="A263" s="118"/>
      <c r="B263" s="119"/>
      <c r="C263" s="120"/>
      <c r="D263" s="121"/>
      <c r="E263" s="121"/>
      <c r="F263" s="120"/>
      <c r="G263" s="120"/>
      <c r="H263" s="120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01"/>
      <c r="Z263" s="101"/>
      <c r="AA263" s="101"/>
      <c r="AB263" s="101"/>
      <c r="AC263" s="101"/>
      <c r="AD263" s="114"/>
      <c r="AE263" s="114"/>
      <c r="AF263" s="114"/>
      <c r="AG263" s="129"/>
      <c r="AH263" s="114"/>
      <c r="AI263" s="114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</row>
    <row r="264" spans="1:55" ht="15.75" customHeight="1">
      <c r="A264" s="118"/>
      <c r="B264" s="119"/>
      <c r="C264" s="120"/>
      <c r="D264" s="121"/>
      <c r="E264" s="121"/>
      <c r="F264" s="120"/>
      <c r="G264" s="120"/>
      <c r="H264" s="120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01"/>
      <c r="Z264" s="101"/>
      <c r="AA264" s="101"/>
      <c r="AB264" s="101"/>
      <c r="AC264" s="101"/>
      <c r="AD264" s="114"/>
      <c r="AE264" s="114"/>
      <c r="AF264" s="114"/>
      <c r="AG264" s="129"/>
      <c r="AH264" s="114"/>
      <c r="AI264" s="114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</row>
    <row r="265" spans="1:55" ht="15.75" customHeight="1">
      <c r="A265" s="118"/>
      <c r="B265" s="119"/>
      <c r="C265" s="120"/>
      <c r="D265" s="121"/>
      <c r="E265" s="121"/>
      <c r="F265" s="120"/>
      <c r="G265" s="120"/>
      <c r="H265" s="120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01"/>
      <c r="Z265" s="101"/>
      <c r="AA265" s="101"/>
      <c r="AB265" s="101"/>
      <c r="AC265" s="101"/>
      <c r="AD265" s="114"/>
      <c r="AE265" s="114"/>
      <c r="AF265" s="114"/>
      <c r="AG265" s="129"/>
      <c r="AH265" s="114"/>
      <c r="AI265" s="114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</row>
    <row r="266" spans="1:55" ht="15.75" customHeight="1">
      <c r="A266" s="118"/>
      <c r="B266" s="119"/>
      <c r="C266" s="120"/>
      <c r="D266" s="121"/>
      <c r="E266" s="121"/>
      <c r="F266" s="120"/>
      <c r="G266" s="120"/>
      <c r="H266" s="120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01"/>
      <c r="Z266" s="101"/>
      <c r="AA266" s="101"/>
      <c r="AB266" s="101"/>
      <c r="AC266" s="101"/>
      <c r="AD266" s="114"/>
      <c r="AE266" s="114"/>
      <c r="AF266" s="114"/>
      <c r="AG266" s="129"/>
      <c r="AH266" s="114"/>
      <c r="AI266" s="114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  <mergeCell ref="L4:L7"/>
    <mergeCell ref="C3:C7"/>
    <mergeCell ref="D3:D7"/>
    <mergeCell ref="G2:G7"/>
    <mergeCell ref="H3:H7"/>
    <mergeCell ref="I3:L3"/>
    <mergeCell ref="E4:E7"/>
    <mergeCell ref="F4:F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hidden="1" customWidth="1"/>
    <col min="6" max="6" width="6.44140625" hidden="1" customWidth="1"/>
    <col min="7" max="7" width="11.109375" hidden="1" customWidth="1"/>
    <col min="8" max="8" width="9.88671875" hidden="1" customWidth="1"/>
    <col min="9" max="9" width="8.6640625" hidden="1" customWidth="1"/>
    <col min="10" max="10" width="8" customWidth="1"/>
    <col min="11" max="11" width="5.88671875" customWidth="1"/>
    <col min="12" max="12" width="7.88671875" customWidth="1"/>
    <col min="13" max="13" width="8.88671875" hidden="1" customWidth="1"/>
    <col min="14" max="14" width="13" customWidth="1"/>
    <col min="15" max="22" width="3.88671875" hidden="1" customWidth="1"/>
    <col min="23" max="24" width="4" hidden="1" customWidth="1"/>
    <col min="25" max="32" width="8.6640625" hidden="1" customWidth="1"/>
    <col min="33" max="35" width="12.6640625" hidden="1" customWidth="1"/>
    <col min="36" max="36" width="50" customWidth="1"/>
    <col min="37" max="56" width="9.109375" customWidth="1"/>
  </cols>
  <sheetData>
    <row r="1" spans="1:56" ht="15.75" customHeight="1">
      <c r="A1" s="392" t="s">
        <v>260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ht="15.75" customHeight="1">
      <c r="A2" s="393" t="s">
        <v>57</v>
      </c>
      <c r="B2" s="396" t="s">
        <v>58</v>
      </c>
      <c r="C2" s="397" t="s">
        <v>59</v>
      </c>
      <c r="D2" s="351"/>
      <c r="E2" s="351"/>
      <c r="F2" s="352"/>
      <c r="G2" s="398" t="s">
        <v>60</v>
      </c>
      <c r="H2" s="397" t="s">
        <v>61</v>
      </c>
      <c r="I2" s="351"/>
      <c r="J2" s="351"/>
      <c r="K2" s="351"/>
      <c r="L2" s="351"/>
      <c r="M2" s="352"/>
      <c r="N2" s="445" t="s">
        <v>261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130"/>
      <c r="AJ2" s="451" t="s">
        <v>262</v>
      </c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5.75" customHeight="1">
      <c r="A3" s="394"/>
      <c r="B3" s="394"/>
      <c r="C3" s="400" t="s">
        <v>63</v>
      </c>
      <c r="D3" s="402" t="s">
        <v>64</v>
      </c>
      <c r="E3" s="405" t="s">
        <v>65</v>
      </c>
      <c r="F3" s="406"/>
      <c r="G3" s="394"/>
      <c r="H3" s="400" t="s">
        <v>66</v>
      </c>
      <c r="I3" s="409" t="s">
        <v>67</v>
      </c>
      <c r="J3" s="374"/>
      <c r="K3" s="374"/>
      <c r="L3" s="372"/>
      <c r="M3" s="412" t="s">
        <v>68</v>
      </c>
      <c r="N3" s="449"/>
      <c r="O3" s="354"/>
      <c r="P3" s="354"/>
      <c r="Q3" s="354"/>
      <c r="R3" s="354"/>
      <c r="S3" s="354"/>
      <c r="T3" s="354"/>
      <c r="U3" s="354"/>
      <c r="V3" s="354"/>
      <c r="W3" s="354"/>
      <c r="X3" s="450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130"/>
      <c r="AJ3" s="403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ht="15.75" customHeight="1">
      <c r="A4" s="394"/>
      <c r="B4" s="394"/>
      <c r="C4" s="401"/>
      <c r="D4" s="403"/>
      <c r="E4" s="402" t="s">
        <v>69</v>
      </c>
      <c r="F4" s="412" t="s">
        <v>70</v>
      </c>
      <c r="G4" s="394"/>
      <c r="H4" s="401"/>
      <c r="I4" s="402" t="s">
        <v>55</v>
      </c>
      <c r="J4" s="402" t="s">
        <v>71</v>
      </c>
      <c r="K4" s="402" t="s">
        <v>72</v>
      </c>
      <c r="L4" s="402" t="s">
        <v>73</v>
      </c>
      <c r="M4" s="413"/>
      <c r="N4" s="449"/>
      <c r="O4" s="354"/>
      <c r="P4" s="354"/>
      <c r="Q4" s="354"/>
      <c r="R4" s="354"/>
      <c r="S4" s="354"/>
      <c r="T4" s="354"/>
      <c r="U4" s="354"/>
      <c r="V4" s="354"/>
      <c r="W4" s="354"/>
      <c r="X4" s="450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130"/>
      <c r="AJ4" s="403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56" ht="15.75" customHeight="1">
      <c r="A5" s="394"/>
      <c r="B5" s="394"/>
      <c r="C5" s="401"/>
      <c r="D5" s="403"/>
      <c r="E5" s="403"/>
      <c r="F5" s="413"/>
      <c r="G5" s="394"/>
      <c r="H5" s="401"/>
      <c r="I5" s="403"/>
      <c r="J5" s="403"/>
      <c r="K5" s="403"/>
      <c r="L5" s="403"/>
      <c r="M5" s="413"/>
      <c r="N5" s="449"/>
      <c r="O5" s="354"/>
      <c r="P5" s="354"/>
      <c r="Q5" s="354"/>
      <c r="R5" s="354"/>
      <c r="S5" s="354"/>
      <c r="T5" s="354"/>
      <c r="U5" s="354"/>
      <c r="V5" s="354"/>
      <c r="W5" s="354"/>
      <c r="X5" s="450"/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130"/>
      <c r="AJ5" s="403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56" ht="15.75" customHeight="1">
      <c r="A6" s="394"/>
      <c r="B6" s="394"/>
      <c r="C6" s="401"/>
      <c r="D6" s="403"/>
      <c r="E6" s="403"/>
      <c r="F6" s="413"/>
      <c r="G6" s="394"/>
      <c r="H6" s="401"/>
      <c r="I6" s="403"/>
      <c r="J6" s="403"/>
      <c r="K6" s="403"/>
      <c r="L6" s="403"/>
      <c r="M6" s="413"/>
      <c r="N6" s="449"/>
      <c r="O6" s="354"/>
      <c r="P6" s="354"/>
      <c r="Q6" s="354"/>
      <c r="R6" s="354"/>
      <c r="S6" s="354"/>
      <c r="T6" s="354"/>
      <c r="U6" s="354"/>
      <c r="V6" s="354"/>
      <c r="W6" s="354"/>
      <c r="X6" s="450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130"/>
      <c r="AJ6" s="403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ht="15.75" customHeight="1">
      <c r="A7" s="395"/>
      <c r="B7" s="395"/>
      <c r="C7" s="357"/>
      <c r="D7" s="404"/>
      <c r="E7" s="404"/>
      <c r="F7" s="414"/>
      <c r="G7" s="395"/>
      <c r="H7" s="357"/>
      <c r="I7" s="404"/>
      <c r="J7" s="404"/>
      <c r="K7" s="404"/>
      <c r="L7" s="404"/>
      <c r="M7" s="414"/>
      <c r="N7" s="446"/>
      <c r="O7" s="447"/>
      <c r="P7" s="447"/>
      <c r="Q7" s="447"/>
      <c r="R7" s="447"/>
      <c r="S7" s="447"/>
      <c r="T7" s="447"/>
      <c r="U7" s="447"/>
      <c r="V7" s="447"/>
      <c r="W7" s="447"/>
      <c r="X7" s="448"/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130"/>
      <c r="AJ7" s="452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.75" customHeight="1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45">
        <v>14</v>
      </c>
      <c r="O8" s="146">
        <v>15</v>
      </c>
      <c r="P8" s="145">
        <v>16</v>
      </c>
      <c r="Q8" s="146">
        <v>17</v>
      </c>
      <c r="R8" s="145">
        <v>18</v>
      </c>
      <c r="S8" s="146">
        <v>19</v>
      </c>
      <c r="T8" s="145">
        <v>20</v>
      </c>
      <c r="U8" s="146">
        <v>21</v>
      </c>
      <c r="V8" s="145">
        <v>22</v>
      </c>
      <c r="W8" s="146">
        <v>23</v>
      </c>
      <c r="X8" s="142">
        <v>24</v>
      </c>
      <c r="Y8" s="147">
        <v>25</v>
      </c>
      <c r="Z8" s="148">
        <v>26</v>
      </c>
      <c r="AA8" s="147">
        <v>27</v>
      </c>
      <c r="AB8" s="148">
        <v>28</v>
      </c>
      <c r="AC8" s="147">
        <v>29</v>
      </c>
      <c r="AD8" s="149"/>
      <c r="AE8" s="149" t="s">
        <v>245</v>
      </c>
      <c r="AF8" s="149" t="s">
        <v>246</v>
      </c>
      <c r="AG8" s="150" t="s">
        <v>247</v>
      </c>
      <c r="AH8" s="149" t="s">
        <v>248</v>
      </c>
      <c r="AI8" s="151" t="s">
        <v>250</v>
      </c>
      <c r="AJ8" s="149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ht="15.75" customHeight="1">
      <c r="A9" s="153"/>
      <c r="B9" s="154" t="s">
        <v>247</v>
      </c>
      <c r="C9" s="155"/>
      <c r="D9" s="156"/>
      <c r="E9" s="156"/>
      <c r="F9" s="155"/>
      <c r="G9" s="155"/>
      <c r="H9" s="15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7"/>
      <c r="Z9" s="157"/>
      <c r="AA9" s="157"/>
      <c r="AB9" s="157"/>
      <c r="AC9" s="157"/>
      <c r="AD9" s="158"/>
      <c r="AE9" s="158"/>
      <c r="AF9" s="158"/>
      <c r="AG9" s="159"/>
      <c r="AH9" s="158"/>
      <c r="AI9" s="160"/>
      <c r="AJ9" s="158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</row>
    <row r="10" spans="1:56" ht="36" customHeight="1">
      <c r="A10" s="161" t="s">
        <v>89</v>
      </c>
      <c r="B10" s="162" t="s">
        <v>88</v>
      </c>
      <c r="C10" s="163"/>
      <c r="D10" s="164">
        <v>1</v>
      </c>
      <c r="E10" s="165"/>
      <c r="F10" s="166"/>
      <c r="G10" s="167">
        <v>4</v>
      </c>
      <c r="H10" s="168">
        <v>120</v>
      </c>
      <c r="I10" s="169">
        <v>45</v>
      </c>
      <c r="J10" s="170"/>
      <c r="K10" s="170"/>
      <c r="L10" s="170">
        <v>45</v>
      </c>
      <c r="M10" s="171">
        <v>75</v>
      </c>
      <c r="N10" s="172">
        <v>3</v>
      </c>
      <c r="O10" s="173"/>
      <c r="P10" s="171"/>
      <c r="Q10" s="169"/>
      <c r="R10" s="173"/>
      <c r="S10" s="171"/>
      <c r="T10" s="169"/>
      <c r="U10" s="173"/>
      <c r="V10" s="171"/>
      <c r="W10" s="169"/>
      <c r="X10" s="171"/>
      <c r="Y10" s="152"/>
      <c r="Z10" s="149" t="s">
        <v>256</v>
      </c>
      <c r="AA10" s="149" t="b">
        <v>0</v>
      </c>
      <c r="AB10" s="149" t="b">
        <v>1</v>
      </c>
      <c r="AC10" s="151" t="b">
        <v>1</v>
      </c>
      <c r="AD10" s="149" t="s">
        <v>257</v>
      </c>
      <c r="AE10" s="149" t="s">
        <v>256</v>
      </c>
      <c r="AF10" s="149" t="s">
        <v>249</v>
      </c>
      <c r="AG10" s="152"/>
      <c r="AH10" s="152"/>
      <c r="AI10" s="152"/>
      <c r="AJ10" s="149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</row>
    <row r="11" spans="1:56" ht="39.75" customHeight="1">
      <c r="A11" s="174" t="s">
        <v>92</v>
      </c>
      <c r="B11" s="175" t="s">
        <v>93</v>
      </c>
      <c r="C11" s="176"/>
      <c r="D11" s="177" t="s">
        <v>94</v>
      </c>
      <c r="E11" s="178"/>
      <c r="F11" s="179"/>
      <c r="G11" s="180">
        <v>2</v>
      </c>
      <c r="H11" s="181">
        <v>60</v>
      </c>
      <c r="I11" s="169">
        <v>30</v>
      </c>
      <c r="J11" s="164">
        <v>15</v>
      </c>
      <c r="K11" s="164"/>
      <c r="L11" s="164">
        <v>15</v>
      </c>
      <c r="M11" s="182">
        <v>30</v>
      </c>
      <c r="N11" s="172">
        <v>2</v>
      </c>
      <c r="O11" s="173"/>
      <c r="P11" s="171"/>
      <c r="Q11" s="169"/>
      <c r="R11" s="173"/>
      <c r="S11" s="171"/>
      <c r="T11" s="169"/>
      <c r="U11" s="173"/>
      <c r="V11" s="171"/>
      <c r="W11" s="169"/>
      <c r="X11" s="183"/>
      <c r="Y11" s="152"/>
      <c r="Z11" s="149" t="s">
        <v>256</v>
      </c>
      <c r="AA11" s="149" t="b">
        <v>0</v>
      </c>
      <c r="AB11" s="149" t="b">
        <v>1</v>
      </c>
      <c r="AC11" s="151" t="b">
        <v>1</v>
      </c>
      <c r="AD11" s="149" t="s">
        <v>257</v>
      </c>
      <c r="AE11" s="149" t="s">
        <v>256</v>
      </c>
      <c r="AF11" s="149" t="s">
        <v>252</v>
      </c>
      <c r="AG11" s="152"/>
      <c r="AH11" s="152"/>
      <c r="AI11" s="152"/>
      <c r="AJ11" s="149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</row>
    <row r="12" spans="1:56" ht="15.75" customHeight="1">
      <c r="A12" s="174" t="s">
        <v>95</v>
      </c>
      <c r="B12" s="175" t="s">
        <v>96</v>
      </c>
      <c r="C12" s="163">
        <v>1</v>
      </c>
      <c r="D12" s="177"/>
      <c r="E12" s="178"/>
      <c r="F12" s="179"/>
      <c r="G12" s="180">
        <v>7</v>
      </c>
      <c r="H12" s="181">
        <v>210</v>
      </c>
      <c r="I12" s="163">
        <v>75</v>
      </c>
      <c r="J12" s="164">
        <v>45</v>
      </c>
      <c r="K12" s="164"/>
      <c r="L12" s="164">
        <v>30</v>
      </c>
      <c r="M12" s="182">
        <v>135</v>
      </c>
      <c r="N12" s="172">
        <v>5</v>
      </c>
      <c r="O12" s="149"/>
      <c r="P12" s="149"/>
      <c r="Q12" s="170"/>
      <c r="R12" s="173"/>
      <c r="S12" s="171"/>
      <c r="T12" s="169"/>
      <c r="U12" s="173"/>
      <c r="V12" s="171"/>
      <c r="W12" s="169"/>
      <c r="X12" s="183"/>
      <c r="Y12" s="152"/>
      <c r="Z12" s="149" t="s">
        <v>256</v>
      </c>
      <c r="AA12" s="149" t="b">
        <v>0</v>
      </c>
      <c r="AB12" s="149" t="b">
        <v>1</v>
      </c>
      <c r="AC12" s="151" t="b">
        <v>1</v>
      </c>
      <c r="AD12" s="149" t="s">
        <v>258</v>
      </c>
      <c r="AE12" s="149" t="s">
        <v>256</v>
      </c>
      <c r="AF12" s="149" t="s">
        <v>253</v>
      </c>
      <c r="AG12" s="152"/>
      <c r="AH12" s="152"/>
      <c r="AI12" s="152"/>
      <c r="AJ12" s="149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</row>
    <row r="13" spans="1:56" ht="15.75" customHeight="1">
      <c r="A13" s="161" t="s">
        <v>99</v>
      </c>
      <c r="B13" s="184" t="s">
        <v>98</v>
      </c>
      <c r="C13" s="163"/>
      <c r="D13" s="164">
        <v>1</v>
      </c>
      <c r="E13" s="165"/>
      <c r="F13" s="185"/>
      <c r="G13" s="186">
        <v>3.5</v>
      </c>
      <c r="H13" s="168">
        <v>105</v>
      </c>
      <c r="I13" s="169">
        <v>45</v>
      </c>
      <c r="J13" s="170">
        <v>15</v>
      </c>
      <c r="K13" s="170"/>
      <c r="L13" s="170">
        <v>30</v>
      </c>
      <c r="M13" s="171">
        <v>60</v>
      </c>
      <c r="N13" s="172">
        <v>3</v>
      </c>
      <c r="O13" s="173"/>
      <c r="P13" s="183"/>
      <c r="Q13" s="169"/>
      <c r="R13" s="173"/>
      <c r="S13" s="171"/>
      <c r="T13" s="169"/>
      <c r="U13" s="173"/>
      <c r="V13" s="171"/>
      <c r="W13" s="169"/>
      <c r="X13" s="171"/>
      <c r="Y13" s="152"/>
      <c r="Z13" s="149" t="s">
        <v>256</v>
      </c>
      <c r="AA13" s="149" t="b">
        <v>0</v>
      </c>
      <c r="AB13" s="149" t="b">
        <v>1</v>
      </c>
      <c r="AC13" s="151" t="b">
        <v>1</v>
      </c>
      <c r="AD13" s="149" t="s">
        <v>257</v>
      </c>
      <c r="AE13" s="149" t="s">
        <v>256</v>
      </c>
      <c r="AF13" s="149" t="s">
        <v>249</v>
      </c>
      <c r="AG13" s="152"/>
      <c r="AH13" s="152"/>
      <c r="AI13" s="152"/>
      <c r="AJ13" s="149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</row>
    <row r="14" spans="1:56" ht="39.75" customHeight="1">
      <c r="A14" s="187" t="s">
        <v>101</v>
      </c>
      <c r="B14" s="188" t="s">
        <v>102</v>
      </c>
      <c r="C14" s="189">
        <v>1</v>
      </c>
      <c r="D14" s="164"/>
      <c r="E14" s="164"/>
      <c r="F14" s="182"/>
      <c r="G14" s="190">
        <v>4</v>
      </c>
      <c r="H14" s="181">
        <v>120</v>
      </c>
      <c r="I14" s="163">
        <v>60</v>
      </c>
      <c r="J14" s="164">
        <v>30</v>
      </c>
      <c r="K14" s="164"/>
      <c r="L14" s="164">
        <v>30</v>
      </c>
      <c r="M14" s="182">
        <v>60</v>
      </c>
      <c r="N14" s="172">
        <v>4</v>
      </c>
      <c r="O14" s="173"/>
      <c r="P14" s="171"/>
      <c r="Q14" s="169"/>
      <c r="R14" s="173"/>
      <c r="S14" s="171"/>
      <c r="T14" s="169"/>
      <c r="U14" s="173"/>
      <c r="V14" s="171"/>
      <c r="W14" s="169"/>
      <c r="X14" s="171"/>
      <c r="Y14" s="157"/>
      <c r="Z14" s="149" t="s">
        <v>256</v>
      </c>
      <c r="AA14" s="149" t="b">
        <v>0</v>
      </c>
      <c r="AB14" s="149" t="b">
        <v>1</v>
      </c>
      <c r="AC14" s="151" t="b">
        <v>1</v>
      </c>
      <c r="AD14" s="158" t="s">
        <v>258</v>
      </c>
      <c r="AE14" s="149" t="s">
        <v>256</v>
      </c>
      <c r="AF14" s="149" t="s">
        <v>254</v>
      </c>
      <c r="AG14" s="157"/>
      <c r="AH14" s="157"/>
      <c r="AI14" s="157"/>
      <c r="AJ14" s="158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56" ht="36" customHeight="1">
      <c r="A15" s="191" t="s">
        <v>110</v>
      </c>
      <c r="B15" s="192" t="s">
        <v>109</v>
      </c>
      <c r="C15" s="193"/>
      <c r="D15" s="194" t="s">
        <v>111</v>
      </c>
      <c r="E15" s="194"/>
      <c r="F15" s="195"/>
      <c r="G15" s="196">
        <v>6</v>
      </c>
      <c r="H15" s="168">
        <v>180</v>
      </c>
      <c r="I15" s="169">
        <v>30</v>
      </c>
      <c r="J15" s="170">
        <v>30</v>
      </c>
      <c r="K15" s="170"/>
      <c r="L15" s="170">
        <v>30</v>
      </c>
      <c r="M15" s="171">
        <v>150</v>
      </c>
      <c r="N15" s="172">
        <v>4</v>
      </c>
      <c r="O15" s="173"/>
      <c r="P15" s="171"/>
      <c r="Q15" s="169"/>
      <c r="R15" s="173"/>
      <c r="S15" s="171"/>
      <c r="T15" s="169"/>
      <c r="U15" s="173"/>
      <c r="V15" s="171"/>
      <c r="W15" s="172"/>
      <c r="X15" s="171"/>
      <c r="Y15" s="157"/>
      <c r="Z15" s="158" t="s">
        <v>256</v>
      </c>
      <c r="AA15" s="149" t="b">
        <v>0</v>
      </c>
      <c r="AB15" s="149" t="b">
        <v>1</v>
      </c>
      <c r="AC15" s="151" t="b">
        <v>1</v>
      </c>
      <c r="AD15" s="158" t="s">
        <v>259</v>
      </c>
      <c r="AE15" s="158" t="s">
        <v>256</v>
      </c>
      <c r="AF15" s="158" t="s">
        <v>255</v>
      </c>
      <c r="AG15" s="157"/>
      <c r="AH15" s="157"/>
      <c r="AI15" s="157"/>
      <c r="AJ15" s="158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56" ht="30.75" customHeight="1">
      <c r="A16" s="191" t="s">
        <v>116</v>
      </c>
      <c r="B16" s="197" t="s">
        <v>115</v>
      </c>
      <c r="C16" s="193"/>
      <c r="D16" s="194" t="s">
        <v>111</v>
      </c>
      <c r="E16" s="194"/>
      <c r="F16" s="195"/>
      <c r="G16" s="196">
        <v>3.5</v>
      </c>
      <c r="H16" s="168">
        <v>105</v>
      </c>
      <c r="I16" s="169">
        <v>45</v>
      </c>
      <c r="J16" s="170">
        <v>30</v>
      </c>
      <c r="K16" s="170"/>
      <c r="L16" s="170">
        <v>15</v>
      </c>
      <c r="M16" s="171">
        <v>60</v>
      </c>
      <c r="N16" s="172">
        <v>3</v>
      </c>
      <c r="O16" s="173"/>
      <c r="P16" s="171"/>
      <c r="Q16" s="169"/>
      <c r="R16" s="173"/>
      <c r="S16" s="171"/>
      <c r="T16" s="169"/>
      <c r="U16" s="173"/>
      <c r="V16" s="171"/>
      <c r="W16" s="172"/>
      <c r="X16" s="171"/>
      <c r="Y16" s="157"/>
      <c r="Z16" s="158" t="s">
        <v>256</v>
      </c>
      <c r="AA16" s="149" t="b">
        <v>0</v>
      </c>
      <c r="AB16" s="149" t="b">
        <v>1</v>
      </c>
      <c r="AC16" s="151" t="b">
        <v>1</v>
      </c>
      <c r="AD16" s="158" t="s">
        <v>259</v>
      </c>
      <c r="AE16" s="158" t="s">
        <v>256</v>
      </c>
      <c r="AF16" s="158" t="s">
        <v>255</v>
      </c>
      <c r="AG16" s="157"/>
      <c r="AH16" s="157"/>
      <c r="AI16" s="157"/>
      <c r="AJ16" s="158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ht="15.75" customHeight="1">
      <c r="A17" s="153"/>
      <c r="B17" s="154"/>
      <c r="C17" s="155"/>
      <c r="D17" s="156"/>
      <c r="E17" s="156"/>
      <c r="F17" s="155"/>
      <c r="G17" s="155"/>
      <c r="H17" s="155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7"/>
      <c r="Z17" s="157"/>
      <c r="AA17" s="157"/>
      <c r="AB17" s="157"/>
      <c r="AC17" s="157"/>
      <c r="AD17" s="158"/>
      <c r="AE17" s="158"/>
      <c r="AF17" s="158"/>
      <c r="AG17" s="159"/>
      <c r="AH17" s="158"/>
      <c r="AI17" s="158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ht="15.75" customHeight="1">
      <c r="A18" s="153"/>
      <c r="B18" s="154" t="s">
        <v>248</v>
      </c>
      <c r="C18" s="155"/>
      <c r="D18" s="156"/>
      <c r="E18" s="156"/>
      <c r="F18" s="155"/>
      <c r="G18" s="155"/>
      <c r="H18" s="155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7"/>
      <c r="Z18" s="157"/>
      <c r="AA18" s="157"/>
      <c r="AB18" s="157"/>
      <c r="AC18" s="157"/>
      <c r="AD18" s="158"/>
      <c r="AE18" s="158"/>
      <c r="AF18" s="158"/>
      <c r="AG18" s="159"/>
      <c r="AH18" s="158"/>
      <c r="AI18" s="158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ht="24" customHeight="1">
      <c r="A19" s="161" t="s">
        <v>90</v>
      </c>
      <c r="B19" s="162" t="s">
        <v>88</v>
      </c>
      <c r="C19" s="163"/>
      <c r="D19" s="164"/>
      <c r="E19" s="165"/>
      <c r="F19" s="166"/>
      <c r="G19" s="167">
        <v>3.5</v>
      </c>
      <c r="H19" s="168">
        <v>105</v>
      </c>
      <c r="I19" s="169">
        <f t="shared" ref="I19:I24" si="0">SUM(J19:L19)</f>
        <v>18</v>
      </c>
      <c r="J19" s="170"/>
      <c r="K19" s="170"/>
      <c r="L19" s="170">
        <v>18</v>
      </c>
      <c r="M19" s="171">
        <v>69</v>
      </c>
      <c r="N19" s="173">
        <v>2</v>
      </c>
      <c r="O19" s="154"/>
      <c r="P19" s="171"/>
      <c r="Q19" s="169"/>
      <c r="R19" s="173"/>
      <c r="S19" s="171"/>
      <c r="T19" s="169"/>
      <c r="U19" s="173"/>
      <c r="V19" s="171"/>
      <c r="W19" s="169"/>
      <c r="X19" s="171"/>
      <c r="Y19" s="152"/>
      <c r="Z19" s="149" t="s">
        <v>256</v>
      </c>
      <c r="AA19" s="149" t="b">
        <v>1</v>
      </c>
      <c r="AB19" s="149" t="b">
        <v>0</v>
      </c>
      <c r="AC19" s="151" t="b">
        <v>0</v>
      </c>
      <c r="AD19" s="149"/>
      <c r="AE19" s="149" t="s">
        <v>256</v>
      </c>
      <c r="AF19" s="149" t="s">
        <v>249</v>
      </c>
      <c r="AG19" s="152"/>
      <c r="AH19" s="152"/>
      <c r="AI19" s="152"/>
      <c r="AJ19" s="149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 ht="39" customHeight="1">
      <c r="A20" s="161" t="s">
        <v>100</v>
      </c>
      <c r="B20" s="184" t="s">
        <v>98</v>
      </c>
      <c r="C20" s="163"/>
      <c r="D20" s="164"/>
      <c r="E20" s="165"/>
      <c r="F20" s="185"/>
      <c r="G20" s="186">
        <v>3.5</v>
      </c>
      <c r="H20" s="168">
        <v>105</v>
      </c>
      <c r="I20" s="169">
        <f t="shared" si="0"/>
        <v>18</v>
      </c>
      <c r="J20" s="170">
        <v>9</v>
      </c>
      <c r="K20" s="170"/>
      <c r="L20" s="170">
        <v>9</v>
      </c>
      <c r="M20" s="171">
        <v>69</v>
      </c>
      <c r="N20" s="173">
        <v>2</v>
      </c>
      <c r="O20" s="154"/>
      <c r="P20" s="183"/>
      <c r="Q20" s="169"/>
      <c r="R20" s="173"/>
      <c r="S20" s="171"/>
      <c r="T20" s="169"/>
      <c r="U20" s="173"/>
      <c r="V20" s="171"/>
      <c r="W20" s="169"/>
      <c r="X20" s="171"/>
      <c r="Y20" s="152"/>
      <c r="Z20" s="149" t="s">
        <v>256</v>
      </c>
      <c r="AA20" s="149" t="b">
        <v>1</v>
      </c>
      <c r="AB20" s="149" t="b">
        <v>0</v>
      </c>
      <c r="AC20" s="151" t="b">
        <v>0</v>
      </c>
      <c r="AD20" s="149"/>
      <c r="AE20" s="149" t="s">
        <v>256</v>
      </c>
      <c r="AF20" s="149" t="s">
        <v>249</v>
      </c>
      <c r="AG20" s="152"/>
      <c r="AH20" s="152"/>
      <c r="AI20" s="152"/>
      <c r="AJ20" s="149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</row>
    <row r="21" spans="1:56" ht="35.25" customHeight="1">
      <c r="A21" s="174" t="s">
        <v>103</v>
      </c>
      <c r="B21" s="175" t="s">
        <v>104</v>
      </c>
      <c r="C21" s="163"/>
      <c r="D21" s="164"/>
      <c r="E21" s="165"/>
      <c r="F21" s="185"/>
      <c r="G21" s="180">
        <v>4</v>
      </c>
      <c r="H21" s="181">
        <v>120</v>
      </c>
      <c r="I21" s="169">
        <f t="shared" si="0"/>
        <v>27</v>
      </c>
      <c r="J21" s="164">
        <v>9</v>
      </c>
      <c r="K21" s="164"/>
      <c r="L21" s="164">
        <v>18</v>
      </c>
      <c r="M21" s="182">
        <v>66</v>
      </c>
      <c r="N21" s="173">
        <v>3</v>
      </c>
      <c r="O21" s="154"/>
      <c r="P21" s="183"/>
      <c r="Q21" s="169"/>
      <c r="R21" s="173"/>
      <c r="S21" s="171"/>
      <c r="T21" s="169"/>
      <c r="U21" s="173"/>
      <c r="V21" s="171"/>
      <c r="W21" s="169"/>
      <c r="X21" s="171"/>
      <c r="Y21" s="152"/>
      <c r="Z21" s="149" t="s">
        <v>256</v>
      </c>
      <c r="AA21" s="149" t="b">
        <v>1</v>
      </c>
      <c r="AB21" s="149" t="b">
        <v>0</v>
      </c>
      <c r="AC21" s="151" t="b">
        <v>0</v>
      </c>
      <c r="AD21" s="149"/>
      <c r="AE21" s="149" t="s">
        <v>256</v>
      </c>
      <c r="AF21" s="149" t="s">
        <v>253</v>
      </c>
      <c r="AG21" s="152"/>
      <c r="AH21" s="152"/>
      <c r="AI21" s="152"/>
      <c r="AJ21" s="149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</row>
    <row r="22" spans="1:56" ht="45" customHeight="1">
      <c r="A22" s="191" t="s">
        <v>112</v>
      </c>
      <c r="B22" s="192" t="s">
        <v>109</v>
      </c>
      <c r="C22" s="193"/>
      <c r="D22" s="194"/>
      <c r="E22" s="198"/>
      <c r="F22" s="195"/>
      <c r="G22" s="196">
        <v>5</v>
      </c>
      <c r="H22" s="168">
        <v>150</v>
      </c>
      <c r="I22" s="169">
        <f t="shared" si="0"/>
        <v>27</v>
      </c>
      <c r="J22" s="170">
        <v>14</v>
      </c>
      <c r="K22" s="170"/>
      <c r="L22" s="170">
        <v>13</v>
      </c>
      <c r="M22" s="171">
        <v>96</v>
      </c>
      <c r="N22" s="173">
        <v>3</v>
      </c>
      <c r="O22" s="154"/>
      <c r="P22" s="171"/>
      <c r="Q22" s="169"/>
      <c r="R22" s="173"/>
      <c r="S22" s="171"/>
      <c r="T22" s="169"/>
      <c r="U22" s="173"/>
      <c r="V22" s="171"/>
      <c r="W22" s="172"/>
      <c r="X22" s="171"/>
      <c r="Y22" s="157"/>
      <c r="Z22" s="158" t="s">
        <v>256</v>
      </c>
      <c r="AA22" s="149" t="b">
        <v>1</v>
      </c>
      <c r="AB22" s="149" t="b">
        <v>0</v>
      </c>
      <c r="AC22" s="151" t="b">
        <v>0</v>
      </c>
      <c r="AD22" s="158"/>
      <c r="AE22" s="158" t="s">
        <v>256</v>
      </c>
      <c r="AF22" s="158" t="s">
        <v>255</v>
      </c>
      <c r="AG22" s="157"/>
      <c r="AH22" s="157"/>
      <c r="AI22" s="157"/>
      <c r="AJ22" s="158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ht="35.25" customHeight="1">
      <c r="A23" s="191" t="s">
        <v>117</v>
      </c>
      <c r="B23" s="197" t="s">
        <v>115</v>
      </c>
      <c r="C23" s="193"/>
      <c r="D23" s="199"/>
      <c r="E23" s="200"/>
      <c r="F23" s="195"/>
      <c r="G23" s="196">
        <v>4.5</v>
      </c>
      <c r="H23" s="168">
        <v>135</v>
      </c>
      <c r="I23" s="169">
        <f t="shared" si="0"/>
        <v>27</v>
      </c>
      <c r="J23" s="170">
        <v>14</v>
      </c>
      <c r="K23" s="170"/>
      <c r="L23" s="170">
        <v>13</v>
      </c>
      <c r="M23" s="171">
        <v>81</v>
      </c>
      <c r="N23" s="173">
        <v>3</v>
      </c>
      <c r="O23" s="154"/>
      <c r="P23" s="171"/>
      <c r="Q23" s="169"/>
      <c r="R23" s="173"/>
      <c r="S23" s="201"/>
      <c r="T23" s="169"/>
      <c r="U23" s="173"/>
      <c r="V23" s="171"/>
      <c r="W23" s="172"/>
      <c r="X23" s="171"/>
      <c r="Y23" s="157"/>
      <c r="Z23" s="158" t="s">
        <v>256</v>
      </c>
      <c r="AA23" s="149" t="b">
        <v>1</v>
      </c>
      <c r="AB23" s="149" t="b">
        <v>0</v>
      </c>
      <c r="AC23" s="151" t="b">
        <v>0</v>
      </c>
      <c r="AD23" s="158"/>
      <c r="AE23" s="158" t="s">
        <v>256</v>
      </c>
      <c r="AF23" s="158" t="s">
        <v>255</v>
      </c>
      <c r="AG23" s="157"/>
      <c r="AH23" s="157"/>
      <c r="AI23" s="157"/>
      <c r="AJ23" s="158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ht="33.75" customHeight="1">
      <c r="A24" s="191" t="s">
        <v>120</v>
      </c>
      <c r="B24" s="192" t="s">
        <v>121</v>
      </c>
      <c r="C24" s="193"/>
      <c r="D24" s="202"/>
      <c r="E24" s="202"/>
      <c r="F24" s="203"/>
      <c r="G24" s="196">
        <v>5</v>
      </c>
      <c r="H24" s="204">
        <v>150</v>
      </c>
      <c r="I24" s="205">
        <f t="shared" si="0"/>
        <v>27</v>
      </c>
      <c r="J24" s="206">
        <v>14</v>
      </c>
      <c r="K24" s="206"/>
      <c r="L24" s="206">
        <v>13</v>
      </c>
      <c r="M24" s="207">
        <v>96</v>
      </c>
      <c r="N24" s="208">
        <v>3</v>
      </c>
      <c r="O24" s="154"/>
      <c r="P24" s="171"/>
      <c r="Q24" s="169"/>
      <c r="R24" s="173"/>
      <c r="S24" s="171"/>
      <c r="T24" s="169"/>
      <c r="U24" s="173"/>
      <c r="V24" s="171"/>
      <c r="W24" s="172"/>
      <c r="X24" s="171"/>
      <c r="Y24" s="157"/>
      <c r="Z24" s="158" t="s">
        <v>256</v>
      </c>
      <c r="AA24" s="149" t="b">
        <v>1</v>
      </c>
      <c r="AB24" s="149" t="b">
        <v>0</v>
      </c>
      <c r="AC24" s="151" t="b">
        <v>0</v>
      </c>
      <c r="AD24" s="158"/>
      <c r="AE24" s="158" t="s">
        <v>256</v>
      </c>
      <c r="AF24" s="158" t="s">
        <v>255</v>
      </c>
      <c r="AG24" s="157"/>
      <c r="AH24" s="157"/>
      <c r="AI24" s="157"/>
      <c r="AJ24" s="158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ht="24" customHeight="1">
      <c r="A25" s="209"/>
      <c r="B25" s="210"/>
      <c r="C25" s="211"/>
      <c r="D25" s="164"/>
      <c r="E25" s="212"/>
      <c r="F25" s="212"/>
      <c r="G25" s="164">
        <v>4.5</v>
      </c>
      <c r="H25" s="213">
        <f>G25*30</f>
        <v>135</v>
      </c>
      <c r="I25" s="214"/>
      <c r="J25" s="214"/>
      <c r="K25" s="214"/>
      <c r="L25" s="214"/>
      <c r="M25" s="214"/>
      <c r="N25" s="21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7"/>
      <c r="Z25" s="157"/>
      <c r="AA25" s="157"/>
      <c r="AB25" s="157"/>
      <c r="AC25" s="157"/>
      <c r="AD25" s="158"/>
      <c r="AE25" s="158" t="s">
        <v>256</v>
      </c>
      <c r="AF25" s="158" t="s">
        <v>255</v>
      </c>
      <c r="AG25" s="159"/>
      <c r="AH25" s="158"/>
      <c r="AI25" s="160"/>
      <c r="AJ25" s="158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5.75" customHeight="1">
      <c r="A26" s="153"/>
      <c r="B26" s="154"/>
      <c r="C26" s="155"/>
      <c r="D26" s="156"/>
      <c r="E26" s="156"/>
      <c r="F26" s="155"/>
      <c r="G26" s="155"/>
      <c r="H26" s="155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7"/>
      <c r="Z26" s="157"/>
      <c r="AA26" s="157"/>
      <c r="AB26" s="157"/>
      <c r="AC26" s="157"/>
      <c r="AD26" s="158"/>
      <c r="AE26" s="158"/>
      <c r="AF26" s="158"/>
      <c r="AG26" s="159"/>
      <c r="AH26" s="158"/>
      <c r="AI26" s="160"/>
      <c r="AJ26" s="158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15.75" customHeight="1">
      <c r="A27" s="153"/>
      <c r="B27" s="154"/>
      <c r="C27" s="155"/>
      <c r="D27" s="156"/>
      <c r="E27" s="156"/>
      <c r="F27" s="155"/>
      <c r="G27" s="155"/>
      <c r="H27" s="155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7"/>
      <c r="Z27" s="157"/>
      <c r="AA27" s="157"/>
      <c r="AB27" s="157"/>
      <c r="AC27" s="157"/>
      <c r="AD27" s="158"/>
      <c r="AE27" s="158"/>
      <c r="AF27" s="158"/>
      <c r="AG27" s="159"/>
      <c r="AH27" s="158"/>
      <c r="AI27" s="160"/>
      <c r="AJ27" s="158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5.75" customHeight="1">
      <c r="A28" s="153"/>
      <c r="B28" s="154"/>
      <c r="C28" s="155"/>
      <c r="D28" s="156"/>
      <c r="E28" s="156"/>
      <c r="F28" s="155"/>
      <c r="G28" s="155"/>
      <c r="H28" s="155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7"/>
      <c r="Z28" s="157"/>
      <c r="AA28" s="157"/>
      <c r="AB28" s="157"/>
      <c r="AC28" s="157"/>
      <c r="AD28" s="158"/>
      <c r="AE28" s="158"/>
      <c r="AF28" s="158"/>
      <c r="AG28" s="159"/>
      <c r="AH28" s="158"/>
      <c r="AI28" s="160"/>
      <c r="AJ28" s="158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5.75" customHeight="1">
      <c r="A29" s="153"/>
      <c r="B29" s="154" t="s">
        <v>250</v>
      </c>
      <c r="C29" s="155"/>
      <c r="D29" s="156"/>
      <c r="E29" s="156"/>
      <c r="F29" s="155"/>
      <c r="G29" s="155"/>
      <c r="H29" s="155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7"/>
      <c r="Z29" s="157"/>
      <c r="AA29" s="157"/>
      <c r="AB29" s="157"/>
      <c r="AC29" s="157"/>
      <c r="AD29" s="158"/>
      <c r="AE29" s="158"/>
      <c r="AF29" s="158"/>
      <c r="AG29" s="159"/>
      <c r="AH29" s="158"/>
      <c r="AI29" s="160"/>
      <c r="AJ29" s="158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ht="39" customHeight="1">
      <c r="A30" s="161" t="s">
        <v>90</v>
      </c>
      <c r="B30" s="162" t="s">
        <v>88</v>
      </c>
      <c r="C30" s="163"/>
      <c r="D30" s="164" t="s">
        <v>91</v>
      </c>
      <c r="E30" s="165"/>
      <c r="F30" s="166"/>
      <c r="G30" s="167">
        <v>3.5</v>
      </c>
      <c r="H30" s="168">
        <v>105</v>
      </c>
      <c r="I30" s="169">
        <f t="shared" ref="I30:I35" si="1">SUM(J30:L30)</f>
        <v>18</v>
      </c>
      <c r="J30" s="170"/>
      <c r="K30" s="170"/>
      <c r="L30" s="170">
        <v>18</v>
      </c>
      <c r="M30" s="171">
        <v>69</v>
      </c>
      <c r="N30" s="173">
        <v>2</v>
      </c>
      <c r="O30" s="154"/>
      <c r="P30" s="171"/>
      <c r="Q30" s="169"/>
      <c r="R30" s="173"/>
      <c r="S30" s="171"/>
      <c r="T30" s="169"/>
      <c r="U30" s="173"/>
      <c r="V30" s="171"/>
      <c r="W30" s="169"/>
      <c r="X30" s="171"/>
      <c r="Y30" s="152"/>
      <c r="Z30" s="149" t="s">
        <v>256</v>
      </c>
      <c r="AA30" s="149" t="b">
        <v>1</v>
      </c>
      <c r="AB30" s="149" t="b">
        <v>0</v>
      </c>
      <c r="AC30" s="151" t="b">
        <v>0</v>
      </c>
      <c r="AD30" s="158" t="s">
        <v>259</v>
      </c>
      <c r="AE30" s="149" t="s">
        <v>256</v>
      </c>
      <c r="AF30" s="149" t="s">
        <v>249</v>
      </c>
      <c r="AG30" s="152"/>
      <c r="AH30" s="152"/>
      <c r="AI30" s="152"/>
      <c r="AJ30" s="149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</row>
    <row r="31" spans="1:56" ht="15.75" customHeight="1">
      <c r="A31" s="161" t="s">
        <v>100</v>
      </c>
      <c r="B31" s="184" t="s">
        <v>98</v>
      </c>
      <c r="C31" s="163"/>
      <c r="D31" s="164" t="s">
        <v>91</v>
      </c>
      <c r="E31" s="165"/>
      <c r="F31" s="185"/>
      <c r="G31" s="186">
        <v>3.5</v>
      </c>
      <c r="H31" s="168">
        <v>105</v>
      </c>
      <c r="I31" s="169">
        <f t="shared" si="1"/>
        <v>18</v>
      </c>
      <c r="J31" s="170">
        <v>9</v>
      </c>
      <c r="K31" s="170"/>
      <c r="L31" s="170">
        <v>9</v>
      </c>
      <c r="M31" s="171">
        <v>69</v>
      </c>
      <c r="N31" s="173">
        <v>2</v>
      </c>
      <c r="O31" s="154"/>
      <c r="P31" s="183"/>
      <c r="Q31" s="169"/>
      <c r="R31" s="173"/>
      <c r="S31" s="171"/>
      <c r="T31" s="169"/>
      <c r="U31" s="173"/>
      <c r="V31" s="171"/>
      <c r="W31" s="169"/>
      <c r="X31" s="171"/>
      <c r="Y31" s="152"/>
      <c r="Z31" s="149" t="s">
        <v>256</v>
      </c>
      <c r="AA31" s="149" t="b">
        <v>1</v>
      </c>
      <c r="AB31" s="149" t="b">
        <v>0</v>
      </c>
      <c r="AC31" s="151" t="b">
        <v>0</v>
      </c>
      <c r="AD31" s="158" t="s">
        <v>259</v>
      </c>
      <c r="AE31" s="149" t="s">
        <v>256</v>
      </c>
      <c r="AF31" s="149" t="s">
        <v>249</v>
      </c>
      <c r="AG31" s="152"/>
      <c r="AH31" s="152"/>
      <c r="AI31" s="152"/>
      <c r="AJ31" s="149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</row>
    <row r="32" spans="1:56" ht="44.25" customHeight="1">
      <c r="A32" s="174" t="s">
        <v>103</v>
      </c>
      <c r="B32" s="175" t="s">
        <v>104</v>
      </c>
      <c r="C32" s="163">
        <v>2</v>
      </c>
      <c r="D32" s="164"/>
      <c r="E32" s="165"/>
      <c r="F32" s="185"/>
      <c r="G32" s="180">
        <v>4</v>
      </c>
      <c r="H32" s="181">
        <v>120</v>
      </c>
      <c r="I32" s="169">
        <f t="shared" si="1"/>
        <v>27</v>
      </c>
      <c r="J32" s="164">
        <v>9</v>
      </c>
      <c r="K32" s="164"/>
      <c r="L32" s="164">
        <v>18</v>
      </c>
      <c r="M32" s="182">
        <v>66</v>
      </c>
      <c r="N32" s="173">
        <v>3</v>
      </c>
      <c r="O32" s="154"/>
      <c r="P32" s="183"/>
      <c r="Q32" s="169"/>
      <c r="R32" s="173"/>
      <c r="S32" s="171"/>
      <c r="T32" s="169"/>
      <c r="U32" s="173"/>
      <c r="V32" s="171"/>
      <c r="W32" s="169"/>
      <c r="X32" s="171"/>
      <c r="Y32" s="152"/>
      <c r="Z32" s="149" t="s">
        <v>256</v>
      </c>
      <c r="AA32" s="149" t="b">
        <v>1</v>
      </c>
      <c r="AB32" s="149" t="b">
        <v>0</v>
      </c>
      <c r="AC32" s="151" t="b">
        <v>0</v>
      </c>
      <c r="AD32" s="149" t="s">
        <v>258</v>
      </c>
      <c r="AE32" s="149" t="s">
        <v>256</v>
      </c>
      <c r="AF32" s="149" t="s">
        <v>253</v>
      </c>
      <c r="AG32" s="152"/>
      <c r="AH32" s="152"/>
      <c r="AI32" s="152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</row>
    <row r="33" spans="1:56" ht="30" customHeight="1">
      <c r="A33" s="191" t="s">
        <v>112</v>
      </c>
      <c r="B33" s="192" t="s">
        <v>109</v>
      </c>
      <c r="C33" s="193"/>
      <c r="D33" s="194" t="s">
        <v>91</v>
      </c>
      <c r="E33" s="198"/>
      <c r="F33" s="195"/>
      <c r="G33" s="196">
        <v>5</v>
      </c>
      <c r="H33" s="168">
        <v>150</v>
      </c>
      <c r="I33" s="169">
        <f t="shared" si="1"/>
        <v>27</v>
      </c>
      <c r="J33" s="170">
        <v>13</v>
      </c>
      <c r="K33" s="170"/>
      <c r="L33" s="170">
        <v>14</v>
      </c>
      <c r="M33" s="171">
        <v>96</v>
      </c>
      <c r="N33" s="173">
        <v>3</v>
      </c>
      <c r="O33" s="154"/>
      <c r="P33" s="171"/>
      <c r="Q33" s="169"/>
      <c r="R33" s="173"/>
      <c r="S33" s="171"/>
      <c r="T33" s="169"/>
      <c r="U33" s="173"/>
      <c r="V33" s="171"/>
      <c r="W33" s="172"/>
      <c r="X33" s="171"/>
      <c r="Y33" s="157"/>
      <c r="Z33" s="158" t="s">
        <v>256</v>
      </c>
      <c r="AA33" s="149" t="b">
        <v>1</v>
      </c>
      <c r="AB33" s="149" t="b">
        <v>0</v>
      </c>
      <c r="AC33" s="151" t="b">
        <v>0</v>
      </c>
      <c r="AD33" s="158" t="s">
        <v>259</v>
      </c>
      <c r="AE33" s="158" t="s">
        <v>256</v>
      </c>
      <c r="AF33" s="158" t="s">
        <v>255</v>
      </c>
      <c r="AG33" s="157"/>
      <c r="AH33" s="157"/>
      <c r="AI33" s="157"/>
      <c r="AJ33" s="158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ht="39" customHeight="1">
      <c r="A34" s="191" t="s">
        <v>117</v>
      </c>
      <c r="B34" s="197" t="s">
        <v>115</v>
      </c>
      <c r="C34" s="193">
        <v>2</v>
      </c>
      <c r="D34" s="199"/>
      <c r="E34" s="200"/>
      <c r="F34" s="195"/>
      <c r="G34" s="196">
        <v>4.5</v>
      </c>
      <c r="H34" s="168">
        <v>135</v>
      </c>
      <c r="I34" s="169">
        <f t="shared" si="1"/>
        <v>27</v>
      </c>
      <c r="J34" s="170">
        <v>13</v>
      </c>
      <c r="K34" s="170"/>
      <c r="L34" s="170">
        <v>14</v>
      </c>
      <c r="M34" s="171">
        <v>81</v>
      </c>
      <c r="N34" s="173">
        <v>3</v>
      </c>
      <c r="O34" s="154"/>
      <c r="P34" s="171"/>
      <c r="Q34" s="169"/>
      <c r="R34" s="173"/>
      <c r="S34" s="201"/>
      <c r="T34" s="169"/>
      <c r="U34" s="173"/>
      <c r="V34" s="171"/>
      <c r="W34" s="172"/>
      <c r="X34" s="171"/>
      <c r="Y34" s="157"/>
      <c r="Z34" s="158" t="s">
        <v>256</v>
      </c>
      <c r="AA34" s="149" t="b">
        <v>1</v>
      </c>
      <c r="AB34" s="149" t="b">
        <v>0</v>
      </c>
      <c r="AC34" s="151" t="b">
        <v>0</v>
      </c>
      <c r="AD34" s="158" t="s">
        <v>258</v>
      </c>
      <c r="AE34" s="158" t="s">
        <v>256</v>
      </c>
      <c r="AF34" s="158" t="s">
        <v>255</v>
      </c>
      <c r="AG34" s="157"/>
      <c r="AH34" s="157"/>
      <c r="AI34" s="157"/>
      <c r="AJ34" s="158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ht="42.75" customHeight="1">
      <c r="A35" s="191" t="s">
        <v>120</v>
      </c>
      <c r="B35" s="192" t="s">
        <v>121</v>
      </c>
      <c r="C35" s="193">
        <v>2</v>
      </c>
      <c r="D35" s="202"/>
      <c r="E35" s="202"/>
      <c r="F35" s="203"/>
      <c r="G35" s="196">
        <v>5</v>
      </c>
      <c r="H35" s="204">
        <v>150</v>
      </c>
      <c r="I35" s="205">
        <f t="shared" si="1"/>
        <v>27</v>
      </c>
      <c r="J35" s="206">
        <v>13</v>
      </c>
      <c r="K35" s="206"/>
      <c r="L35" s="206">
        <v>14</v>
      </c>
      <c r="M35" s="207">
        <v>96</v>
      </c>
      <c r="N35" s="208">
        <v>3</v>
      </c>
      <c r="O35" s="154"/>
      <c r="P35" s="171"/>
      <c r="Q35" s="169"/>
      <c r="R35" s="173"/>
      <c r="S35" s="171"/>
      <c r="T35" s="169"/>
      <c r="U35" s="173"/>
      <c r="V35" s="171"/>
      <c r="W35" s="172"/>
      <c r="X35" s="171"/>
      <c r="Y35" s="157"/>
      <c r="Z35" s="158" t="s">
        <v>256</v>
      </c>
      <c r="AA35" s="149" t="b">
        <v>1</v>
      </c>
      <c r="AB35" s="149" t="b">
        <v>0</v>
      </c>
      <c r="AC35" s="151" t="b">
        <v>0</v>
      </c>
      <c r="AD35" s="158" t="s">
        <v>258</v>
      </c>
      <c r="AE35" s="158" t="s">
        <v>256</v>
      </c>
      <c r="AF35" s="158" t="s">
        <v>255</v>
      </c>
      <c r="AG35" s="157"/>
      <c r="AH35" s="157"/>
      <c r="AI35" s="157"/>
      <c r="AJ35" s="158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ht="48.75" customHeight="1">
      <c r="A36" s="209" t="s">
        <v>163</v>
      </c>
      <c r="B36" s="210" t="s">
        <v>50</v>
      </c>
      <c r="C36" s="211"/>
      <c r="D36" s="164" t="s">
        <v>91</v>
      </c>
      <c r="E36" s="212"/>
      <c r="F36" s="212"/>
      <c r="G36" s="164">
        <v>4.5</v>
      </c>
      <c r="H36" s="213">
        <f>G36*30</f>
        <v>135</v>
      </c>
      <c r="I36" s="214"/>
      <c r="J36" s="214"/>
      <c r="K36" s="214"/>
      <c r="L36" s="214"/>
      <c r="M36" s="214"/>
      <c r="N36" s="21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7"/>
      <c r="Z36" s="157"/>
      <c r="AA36" s="157"/>
      <c r="AB36" s="157"/>
      <c r="AC36" s="157"/>
      <c r="AD36" s="158" t="s">
        <v>259</v>
      </c>
      <c r="AE36" s="158" t="s">
        <v>256</v>
      </c>
      <c r="AF36" s="158" t="s">
        <v>255</v>
      </c>
      <c r="AG36" s="159"/>
      <c r="AH36" s="158"/>
      <c r="AI36" s="160"/>
      <c r="AJ36" s="158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ht="15.75" customHeight="1">
      <c r="A37" s="118"/>
      <c r="B37" s="119"/>
      <c r="C37" s="120"/>
      <c r="D37" s="121"/>
      <c r="E37" s="121"/>
      <c r="F37" s="120"/>
      <c r="G37" s="120"/>
      <c r="H37" s="120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01"/>
      <c r="Z37" s="101"/>
      <c r="AA37" s="101"/>
      <c r="AB37" s="101"/>
      <c r="AC37" s="101"/>
      <c r="AD37" s="114"/>
      <c r="AE37" s="114"/>
      <c r="AF37" s="114"/>
      <c r="AG37" s="129"/>
      <c r="AH37" s="114"/>
      <c r="AI37" s="114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ht="15.75" customHeight="1">
      <c r="A38" s="118"/>
      <c r="B38" s="119"/>
      <c r="C38" s="120"/>
      <c r="D38" s="121"/>
      <c r="E38" s="121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01"/>
      <c r="Z38" s="101"/>
      <c r="AA38" s="101"/>
      <c r="AB38" s="101"/>
      <c r="AC38" s="101"/>
      <c r="AD38" s="114"/>
      <c r="AE38" s="114"/>
      <c r="AF38" s="114"/>
      <c r="AG38" s="129"/>
      <c r="AH38" s="114"/>
      <c r="AI38" s="114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ht="15.75" customHeight="1">
      <c r="A39" s="118"/>
      <c r="B39" s="119"/>
      <c r="C39" s="120"/>
      <c r="D39" s="121"/>
      <c r="E39" s="121"/>
      <c r="F39" s="120"/>
      <c r="G39" s="120"/>
      <c r="H39" s="120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01"/>
      <c r="Z39" s="101"/>
      <c r="AA39" s="101"/>
      <c r="AB39" s="101"/>
      <c r="AC39" s="101"/>
      <c r="AD39" s="114"/>
      <c r="AE39" s="114"/>
      <c r="AF39" s="114"/>
      <c r="AG39" s="129"/>
      <c r="AH39" s="114"/>
      <c r="AI39" s="114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15.75" customHeight="1">
      <c r="A40" s="118"/>
      <c r="B40" s="119"/>
      <c r="C40" s="120"/>
      <c r="D40" s="121"/>
      <c r="E40" s="121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01"/>
      <c r="Z40" s="101"/>
      <c r="AA40" s="101"/>
      <c r="AB40" s="101"/>
      <c r="AC40" s="101"/>
      <c r="AD40" s="114"/>
      <c r="AE40" s="114"/>
      <c r="AF40" s="114"/>
      <c r="AG40" s="129"/>
      <c r="AH40" s="114"/>
      <c r="AI40" s="114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5.75" customHeight="1">
      <c r="A41" s="118"/>
      <c r="B41" s="119"/>
      <c r="C41" s="120"/>
      <c r="D41" s="121"/>
      <c r="E41" s="121"/>
      <c r="F41" s="120"/>
      <c r="G41" s="120"/>
      <c r="H41" s="120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01"/>
      <c r="Z41" s="101"/>
      <c r="AA41" s="101"/>
      <c r="AB41" s="101"/>
      <c r="AC41" s="101"/>
      <c r="AD41" s="114"/>
      <c r="AE41" s="114"/>
      <c r="AF41" s="114"/>
      <c r="AG41" s="129"/>
      <c r="AH41" s="114"/>
      <c r="AI41" s="114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5.75" customHeight="1">
      <c r="A42" s="118"/>
      <c r="B42" s="119"/>
      <c r="C42" s="120"/>
      <c r="D42" s="121"/>
      <c r="E42" s="121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01"/>
      <c r="Z42" s="101"/>
      <c r="AA42" s="101"/>
      <c r="AB42" s="101"/>
      <c r="AC42" s="101"/>
      <c r="AD42" s="114"/>
      <c r="AE42" s="114"/>
      <c r="AF42" s="114"/>
      <c r="AG42" s="129"/>
      <c r="AH42" s="114"/>
      <c r="AI42" s="114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15.75" customHeight="1">
      <c r="A43" s="118"/>
      <c r="B43" s="119"/>
      <c r="C43" s="120"/>
      <c r="D43" s="121"/>
      <c r="E43" s="121"/>
      <c r="F43" s="120"/>
      <c r="G43" s="120"/>
      <c r="H43" s="120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/>
      <c r="AF43" s="114"/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15.75" customHeight="1">
      <c r="A47" s="118"/>
      <c r="B47" s="119"/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5.75" customHeight="1">
      <c r="A48" s="118"/>
      <c r="B48" s="119"/>
      <c r="C48" s="120"/>
      <c r="D48" s="121"/>
      <c r="E48" s="121"/>
      <c r="F48" s="120"/>
      <c r="G48" s="120"/>
      <c r="H48" s="120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01"/>
      <c r="Z48" s="101"/>
      <c r="AA48" s="101"/>
      <c r="AB48" s="101"/>
      <c r="AC48" s="101"/>
      <c r="AD48" s="114"/>
      <c r="AE48" s="114"/>
      <c r="AF48" s="114"/>
      <c r="AG48" s="129"/>
      <c r="AH48" s="114"/>
      <c r="AI48" s="114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15.75" customHeight="1">
      <c r="A49" s="118"/>
      <c r="B49" s="119"/>
      <c r="C49" s="120"/>
      <c r="D49" s="121"/>
      <c r="E49" s="121"/>
      <c r="F49" s="120"/>
      <c r="G49" s="120"/>
      <c r="H49" s="120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01"/>
      <c r="Z49" s="101"/>
      <c r="AA49" s="101"/>
      <c r="AB49" s="101"/>
      <c r="AC49" s="101"/>
      <c r="AD49" s="114"/>
      <c r="AE49" s="114"/>
      <c r="AF49" s="114"/>
      <c r="AG49" s="129"/>
      <c r="AH49" s="114"/>
      <c r="AI49" s="114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5.75" customHeight="1">
      <c r="A50" s="118"/>
      <c r="B50" s="119"/>
      <c r="C50" s="120"/>
      <c r="D50" s="121"/>
      <c r="E50" s="121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01"/>
      <c r="Z50" s="101"/>
      <c r="AA50" s="101"/>
      <c r="AB50" s="101"/>
      <c r="AC50" s="101"/>
      <c r="AD50" s="114"/>
      <c r="AE50" s="114"/>
      <c r="AF50" s="114"/>
      <c r="AG50" s="129"/>
      <c r="AH50" s="114"/>
      <c r="AI50" s="114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5.75" customHeight="1">
      <c r="A51" s="118"/>
      <c r="B51" s="119"/>
      <c r="C51" s="120"/>
      <c r="D51" s="121"/>
      <c r="E51" s="121"/>
      <c r="F51" s="120"/>
      <c r="G51" s="120"/>
      <c r="H51" s="120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01"/>
      <c r="Z51" s="101"/>
      <c r="AA51" s="101"/>
      <c r="AB51" s="101"/>
      <c r="AC51" s="101"/>
      <c r="AD51" s="114"/>
      <c r="AE51" s="114"/>
      <c r="AF51" s="114"/>
      <c r="AG51" s="129"/>
      <c r="AH51" s="114"/>
      <c r="AI51" s="114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5.75" customHeight="1">
      <c r="A52" s="118"/>
      <c r="B52" s="119"/>
      <c r="C52" s="120"/>
      <c r="D52" s="121"/>
      <c r="E52" s="121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01"/>
      <c r="Z52" s="101"/>
      <c r="AA52" s="101"/>
      <c r="AB52" s="101"/>
      <c r="AC52" s="101"/>
      <c r="AD52" s="114"/>
      <c r="AE52" s="114"/>
      <c r="AF52" s="114"/>
      <c r="AG52" s="129"/>
      <c r="AH52" s="114"/>
      <c r="AI52" s="114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5.75" customHeight="1">
      <c r="A53" s="118"/>
      <c r="B53" s="119"/>
      <c r="C53" s="120"/>
      <c r="D53" s="121"/>
      <c r="E53" s="121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01"/>
      <c r="Z53" s="101"/>
      <c r="AA53" s="101"/>
      <c r="AB53" s="101"/>
      <c r="AC53" s="101"/>
      <c r="AD53" s="114"/>
      <c r="AE53" s="114"/>
      <c r="AF53" s="114"/>
      <c r="AG53" s="129"/>
      <c r="AH53" s="114"/>
      <c r="AI53" s="114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5.75" customHeight="1">
      <c r="A54" s="118"/>
      <c r="B54" s="119"/>
      <c r="C54" s="120"/>
      <c r="D54" s="121"/>
      <c r="E54" s="121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01"/>
      <c r="Z54" s="101"/>
      <c r="AA54" s="101"/>
      <c r="AB54" s="101"/>
      <c r="AC54" s="101"/>
      <c r="AD54" s="114"/>
      <c r="AE54" s="114"/>
      <c r="AF54" s="114"/>
      <c r="AG54" s="129"/>
      <c r="AH54" s="114"/>
      <c r="AI54" s="114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5.75" customHeight="1">
      <c r="A55" s="118"/>
      <c r="B55" s="119"/>
      <c r="C55" s="120"/>
      <c r="D55" s="121"/>
      <c r="E55" s="121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01"/>
      <c r="Z55" s="101"/>
      <c r="AA55" s="101"/>
      <c r="AB55" s="101"/>
      <c r="AC55" s="101"/>
      <c r="AD55" s="114"/>
      <c r="AE55" s="114"/>
      <c r="AF55" s="114"/>
      <c r="AG55" s="129"/>
      <c r="AH55" s="114"/>
      <c r="AI55" s="114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5.75" customHeight="1">
      <c r="A56" s="118"/>
      <c r="B56" s="119"/>
      <c r="C56" s="120"/>
      <c r="D56" s="121"/>
      <c r="E56" s="121"/>
      <c r="F56" s="120"/>
      <c r="G56" s="120"/>
      <c r="H56" s="120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01"/>
      <c r="Z56" s="101"/>
      <c r="AA56" s="101"/>
      <c r="AB56" s="101"/>
      <c r="AC56" s="101"/>
      <c r="AD56" s="114"/>
      <c r="AE56" s="114"/>
      <c r="AF56" s="114"/>
      <c r="AG56" s="129"/>
      <c r="AH56" s="114"/>
      <c r="AI56" s="114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5.75" customHeight="1">
      <c r="A57" s="118"/>
      <c r="B57" s="119"/>
      <c r="C57" s="120"/>
      <c r="D57" s="121"/>
      <c r="E57" s="121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01"/>
      <c r="Z57" s="101"/>
      <c r="AA57" s="101"/>
      <c r="AB57" s="101"/>
      <c r="AC57" s="101"/>
      <c r="AD57" s="114"/>
      <c r="AE57" s="114"/>
      <c r="AF57" s="114"/>
      <c r="AG57" s="129"/>
      <c r="AH57" s="114"/>
      <c r="AI57" s="114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5.75" customHeight="1">
      <c r="A58" s="118"/>
      <c r="B58" s="119"/>
      <c r="C58" s="120"/>
      <c r="D58" s="121"/>
      <c r="E58" s="121"/>
      <c r="F58" s="120"/>
      <c r="G58" s="120"/>
      <c r="H58" s="120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01"/>
      <c r="Z58" s="101"/>
      <c r="AA58" s="101"/>
      <c r="AB58" s="101"/>
      <c r="AC58" s="101"/>
      <c r="AD58" s="114"/>
      <c r="AE58" s="114"/>
      <c r="AF58" s="114"/>
      <c r="AG58" s="129"/>
      <c r="AH58" s="114"/>
      <c r="AI58" s="114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5.75" customHeight="1">
      <c r="A59" s="118"/>
      <c r="B59" s="119"/>
      <c r="C59" s="120"/>
      <c r="D59" s="121"/>
      <c r="E59" s="121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01"/>
      <c r="Z59" s="101"/>
      <c r="AA59" s="101"/>
      <c r="AB59" s="101"/>
      <c r="AC59" s="101"/>
      <c r="AD59" s="114"/>
      <c r="AE59" s="114"/>
      <c r="AF59" s="114"/>
      <c r="AG59" s="129"/>
      <c r="AH59" s="114"/>
      <c r="AI59" s="114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5.75" customHeight="1">
      <c r="A60" s="118"/>
      <c r="B60" s="119"/>
      <c r="C60" s="120"/>
      <c r="D60" s="121"/>
      <c r="E60" s="121"/>
      <c r="F60" s="120"/>
      <c r="G60" s="120"/>
      <c r="H60" s="120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01"/>
      <c r="Z60" s="101"/>
      <c r="AA60" s="101"/>
      <c r="AB60" s="101"/>
      <c r="AC60" s="101"/>
      <c r="AD60" s="114"/>
      <c r="AE60" s="114"/>
      <c r="AF60" s="114"/>
      <c r="AG60" s="129"/>
      <c r="AH60" s="114"/>
      <c r="AI60" s="114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5.75" customHeight="1">
      <c r="A61" s="118"/>
      <c r="B61" s="119"/>
      <c r="C61" s="120"/>
      <c r="D61" s="121"/>
      <c r="E61" s="121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01"/>
      <c r="Z61" s="101"/>
      <c r="AA61" s="101"/>
      <c r="AB61" s="101"/>
      <c r="AC61" s="101"/>
      <c r="AD61" s="114"/>
      <c r="AE61" s="114"/>
      <c r="AF61" s="114"/>
      <c r="AG61" s="129"/>
      <c r="AH61" s="114"/>
      <c r="AI61" s="114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5.75" customHeight="1">
      <c r="A62" s="118"/>
      <c r="B62" s="119"/>
      <c r="C62" s="120"/>
      <c r="D62" s="121"/>
      <c r="E62" s="121"/>
      <c r="F62" s="120"/>
      <c r="G62" s="120"/>
      <c r="H62" s="120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01"/>
      <c r="Z62" s="101"/>
      <c r="AA62" s="101"/>
      <c r="AB62" s="101"/>
      <c r="AC62" s="101"/>
      <c r="AD62" s="114"/>
      <c r="AE62" s="114"/>
      <c r="AF62" s="114"/>
      <c r="AG62" s="129"/>
      <c r="AH62" s="114"/>
      <c r="AI62" s="114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5.75" customHeight="1">
      <c r="A63" s="118"/>
      <c r="B63" s="119"/>
      <c r="C63" s="120"/>
      <c r="D63" s="121"/>
      <c r="E63" s="121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01"/>
      <c r="Z63" s="101"/>
      <c r="AA63" s="101"/>
      <c r="AB63" s="101"/>
      <c r="AC63" s="101"/>
      <c r="AD63" s="114"/>
      <c r="AE63" s="114"/>
      <c r="AF63" s="114"/>
      <c r="AG63" s="129"/>
      <c r="AH63" s="114"/>
      <c r="AI63" s="114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5.75" customHeight="1">
      <c r="A64" s="118"/>
      <c r="B64" s="119"/>
      <c r="C64" s="120"/>
      <c r="D64" s="121"/>
      <c r="E64" s="121"/>
      <c r="F64" s="120"/>
      <c r="G64" s="120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01"/>
      <c r="Z64" s="101"/>
      <c r="AA64" s="101"/>
      <c r="AB64" s="101"/>
      <c r="AC64" s="101"/>
      <c r="AD64" s="114"/>
      <c r="AE64" s="114"/>
      <c r="AF64" s="114"/>
      <c r="AG64" s="129"/>
      <c r="AH64" s="114"/>
      <c r="AI64" s="114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5.75" customHeight="1">
      <c r="A65" s="118"/>
      <c r="B65" s="119"/>
      <c r="C65" s="120"/>
      <c r="D65" s="121"/>
      <c r="E65" s="121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01"/>
      <c r="Z65" s="101"/>
      <c r="AA65" s="101"/>
      <c r="AB65" s="101"/>
      <c r="AC65" s="101"/>
      <c r="AD65" s="114"/>
      <c r="AE65" s="114"/>
      <c r="AF65" s="114"/>
      <c r="AG65" s="129"/>
      <c r="AH65" s="114"/>
      <c r="AI65" s="114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5.75" customHeight="1">
      <c r="A66" s="118"/>
      <c r="B66" s="119"/>
      <c r="C66" s="120"/>
      <c r="D66" s="121"/>
      <c r="E66" s="121"/>
      <c r="F66" s="120"/>
      <c r="G66" s="120"/>
      <c r="H66" s="120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/>
      <c r="AE66" s="114"/>
      <c r="AF66" s="114"/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  <row r="101" spans="1:56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</row>
    <row r="102" spans="1:56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</row>
    <row r="103" spans="1:56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</row>
    <row r="104" spans="1:56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</row>
    <row r="105" spans="1:56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</row>
    <row r="106" spans="1:56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</row>
    <row r="107" spans="1:56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</row>
    <row r="108" spans="1:56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</row>
    <row r="109" spans="1:56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</row>
    <row r="110" spans="1:56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</row>
    <row r="111" spans="1:56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</row>
    <row r="112" spans="1:56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</row>
    <row r="113" spans="1:56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</row>
    <row r="114" spans="1:56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</row>
    <row r="115" spans="1:56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</row>
    <row r="117" spans="1:56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</row>
    <row r="118" spans="1:56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</row>
    <row r="119" spans="1:56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</row>
    <row r="120" spans="1:56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</row>
    <row r="121" spans="1:56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</row>
    <row r="122" spans="1:56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</row>
    <row r="123" spans="1:56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</row>
    <row r="124" spans="1:56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</row>
    <row r="125" spans="1:56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</row>
    <row r="126" spans="1:56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</row>
    <row r="127" spans="1:56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</row>
    <row r="128" spans="1:56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</row>
    <row r="129" spans="1:56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</row>
    <row r="130" spans="1:56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</row>
    <row r="131" spans="1:56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</row>
    <row r="132" spans="1:56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</row>
    <row r="133" spans="1:56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</row>
    <row r="134" spans="1:56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</row>
    <row r="135" spans="1:56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</row>
    <row r="136" spans="1:56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</row>
    <row r="137" spans="1:56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</row>
    <row r="138" spans="1:56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</row>
    <row r="139" spans="1:56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</row>
    <row r="140" spans="1:56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</row>
    <row r="141" spans="1:56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</row>
    <row r="142" spans="1:56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</row>
    <row r="143" spans="1:56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</row>
    <row r="144" spans="1:56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</row>
    <row r="145" spans="1:56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</row>
    <row r="146" spans="1:56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</row>
    <row r="147" spans="1:56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</row>
    <row r="148" spans="1:56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</row>
    <row r="149" spans="1:56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</row>
    <row r="150" spans="1:56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</row>
    <row r="151" spans="1:56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</row>
    <row r="152" spans="1:56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</row>
    <row r="153" spans="1:56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</row>
    <row r="154" spans="1:56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</row>
    <row r="155" spans="1:56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</row>
    <row r="156" spans="1:56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</row>
    <row r="157" spans="1:56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</row>
    <row r="158" spans="1:56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</row>
    <row r="159" spans="1:56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</row>
    <row r="160" spans="1:56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</row>
    <row r="161" spans="1:56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</row>
    <row r="162" spans="1:56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</row>
    <row r="163" spans="1:56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</row>
    <row r="164" spans="1:56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</row>
    <row r="165" spans="1:56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</row>
    <row r="166" spans="1:56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</row>
    <row r="167" spans="1:56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</row>
    <row r="168" spans="1:56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</row>
    <row r="169" spans="1:56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</row>
    <row r="170" spans="1:56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</row>
    <row r="171" spans="1:56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</row>
    <row r="172" spans="1:56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</row>
    <row r="173" spans="1:56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</row>
    <row r="174" spans="1:56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</row>
    <row r="176" spans="1:56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</row>
    <row r="177" spans="1:56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</row>
    <row r="178" spans="1:56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</row>
    <row r="179" spans="1:56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</row>
    <row r="180" spans="1:56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</row>
    <row r="181" spans="1:56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</row>
    <row r="182" spans="1:56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</row>
    <row r="183" spans="1:56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</row>
    <row r="184" spans="1:56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</row>
    <row r="185" spans="1:56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</row>
    <row r="186" spans="1:56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</row>
    <row r="187" spans="1:56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</row>
    <row r="188" spans="1:56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  <row r="189" spans="1:56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</row>
    <row r="190" spans="1:56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</row>
    <row r="191" spans="1:56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</row>
    <row r="192" spans="1:56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</row>
    <row r="193" spans="1:56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</row>
    <row r="194" spans="1:56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</row>
    <row r="195" spans="1:56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6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</row>
    <row r="197" spans="1:56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</row>
    <row r="198" spans="1:56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</row>
    <row r="199" spans="1:56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</row>
    <row r="200" spans="1:56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</row>
    <row r="201" spans="1:56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</row>
    <row r="202" spans="1:56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</row>
    <row r="203" spans="1:56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</row>
    <row r="204" spans="1:56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6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</row>
    <row r="206" spans="1:56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</row>
    <row r="207" spans="1:56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</row>
    <row r="208" spans="1:56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</row>
    <row r="209" spans="1:56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</row>
    <row r="210" spans="1:56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</row>
    <row r="211" spans="1:56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</row>
    <row r="213" spans="1:56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</row>
    <row r="214" spans="1:56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</row>
    <row r="215" spans="1:56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</row>
    <row r="216" spans="1:56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</row>
    <row r="217" spans="1:56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</row>
    <row r="218" spans="1:56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</row>
    <row r="219" spans="1:56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</row>
    <row r="220" spans="1:56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</row>
    <row r="221" spans="1:56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</row>
    <row r="222" spans="1:56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</row>
    <row r="223" spans="1:56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</row>
    <row r="224" spans="1:56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</row>
    <row r="225" spans="1:56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</row>
    <row r="226" spans="1:56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</row>
    <row r="227" spans="1:56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</row>
    <row r="228" spans="1:56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</row>
    <row r="229" spans="1:56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</row>
    <row r="230" spans="1:56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</row>
    <row r="231" spans="1:56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</row>
    <row r="232" spans="1:56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</row>
    <row r="233" spans="1:56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</row>
    <row r="234" spans="1:56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</row>
    <row r="235" spans="1:56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</row>
    <row r="236" spans="1:56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  <mergeCell ref="A1:X1"/>
    <mergeCell ref="A2:A7"/>
    <mergeCell ref="G2:G7"/>
    <mergeCell ref="N2:X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109375" customWidth="1"/>
    <col min="4" max="4" width="9.109375" customWidth="1"/>
    <col min="5" max="5" width="7.109375" customWidth="1"/>
    <col min="6" max="6" width="7.33203125" customWidth="1"/>
    <col min="7" max="7" width="5.109375" customWidth="1"/>
    <col min="8" max="8" width="4.44140625" customWidth="1"/>
    <col min="9" max="9" width="5" customWidth="1"/>
    <col min="10" max="10" width="5.5546875" customWidth="1"/>
    <col min="11" max="11" width="7" customWidth="1"/>
    <col min="12" max="12" width="6.5546875" customWidth="1"/>
    <col min="13" max="13" width="9.109375" customWidth="1"/>
    <col min="14" max="14" width="6" customWidth="1"/>
    <col min="15" max="15" width="3.33203125" customWidth="1"/>
    <col min="16" max="16" width="4.5546875" customWidth="1"/>
    <col min="17" max="17" width="58.10937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7.44140625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</cols>
  <sheetData>
    <row r="1" spans="1:33" ht="14.4">
      <c r="A1" s="215"/>
      <c r="B1" s="215"/>
      <c r="C1" s="441" t="s">
        <v>263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23"/>
      <c r="O1" s="123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1:33" ht="14.4">
      <c r="A2" s="215"/>
      <c r="B2" s="215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</row>
    <row r="3" spans="1:33" ht="14.4">
      <c r="A3" s="215"/>
      <c r="B3" s="215"/>
      <c r="C3" s="217" t="s">
        <v>264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</row>
    <row r="4" spans="1:33" ht="14.4">
      <c r="A4" s="215"/>
      <c r="B4" s="215"/>
      <c r="C4" s="456" t="s">
        <v>265</v>
      </c>
      <c r="D4" s="453" t="s">
        <v>266</v>
      </c>
      <c r="E4" s="454" t="s">
        <v>267</v>
      </c>
      <c r="F4" s="374"/>
      <c r="G4" s="374"/>
      <c r="H4" s="374"/>
      <c r="I4" s="374"/>
      <c r="J4" s="372"/>
      <c r="K4" s="453" t="s">
        <v>268</v>
      </c>
      <c r="L4" s="453" t="s">
        <v>269</v>
      </c>
      <c r="M4" s="453" t="s">
        <v>270</v>
      </c>
      <c r="N4" s="219"/>
      <c r="O4" s="219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3" ht="14.4">
      <c r="A5" s="215"/>
      <c r="B5" s="215"/>
      <c r="C5" s="403"/>
      <c r="D5" s="403"/>
      <c r="E5" s="453" t="s">
        <v>66</v>
      </c>
      <c r="F5" s="455" t="s">
        <v>271</v>
      </c>
      <c r="G5" s="374"/>
      <c r="H5" s="374"/>
      <c r="I5" s="372"/>
      <c r="J5" s="453" t="s">
        <v>272</v>
      </c>
      <c r="K5" s="403"/>
      <c r="L5" s="403"/>
      <c r="M5" s="403"/>
      <c r="N5" s="219"/>
      <c r="O5" s="219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</row>
    <row r="6" spans="1:33" ht="14.4">
      <c r="A6" s="215"/>
      <c r="B6" s="215"/>
      <c r="C6" s="403"/>
      <c r="D6" s="403"/>
      <c r="E6" s="403"/>
      <c r="F6" s="453" t="s">
        <v>273</v>
      </c>
      <c r="G6" s="454" t="s">
        <v>274</v>
      </c>
      <c r="H6" s="374"/>
      <c r="I6" s="372"/>
      <c r="J6" s="403"/>
      <c r="K6" s="403"/>
      <c r="L6" s="403"/>
      <c r="M6" s="403"/>
      <c r="N6" s="219"/>
      <c r="O6" s="219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 ht="14.4">
      <c r="A7" s="215"/>
      <c r="B7" s="215"/>
      <c r="C7" s="403"/>
      <c r="D7" s="403"/>
      <c r="E7" s="403"/>
      <c r="F7" s="403"/>
      <c r="G7" s="453" t="s">
        <v>275</v>
      </c>
      <c r="H7" s="453" t="s">
        <v>276</v>
      </c>
      <c r="I7" s="453" t="s">
        <v>31</v>
      </c>
      <c r="J7" s="403"/>
      <c r="K7" s="403"/>
      <c r="L7" s="403"/>
      <c r="M7" s="403"/>
      <c r="N7" s="219"/>
      <c r="O7" s="219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 ht="14.4">
      <c r="A8" s="215"/>
      <c r="B8" s="215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219"/>
      <c r="O8" s="219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 ht="14.4">
      <c r="A9" s="215"/>
      <c r="B9" s="215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219"/>
      <c r="O9" s="219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 ht="14.4">
      <c r="A10" s="215"/>
      <c r="B10" s="215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219"/>
      <c r="O10" s="219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 ht="14.4">
      <c r="A11" s="215" t="s">
        <v>277</v>
      </c>
      <c r="B11" s="215" t="s">
        <v>256</v>
      </c>
      <c r="C11" s="220" t="s">
        <v>278</v>
      </c>
      <c r="D11" s="221">
        <v>4</v>
      </c>
      <c r="E11" s="222">
        <f t="shared" ref="E11:E17" si="0">D11*30</f>
        <v>120</v>
      </c>
      <c r="F11" s="222">
        <f t="shared" ref="F11:F17" si="1">G11+H11+I11</f>
        <v>45</v>
      </c>
      <c r="G11" s="222"/>
      <c r="H11" s="222"/>
      <c r="I11" s="222">
        <v>45</v>
      </c>
      <c r="J11" s="222">
        <f t="shared" ref="J11:J17" si="2">E11-F11</f>
        <v>75</v>
      </c>
      <c r="K11" s="223">
        <f>F11/15</f>
        <v>3</v>
      </c>
      <c r="L11" s="222" t="s">
        <v>277</v>
      </c>
      <c r="M11" s="223">
        <f t="shared" ref="M11:M17" si="3">F11/E11*100</f>
        <v>37.5</v>
      </c>
      <c r="N11" s="224"/>
      <c r="O11" s="22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</row>
    <row r="12" spans="1:33" ht="14.4">
      <c r="A12" s="215" t="s">
        <v>277</v>
      </c>
      <c r="B12" s="215" t="s">
        <v>256</v>
      </c>
      <c r="C12" s="220" t="s">
        <v>93</v>
      </c>
      <c r="D12" s="223">
        <v>2</v>
      </c>
      <c r="E12" s="222">
        <f t="shared" si="0"/>
        <v>60</v>
      </c>
      <c r="F12" s="222">
        <f t="shared" si="1"/>
        <v>30</v>
      </c>
      <c r="G12" s="222">
        <v>15</v>
      </c>
      <c r="H12" s="222"/>
      <c r="I12" s="222">
        <v>15</v>
      </c>
      <c r="J12" s="222">
        <f t="shared" si="2"/>
        <v>30</v>
      </c>
      <c r="K12" s="223">
        <v>2</v>
      </c>
      <c r="L12" s="222" t="s">
        <v>277</v>
      </c>
      <c r="M12" s="223">
        <f t="shared" si="3"/>
        <v>50</v>
      </c>
      <c r="N12" s="224"/>
      <c r="O12" s="225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</row>
    <row r="13" spans="1:33" ht="14.4">
      <c r="A13" s="215" t="s">
        <v>277</v>
      </c>
      <c r="B13" s="215" t="s">
        <v>256</v>
      </c>
      <c r="C13" s="220" t="s">
        <v>96</v>
      </c>
      <c r="D13" s="223">
        <v>7</v>
      </c>
      <c r="E13" s="222">
        <f t="shared" si="0"/>
        <v>210</v>
      </c>
      <c r="F13" s="222">
        <f t="shared" si="1"/>
        <v>75</v>
      </c>
      <c r="G13" s="222">
        <v>45</v>
      </c>
      <c r="H13" s="222"/>
      <c r="I13" s="222">
        <v>30</v>
      </c>
      <c r="J13" s="222">
        <f t="shared" si="2"/>
        <v>135</v>
      </c>
      <c r="K13" s="223">
        <f t="shared" ref="K13:K14" si="4">F13/15</f>
        <v>5</v>
      </c>
      <c r="L13" s="222" t="s">
        <v>279</v>
      </c>
      <c r="M13" s="223">
        <f t="shared" si="3"/>
        <v>35.714285714285715</v>
      </c>
      <c r="N13" s="224"/>
      <c r="O13" s="225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 ht="14.4">
      <c r="A14" s="215" t="s">
        <v>277</v>
      </c>
      <c r="B14" s="215" t="s">
        <v>256</v>
      </c>
      <c r="C14" s="220" t="s">
        <v>280</v>
      </c>
      <c r="D14" s="223">
        <v>3.5</v>
      </c>
      <c r="E14" s="222">
        <f t="shared" si="0"/>
        <v>105</v>
      </c>
      <c r="F14" s="222">
        <f t="shared" si="1"/>
        <v>45</v>
      </c>
      <c r="G14" s="222">
        <v>15</v>
      </c>
      <c r="H14" s="222"/>
      <c r="I14" s="222">
        <v>30</v>
      </c>
      <c r="J14" s="222">
        <f t="shared" si="2"/>
        <v>60</v>
      </c>
      <c r="K14" s="223">
        <f t="shared" si="4"/>
        <v>3</v>
      </c>
      <c r="L14" s="222" t="s">
        <v>277</v>
      </c>
      <c r="M14" s="223">
        <f t="shared" si="3"/>
        <v>42.857142857142854</v>
      </c>
      <c r="N14" s="224"/>
      <c r="O14" s="22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</row>
    <row r="15" spans="1:33" ht="14.4">
      <c r="A15" s="215" t="s">
        <v>31</v>
      </c>
      <c r="B15" s="215" t="s">
        <v>256</v>
      </c>
      <c r="C15" s="220" t="s">
        <v>281</v>
      </c>
      <c r="D15" s="223">
        <v>6</v>
      </c>
      <c r="E15" s="222">
        <f t="shared" si="0"/>
        <v>180</v>
      </c>
      <c r="F15" s="222">
        <f t="shared" si="1"/>
        <v>60</v>
      </c>
      <c r="G15" s="222">
        <v>30</v>
      </c>
      <c r="H15" s="222"/>
      <c r="I15" s="222">
        <v>30</v>
      </c>
      <c r="J15" s="222">
        <f t="shared" si="2"/>
        <v>120</v>
      </c>
      <c r="K15" s="223">
        <v>4</v>
      </c>
      <c r="L15" s="222" t="s">
        <v>282</v>
      </c>
      <c r="M15" s="223">
        <f t="shared" si="3"/>
        <v>33.333333333333329</v>
      </c>
      <c r="N15" s="224"/>
      <c r="O15" s="22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</row>
    <row r="16" spans="1:33" ht="14.4">
      <c r="A16" s="215" t="s">
        <v>277</v>
      </c>
      <c r="B16" s="215" t="s">
        <v>256</v>
      </c>
      <c r="C16" s="220" t="s">
        <v>283</v>
      </c>
      <c r="D16" s="223">
        <v>4</v>
      </c>
      <c r="E16" s="222">
        <f t="shared" si="0"/>
        <v>120</v>
      </c>
      <c r="F16" s="222">
        <f t="shared" si="1"/>
        <v>60</v>
      </c>
      <c r="G16" s="222">
        <v>30</v>
      </c>
      <c r="H16" s="222"/>
      <c r="I16" s="222">
        <v>30</v>
      </c>
      <c r="J16" s="222">
        <f t="shared" si="2"/>
        <v>60</v>
      </c>
      <c r="K16" s="223">
        <f t="shared" ref="K16:K17" si="5">F16/15</f>
        <v>4</v>
      </c>
      <c r="L16" s="222" t="s">
        <v>279</v>
      </c>
      <c r="M16" s="223">
        <f t="shared" si="3"/>
        <v>50</v>
      </c>
      <c r="N16" s="224"/>
      <c r="O16" s="22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 ht="14.4">
      <c r="A17" s="215" t="s">
        <v>31</v>
      </c>
      <c r="B17" s="215" t="s">
        <v>256</v>
      </c>
      <c r="C17" s="220" t="s">
        <v>284</v>
      </c>
      <c r="D17" s="223">
        <v>3.5</v>
      </c>
      <c r="E17" s="222">
        <f t="shared" si="0"/>
        <v>105</v>
      </c>
      <c r="F17" s="222">
        <f t="shared" si="1"/>
        <v>45</v>
      </c>
      <c r="G17" s="222">
        <v>30</v>
      </c>
      <c r="H17" s="222"/>
      <c r="I17" s="222">
        <v>15</v>
      </c>
      <c r="J17" s="222">
        <f t="shared" si="2"/>
        <v>60</v>
      </c>
      <c r="K17" s="223">
        <f t="shared" si="5"/>
        <v>3</v>
      </c>
      <c r="L17" s="222" t="s">
        <v>282</v>
      </c>
      <c r="M17" s="223">
        <f t="shared" si="3"/>
        <v>42.857142857142854</v>
      </c>
      <c r="N17" s="224"/>
      <c r="O17" s="22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</row>
    <row r="18" spans="1:33" ht="14.4">
      <c r="A18" s="215"/>
      <c r="B18" s="215"/>
      <c r="C18" s="226" t="s">
        <v>55</v>
      </c>
      <c r="D18" s="227">
        <f t="shared" ref="D18:K18" si="6">SUM(D11:D17)</f>
        <v>30</v>
      </c>
      <c r="E18" s="228">
        <f t="shared" si="6"/>
        <v>900</v>
      </c>
      <c r="F18" s="228">
        <f t="shared" si="6"/>
        <v>360</v>
      </c>
      <c r="G18" s="228">
        <f t="shared" si="6"/>
        <v>165</v>
      </c>
      <c r="H18" s="228">
        <f t="shared" si="6"/>
        <v>0</v>
      </c>
      <c r="I18" s="228">
        <f t="shared" si="6"/>
        <v>195</v>
      </c>
      <c r="J18" s="228">
        <f t="shared" si="6"/>
        <v>540</v>
      </c>
      <c r="K18" s="228">
        <f t="shared" si="6"/>
        <v>24</v>
      </c>
      <c r="L18" s="228"/>
      <c r="M18" s="228"/>
      <c r="N18" s="229"/>
      <c r="O18" s="229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</row>
    <row r="19" spans="1:33" ht="14.4">
      <c r="A19" s="215"/>
      <c r="B19" s="215"/>
      <c r="C19" s="230" t="s">
        <v>285</v>
      </c>
      <c r="D19" s="231">
        <f>30-D18</f>
        <v>0</v>
      </c>
      <c r="E19" s="229"/>
      <c r="F19" s="229"/>
      <c r="G19" s="229"/>
      <c r="H19" s="229"/>
      <c r="I19" s="229"/>
      <c r="J19" s="229"/>
      <c r="K19" s="229"/>
      <c r="L19" s="229"/>
      <c r="M19" s="218"/>
      <c r="N19" s="218"/>
      <c r="O19" s="218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</row>
    <row r="20" spans="1:33" ht="14.4">
      <c r="A20" s="215"/>
      <c r="B20" s="215"/>
      <c r="C20" s="217" t="s">
        <v>286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ht="15.75" customHeight="1">
      <c r="A21" s="215"/>
      <c r="B21" s="215"/>
      <c r="C21" s="456" t="s">
        <v>265</v>
      </c>
      <c r="D21" s="453" t="s">
        <v>266</v>
      </c>
      <c r="E21" s="454" t="s">
        <v>267</v>
      </c>
      <c r="F21" s="374"/>
      <c r="G21" s="374"/>
      <c r="H21" s="374"/>
      <c r="I21" s="374"/>
      <c r="J21" s="372"/>
      <c r="K21" s="453" t="s">
        <v>268</v>
      </c>
      <c r="L21" s="453" t="s">
        <v>269</v>
      </c>
      <c r="M21" s="453" t="s">
        <v>270</v>
      </c>
      <c r="N21" s="219"/>
      <c r="O21" s="219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</row>
    <row r="22" spans="1:33" ht="15.75" customHeight="1">
      <c r="A22" s="215"/>
      <c r="B22" s="215"/>
      <c r="C22" s="403"/>
      <c r="D22" s="403"/>
      <c r="E22" s="453" t="s">
        <v>66</v>
      </c>
      <c r="F22" s="455" t="s">
        <v>271</v>
      </c>
      <c r="G22" s="374"/>
      <c r="H22" s="374"/>
      <c r="I22" s="372"/>
      <c r="J22" s="453" t="s">
        <v>287</v>
      </c>
      <c r="K22" s="403"/>
      <c r="L22" s="403"/>
      <c r="M22" s="403"/>
      <c r="N22" s="219"/>
      <c r="O22" s="219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</row>
    <row r="23" spans="1:33" ht="15.75" customHeight="1">
      <c r="A23" s="215"/>
      <c r="B23" s="215"/>
      <c r="C23" s="403"/>
      <c r="D23" s="403"/>
      <c r="E23" s="403"/>
      <c r="F23" s="453" t="s">
        <v>273</v>
      </c>
      <c r="G23" s="454" t="s">
        <v>274</v>
      </c>
      <c r="H23" s="374"/>
      <c r="I23" s="372"/>
      <c r="J23" s="403"/>
      <c r="K23" s="403"/>
      <c r="L23" s="403"/>
      <c r="M23" s="403"/>
      <c r="N23" s="219"/>
      <c r="O23" s="219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</row>
    <row r="24" spans="1:33" ht="15.75" customHeight="1">
      <c r="A24" s="215"/>
      <c r="B24" s="215"/>
      <c r="C24" s="403"/>
      <c r="D24" s="403"/>
      <c r="E24" s="403"/>
      <c r="F24" s="403"/>
      <c r="G24" s="453" t="s">
        <v>275</v>
      </c>
      <c r="H24" s="453" t="s">
        <v>276</v>
      </c>
      <c r="I24" s="453" t="s">
        <v>31</v>
      </c>
      <c r="J24" s="403"/>
      <c r="K24" s="403"/>
      <c r="L24" s="403"/>
      <c r="M24" s="403"/>
      <c r="N24" s="219"/>
      <c r="O24" s="219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</row>
    <row r="25" spans="1:33" ht="15.75" customHeight="1">
      <c r="A25" s="215"/>
      <c r="B25" s="215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219"/>
      <c r="O25" s="219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</row>
    <row r="26" spans="1:33" ht="15.75" customHeight="1">
      <c r="A26" s="215"/>
      <c r="B26" s="215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219"/>
      <c r="O26" s="219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</row>
    <row r="27" spans="1:33" ht="15.75" customHeight="1">
      <c r="A27" s="215"/>
      <c r="B27" s="215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219"/>
      <c r="O27" s="21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</row>
    <row r="28" spans="1:33" ht="15.75" customHeight="1">
      <c r="A28" s="215" t="s">
        <v>31</v>
      </c>
      <c r="B28" s="215" t="s">
        <v>256</v>
      </c>
      <c r="C28" s="220" t="s">
        <v>50</v>
      </c>
      <c r="D28" s="221">
        <v>4.5</v>
      </c>
      <c r="E28" s="222">
        <f t="shared" ref="E28:E34" si="7">D28*30</f>
        <v>135</v>
      </c>
      <c r="F28" s="222"/>
      <c r="G28" s="222"/>
      <c r="H28" s="222"/>
      <c r="I28" s="222"/>
      <c r="J28" s="222">
        <f t="shared" ref="J28:J34" si="8">E28-F28</f>
        <v>135</v>
      </c>
      <c r="K28" s="223">
        <f t="shared" ref="K28:K30" si="9">F28/18</f>
        <v>0</v>
      </c>
      <c r="L28" s="222" t="s">
        <v>282</v>
      </c>
      <c r="M28" s="223">
        <f t="shared" ref="M28:M34" si="10">F28/E28*100</f>
        <v>0</v>
      </c>
      <c r="N28" s="224"/>
      <c r="O28" s="225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</row>
    <row r="29" spans="1:33" ht="15.75" customHeight="1">
      <c r="A29" s="215" t="s">
        <v>277</v>
      </c>
      <c r="B29" s="215" t="s">
        <v>256</v>
      </c>
      <c r="C29" s="220" t="s">
        <v>278</v>
      </c>
      <c r="D29" s="223">
        <v>3.5</v>
      </c>
      <c r="E29" s="222">
        <f t="shared" si="7"/>
        <v>105</v>
      </c>
      <c r="F29" s="222">
        <f t="shared" ref="F29:F34" si="11">G29+H29+I29</f>
        <v>36</v>
      </c>
      <c r="G29" s="222"/>
      <c r="H29" s="222"/>
      <c r="I29" s="222">
        <v>36</v>
      </c>
      <c r="J29" s="222">
        <f t="shared" si="8"/>
        <v>69</v>
      </c>
      <c r="K29" s="223">
        <f t="shared" si="9"/>
        <v>2</v>
      </c>
      <c r="L29" s="222" t="s">
        <v>282</v>
      </c>
      <c r="M29" s="223">
        <f t="shared" si="10"/>
        <v>34.285714285714285</v>
      </c>
      <c r="N29" s="224"/>
      <c r="O29" s="22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</row>
    <row r="30" spans="1:33" ht="15.75" customHeight="1">
      <c r="A30" s="215" t="s">
        <v>277</v>
      </c>
      <c r="B30" s="215" t="s">
        <v>256</v>
      </c>
      <c r="C30" s="220" t="s">
        <v>280</v>
      </c>
      <c r="D30" s="223">
        <v>3.5</v>
      </c>
      <c r="E30" s="222">
        <f t="shared" si="7"/>
        <v>105</v>
      </c>
      <c r="F30" s="222">
        <f t="shared" si="11"/>
        <v>36</v>
      </c>
      <c r="G30" s="222">
        <v>18</v>
      </c>
      <c r="H30" s="222"/>
      <c r="I30" s="222">
        <v>18</v>
      </c>
      <c r="J30" s="222">
        <f t="shared" si="8"/>
        <v>69</v>
      </c>
      <c r="K30" s="223">
        <f t="shared" si="9"/>
        <v>2</v>
      </c>
      <c r="L30" s="222" t="s">
        <v>282</v>
      </c>
      <c r="M30" s="223">
        <f t="shared" si="10"/>
        <v>34.285714285714285</v>
      </c>
      <c r="N30" s="224"/>
      <c r="O30" s="225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</row>
    <row r="31" spans="1:33" ht="15.75" customHeight="1">
      <c r="A31" s="215" t="s">
        <v>31</v>
      </c>
      <c r="B31" s="215" t="s">
        <v>256</v>
      </c>
      <c r="C31" s="220" t="s">
        <v>288</v>
      </c>
      <c r="D31" s="223">
        <v>5</v>
      </c>
      <c r="E31" s="222">
        <f t="shared" si="7"/>
        <v>150</v>
      </c>
      <c r="F31" s="222">
        <f t="shared" si="11"/>
        <v>54</v>
      </c>
      <c r="G31" s="222">
        <v>27</v>
      </c>
      <c r="H31" s="222"/>
      <c r="I31" s="222">
        <v>27</v>
      </c>
      <c r="J31" s="222">
        <f t="shared" si="8"/>
        <v>96</v>
      </c>
      <c r="K31" s="223">
        <v>3</v>
      </c>
      <c r="L31" s="222" t="s">
        <v>282</v>
      </c>
      <c r="M31" s="223">
        <f t="shared" si="10"/>
        <v>36</v>
      </c>
      <c r="N31" s="224"/>
      <c r="O31" s="225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</row>
    <row r="32" spans="1:33" ht="15.75" customHeight="1">
      <c r="A32" s="215" t="s">
        <v>31</v>
      </c>
      <c r="B32" s="215" t="s">
        <v>256</v>
      </c>
      <c r="C32" s="220" t="s">
        <v>289</v>
      </c>
      <c r="D32" s="223">
        <v>4.5</v>
      </c>
      <c r="E32" s="222">
        <f t="shared" si="7"/>
        <v>135</v>
      </c>
      <c r="F32" s="222">
        <f t="shared" si="11"/>
        <v>54</v>
      </c>
      <c r="G32" s="222">
        <v>27</v>
      </c>
      <c r="H32" s="222"/>
      <c r="I32" s="222">
        <v>27</v>
      </c>
      <c r="J32" s="222">
        <f t="shared" si="8"/>
        <v>81</v>
      </c>
      <c r="K32" s="223">
        <v>3</v>
      </c>
      <c r="L32" s="222" t="s">
        <v>279</v>
      </c>
      <c r="M32" s="223">
        <f t="shared" si="10"/>
        <v>40</v>
      </c>
      <c r="N32" s="224"/>
      <c r="O32" s="2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</row>
    <row r="33" spans="1:33" ht="15.75" customHeight="1">
      <c r="A33" s="215" t="s">
        <v>277</v>
      </c>
      <c r="B33" s="215" t="s">
        <v>256</v>
      </c>
      <c r="C33" s="220" t="s">
        <v>104</v>
      </c>
      <c r="D33" s="223">
        <v>4</v>
      </c>
      <c r="E33" s="222">
        <f t="shared" si="7"/>
        <v>120</v>
      </c>
      <c r="F33" s="222">
        <f t="shared" si="11"/>
        <v>54</v>
      </c>
      <c r="G33" s="222">
        <v>18</v>
      </c>
      <c r="H33" s="222"/>
      <c r="I33" s="222">
        <v>36</v>
      </c>
      <c r="J33" s="222">
        <f t="shared" si="8"/>
        <v>66</v>
      </c>
      <c r="K33" s="223">
        <f t="shared" ref="K33:K34" si="12">F33/18</f>
        <v>3</v>
      </c>
      <c r="L33" s="222" t="s">
        <v>279</v>
      </c>
      <c r="M33" s="223">
        <f t="shared" si="10"/>
        <v>45</v>
      </c>
      <c r="N33" s="224"/>
      <c r="O33" s="225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  <row r="34" spans="1:33" ht="15.75" customHeight="1">
      <c r="A34" s="215" t="s">
        <v>31</v>
      </c>
      <c r="B34" s="215" t="s">
        <v>256</v>
      </c>
      <c r="C34" s="220" t="s">
        <v>290</v>
      </c>
      <c r="D34" s="223">
        <v>5</v>
      </c>
      <c r="E34" s="222">
        <f t="shared" si="7"/>
        <v>150</v>
      </c>
      <c r="F34" s="222">
        <f t="shared" si="11"/>
        <v>54</v>
      </c>
      <c r="G34" s="222">
        <v>27</v>
      </c>
      <c r="H34" s="222"/>
      <c r="I34" s="222">
        <v>27</v>
      </c>
      <c r="J34" s="222">
        <f t="shared" si="8"/>
        <v>96</v>
      </c>
      <c r="K34" s="223">
        <f t="shared" si="12"/>
        <v>3</v>
      </c>
      <c r="L34" s="222" t="s">
        <v>279</v>
      </c>
      <c r="M34" s="223">
        <f t="shared" si="10"/>
        <v>36</v>
      </c>
      <c r="N34" s="224"/>
      <c r="O34" s="22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ht="15.75" customHeight="1">
      <c r="A35" s="215"/>
      <c r="B35" s="215"/>
      <c r="C35" s="226" t="s">
        <v>55</v>
      </c>
      <c r="D35" s="227">
        <f t="shared" ref="D35:K35" si="13">SUM(D28:D34)</f>
        <v>30</v>
      </c>
      <c r="E35" s="228">
        <f t="shared" si="13"/>
        <v>900</v>
      </c>
      <c r="F35" s="228">
        <f t="shared" si="13"/>
        <v>288</v>
      </c>
      <c r="G35" s="228">
        <f t="shared" si="13"/>
        <v>117</v>
      </c>
      <c r="H35" s="228">
        <f t="shared" si="13"/>
        <v>0</v>
      </c>
      <c r="I35" s="228">
        <f t="shared" si="13"/>
        <v>171</v>
      </c>
      <c r="J35" s="228">
        <f t="shared" si="13"/>
        <v>612</v>
      </c>
      <c r="K35" s="228">
        <f t="shared" si="13"/>
        <v>16</v>
      </c>
      <c r="L35" s="228"/>
      <c r="M35" s="228"/>
      <c r="N35" s="229"/>
      <c r="O35" s="229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ht="15.75" customHeight="1">
      <c r="A36" s="215"/>
      <c r="B36" s="215"/>
      <c r="C36" s="230" t="s">
        <v>285</v>
      </c>
      <c r="D36" s="231">
        <f>30-D35</f>
        <v>0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ht="15.75" customHeight="1">
      <c r="A37" s="215"/>
      <c r="B37" s="215"/>
      <c r="C37" s="217" t="s">
        <v>291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</row>
    <row r="38" spans="1:33" ht="15.75" customHeight="1">
      <c r="A38" s="215"/>
      <c r="B38" s="215"/>
      <c r="C38" s="456" t="s">
        <v>265</v>
      </c>
      <c r="D38" s="453" t="s">
        <v>266</v>
      </c>
      <c r="E38" s="454" t="s">
        <v>267</v>
      </c>
      <c r="F38" s="374"/>
      <c r="G38" s="374"/>
      <c r="H38" s="374"/>
      <c r="I38" s="374"/>
      <c r="J38" s="372"/>
      <c r="K38" s="453" t="s">
        <v>268</v>
      </c>
      <c r="L38" s="453" t="s">
        <v>269</v>
      </c>
      <c r="M38" s="453" t="s">
        <v>270</v>
      </c>
      <c r="N38" s="219"/>
      <c r="O38" s="219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</row>
    <row r="39" spans="1:33" ht="15.75" customHeight="1">
      <c r="A39" s="215"/>
      <c r="B39" s="215"/>
      <c r="C39" s="403"/>
      <c r="D39" s="403"/>
      <c r="E39" s="453" t="s">
        <v>66</v>
      </c>
      <c r="F39" s="455" t="s">
        <v>271</v>
      </c>
      <c r="G39" s="374"/>
      <c r="H39" s="374"/>
      <c r="I39" s="372"/>
      <c r="J39" s="453" t="s">
        <v>287</v>
      </c>
      <c r="K39" s="403"/>
      <c r="L39" s="403"/>
      <c r="M39" s="403"/>
      <c r="N39" s="219"/>
      <c r="O39" s="219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</row>
    <row r="40" spans="1:33" ht="15.75" customHeight="1">
      <c r="A40" s="215"/>
      <c r="B40" s="215"/>
      <c r="C40" s="403"/>
      <c r="D40" s="403"/>
      <c r="E40" s="403"/>
      <c r="F40" s="453" t="s">
        <v>273</v>
      </c>
      <c r="G40" s="454" t="s">
        <v>274</v>
      </c>
      <c r="H40" s="374"/>
      <c r="I40" s="372"/>
      <c r="J40" s="403"/>
      <c r="K40" s="403"/>
      <c r="L40" s="403"/>
      <c r="M40" s="403"/>
      <c r="N40" s="219"/>
      <c r="O40" s="219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</row>
    <row r="41" spans="1:33" ht="15.75" customHeight="1">
      <c r="A41" s="215"/>
      <c r="B41" s="215"/>
      <c r="C41" s="403"/>
      <c r="D41" s="403"/>
      <c r="E41" s="403"/>
      <c r="F41" s="403"/>
      <c r="G41" s="453" t="s">
        <v>275</v>
      </c>
      <c r="H41" s="453" t="s">
        <v>276</v>
      </c>
      <c r="I41" s="453" t="s">
        <v>31</v>
      </c>
      <c r="J41" s="403"/>
      <c r="K41" s="403"/>
      <c r="L41" s="403"/>
      <c r="M41" s="403"/>
      <c r="N41" s="219"/>
      <c r="O41" s="219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</row>
    <row r="42" spans="1:33" ht="15.75" customHeight="1">
      <c r="A42" s="215"/>
      <c r="B42" s="215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219"/>
      <c r="O42" s="219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</row>
    <row r="43" spans="1:33" ht="15.75" customHeight="1">
      <c r="A43" s="215"/>
      <c r="B43" s="215"/>
      <c r="C43" s="403"/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219"/>
      <c r="O43" s="219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</row>
    <row r="44" spans="1:33" ht="15.75" customHeight="1">
      <c r="A44" s="215"/>
      <c r="B44" s="215"/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219"/>
      <c r="O44" s="219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</row>
    <row r="45" spans="1:33" ht="15.75" customHeight="1">
      <c r="A45" s="215" t="s">
        <v>31</v>
      </c>
      <c r="B45" s="215" t="s">
        <v>256</v>
      </c>
      <c r="C45" s="220" t="s">
        <v>292</v>
      </c>
      <c r="D45" s="223">
        <v>8</v>
      </c>
      <c r="E45" s="222">
        <f t="shared" ref="E45:E50" si="14">D45*30</f>
        <v>240</v>
      </c>
      <c r="F45" s="222">
        <f t="shared" ref="F45:F50" si="15">G45+H45+I45</f>
        <v>105</v>
      </c>
      <c r="G45" s="222">
        <v>60</v>
      </c>
      <c r="H45" s="222"/>
      <c r="I45" s="222">
        <v>45</v>
      </c>
      <c r="J45" s="222">
        <f t="shared" ref="J45:J50" si="16">E45-F45</f>
        <v>135</v>
      </c>
      <c r="K45" s="223">
        <f t="shared" ref="K45:K50" si="17">F45/15</f>
        <v>7</v>
      </c>
      <c r="L45" s="222" t="s">
        <v>282</v>
      </c>
      <c r="M45" s="223">
        <f t="shared" ref="M45:M50" si="18">F45/E45*100</f>
        <v>43.75</v>
      </c>
      <c r="N45" s="224"/>
      <c r="O45" s="225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</row>
    <row r="46" spans="1:33" ht="15.75" customHeight="1">
      <c r="A46" s="215" t="s">
        <v>31</v>
      </c>
      <c r="B46" s="215" t="s">
        <v>256</v>
      </c>
      <c r="C46" s="220" t="s">
        <v>129</v>
      </c>
      <c r="D46" s="223">
        <v>4</v>
      </c>
      <c r="E46" s="222">
        <f t="shared" si="14"/>
        <v>120</v>
      </c>
      <c r="F46" s="222">
        <f t="shared" si="15"/>
        <v>45</v>
      </c>
      <c r="G46" s="222">
        <v>30</v>
      </c>
      <c r="H46" s="222"/>
      <c r="I46" s="222">
        <v>15</v>
      </c>
      <c r="J46" s="222">
        <f t="shared" si="16"/>
        <v>75</v>
      </c>
      <c r="K46" s="223">
        <f t="shared" si="17"/>
        <v>3</v>
      </c>
      <c r="L46" s="222" t="s">
        <v>279</v>
      </c>
      <c r="M46" s="223">
        <f t="shared" si="18"/>
        <v>37.5</v>
      </c>
      <c r="N46" s="224"/>
      <c r="O46" s="225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</row>
    <row r="47" spans="1:33" ht="15.75" customHeight="1">
      <c r="A47" s="215" t="s">
        <v>31</v>
      </c>
      <c r="B47" s="215" t="s">
        <v>256</v>
      </c>
      <c r="C47" s="220" t="s">
        <v>131</v>
      </c>
      <c r="D47" s="223">
        <v>3.5</v>
      </c>
      <c r="E47" s="222">
        <f t="shared" si="14"/>
        <v>105</v>
      </c>
      <c r="F47" s="222">
        <f t="shared" si="15"/>
        <v>45</v>
      </c>
      <c r="G47" s="222">
        <v>15</v>
      </c>
      <c r="H47" s="222">
        <v>30</v>
      </c>
      <c r="I47" s="222"/>
      <c r="J47" s="222">
        <f t="shared" si="16"/>
        <v>60</v>
      </c>
      <c r="K47" s="223">
        <f t="shared" si="17"/>
        <v>3</v>
      </c>
      <c r="L47" s="222" t="s">
        <v>282</v>
      </c>
      <c r="M47" s="223">
        <f t="shared" si="18"/>
        <v>42.857142857142854</v>
      </c>
      <c r="N47" s="224"/>
      <c r="O47" s="22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</row>
    <row r="48" spans="1:33" ht="15.75" customHeight="1">
      <c r="A48" s="215" t="s">
        <v>31</v>
      </c>
      <c r="B48" s="215" t="s">
        <v>256</v>
      </c>
      <c r="C48" s="220" t="s">
        <v>293</v>
      </c>
      <c r="D48" s="223">
        <v>7</v>
      </c>
      <c r="E48" s="222">
        <f t="shared" si="14"/>
        <v>210</v>
      </c>
      <c r="F48" s="222">
        <f t="shared" si="15"/>
        <v>90</v>
      </c>
      <c r="G48" s="222">
        <v>45</v>
      </c>
      <c r="H48" s="222"/>
      <c r="I48" s="222">
        <v>45</v>
      </c>
      <c r="J48" s="222">
        <f t="shared" si="16"/>
        <v>120</v>
      </c>
      <c r="K48" s="223">
        <f t="shared" si="17"/>
        <v>6</v>
      </c>
      <c r="L48" s="222" t="s">
        <v>282</v>
      </c>
      <c r="M48" s="223">
        <f t="shared" si="18"/>
        <v>42.857142857142854</v>
      </c>
      <c r="N48" s="224"/>
      <c r="O48" s="22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</row>
    <row r="49" spans="1:33" ht="15.75" customHeight="1">
      <c r="A49" s="215" t="s">
        <v>31</v>
      </c>
      <c r="B49" s="215" t="s">
        <v>256</v>
      </c>
      <c r="C49" s="220" t="s">
        <v>294</v>
      </c>
      <c r="D49" s="223">
        <v>3.5</v>
      </c>
      <c r="E49" s="222">
        <f t="shared" si="14"/>
        <v>105</v>
      </c>
      <c r="F49" s="222">
        <f t="shared" si="15"/>
        <v>45</v>
      </c>
      <c r="G49" s="222">
        <v>30</v>
      </c>
      <c r="H49" s="222"/>
      <c r="I49" s="222">
        <v>15</v>
      </c>
      <c r="J49" s="222">
        <f t="shared" si="16"/>
        <v>60</v>
      </c>
      <c r="K49" s="223">
        <f t="shared" si="17"/>
        <v>3</v>
      </c>
      <c r="L49" s="222" t="s">
        <v>279</v>
      </c>
      <c r="M49" s="223">
        <f t="shared" si="18"/>
        <v>42.857142857142854</v>
      </c>
      <c r="N49" s="224"/>
      <c r="O49" s="225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</row>
    <row r="50" spans="1:33" ht="15.75" customHeight="1">
      <c r="A50" s="215" t="s">
        <v>277</v>
      </c>
      <c r="B50" s="215" t="s">
        <v>295</v>
      </c>
      <c r="C50" s="220" t="s">
        <v>296</v>
      </c>
      <c r="D50" s="223">
        <v>4</v>
      </c>
      <c r="E50" s="222">
        <f t="shared" si="14"/>
        <v>120</v>
      </c>
      <c r="F50" s="222">
        <f t="shared" si="15"/>
        <v>45</v>
      </c>
      <c r="G50" s="222">
        <v>30</v>
      </c>
      <c r="H50" s="222"/>
      <c r="I50" s="222">
        <v>15</v>
      </c>
      <c r="J50" s="222">
        <f t="shared" si="16"/>
        <v>75</v>
      </c>
      <c r="K50" s="223">
        <f t="shared" si="17"/>
        <v>3</v>
      </c>
      <c r="L50" s="222" t="s">
        <v>279</v>
      </c>
      <c r="M50" s="223">
        <f t="shared" si="18"/>
        <v>37.5</v>
      </c>
      <c r="N50" s="224"/>
      <c r="O50" s="22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</row>
    <row r="51" spans="1:33" ht="15.75" customHeight="1">
      <c r="A51" s="215"/>
      <c r="B51" s="215"/>
      <c r="C51" s="226" t="s">
        <v>55</v>
      </c>
      <c r="D51" s="227">
        <f t="shared" ref="D51:L51" si="19">SUM(D45:D50)</f>
        <v>30</v>
      </c>
      <c r="E51" s="228">
        <f t="shared" si="19"/>
        <v>900</v>
      </c>
      <c r="F51" s="228">
        <f t="shared" si="19"/>
        <v>375</v>
      </c>
      <c r="G51" s="228">
        <f t="shared" si="19"/>
        <v>210</v>
      </c>
      <c r="H51" s="228">
        <f t="shared" si="19"/>
        <v>30</v>
      </c>
      <c r="I51" s="228">
        <f t="shared" si="19"/>
        <v>135</v>
      </c>
      <c r="J51" s="228">
        <f t="shared" si="19"/>
        <v>525</v>
      </c>
      <c r="K51" s="228">
        <f t="shared" si="19"/>
        <v>25</v>
      </c>
      <c r="L51" s="228">
        <f t="shared" si="19"/>
        <v>0</v>
      </c>
      <c r="M51" s="228"/>
      <c r="N51" s="229"/>
      <c r="O51" s="229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</row>
    <row r="52" spans="1:33" ht="15.75" customHeight="1">
      <c r="A52" s="215"/>
      <c r="B52" s="215"/>
      <c r="C52" s="230" t="s">
        <v>285</v>
      </c>
      <c r="D52" s="231">
        <f>30-D51</f>
        <v>0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</row>
    <row r="53" spans="1:33" ht="15.75" customHeight="1">
      <c r="A53" s="215"/>
      <c r="B53" s="215"/>
      <c r="C53" s="230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</row>
    <row r="54" spans="1:33" ht="15.75" customHeight="1">
      <c r="A54" s="215"/>
      <c r="B54" s="215"/>
      <c r="C54" s="217" t="s">
        <v>297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ht="15.75" customHeight="1">
      <c r="A55" s="215"/>
      <c r="B55" s="215"/>
      <c r="C55" s="456" t="s">
        <v>265</v>
      </c>
      <c r="D55" s="453" t="s">
        <v>266</v>
      </c>
      <c r="E55" s="454" t="s">
        <v>267</v>
      </c>
      <c r="F55" s="374"/>
      <c r="G55" s="374"/>
      <c r="H55" s="374"/>
      <c r="I55" s="374"/>
      <c r="J55" s="372"/>
      <c r="K55" s="453" t="s">
        <v>268</v>
      </c>
      <c r="L55" s="453" t="s">
        <v>269</v>
      </c>
      <c r="M55" s="453" t="s">
        <v>270</v>
      </c>
      <c r="N55" s="219"/>
      <c r="O55" s="219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ht="15.75" customHeight="1">
      <c r="A56" s="215"/>
      <c r="B56" s="215"/>
      <c r="C56" s="403"/>
      <c r="D56" s="403"/>
      <c r="E56" s="453" t="s">
        <v>66</v>
      </c>
      <c r="F56" s="455" t="s">
        <v>271</v>
      </c>
      <c r="G56" s="374"/>
      <c r="H56" s="374"/>
      <c r="I56" s="372"/>
      <c r="J56" s="453" t="s">
        <v>287</v>
      </c>
      <c r="K56" s="403"/>
      <c r="L56" s="403"/>
      <c r="M56" s="403"/>
      <c r="N56" s="219"/>
      <c r="O56" s="219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ht="15.75" customHeight="1">
      <c r="A57" s="215"/>
      <c r="B57" s="215"/>
      <c r="C57" s="403"/>
      <c r="D57" s="403"/>
      <c r="E57" s="403"/>
      <c r="F57" s="453" t="s">
        <v>273</v>
      </c>
      <c r="G57" s="454" t="s">
        <v>274</v>
      </c>
      <c r="H57" s="374"/>
      <c r="I57" s="372"/>
      <c r="J57" s="403"/>
      <c r="K57" s="403"/>
      <c r="L57" s="403"/>
      <c r="M57" s="403"/>
      <c r="N57" s="219"/>
      <c r="O57" s="219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</row>
    <row r="58" spans="1:33" ht="15.75" customHeight="1">
      <c r="A58" s="215"/>
      <c r="B58" s="215"/>
      <c r="C58" s="403"/>
      <c r="D58" s="403"/>
      <c r="E58" s="403"/>
      <c r="F58" s="403"/>
      <c r="G58" s="453" t="s">
        <v>275</v>
      </c>
      <c r="H58" s="453" t="s">
        <v>276</v>
      </c>
      <c r="I58" s="453" t="s">
        <v>31</v>
      </c>
      <c r="J58" s="403"/>
      <c r="K58" s="403"/>
      <c r="L58" s="403"/>
      <c r="M58" s="403"/>
      <c r="N58" s="219"/>
      <c r="O58" s="219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</row>
    <row r="59" spans="1:33" ht="15.75" customHeight="1">
      <c r="A59" s="215"/>
      <c r="B59" s="215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219"/>
      <c r="O59" s="219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 spans="1:33" ht="15.75" customHeight="1">
      <c r="A60" s="215"/>
      <c r="B60" s="215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219"/>
      <c r="O60" s="219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</row>
    <row r="61" spans="1:33" ht="15.75" customHeight="1">
      <c r="A61" s="215"/>
      <c r="B61" s="215"/>
      <c r="C61" s="452"/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219"/>
      <c r="O61" s="219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</row>
    <row r="62" spans="1:33" ht="15.75" customHeight="1">
      <c r="A62" s="215" t="s">
        <v>31</v>
      </c>
      <c r="B62" s="215" t="s">
        <v>256</v>
      </c>
      <c r="C62" s="226" t="s">
        <v>51</v>
      </c>
      <c r="D62" s="221">
        <v>4.5</v>
      </c>
      <c r="E62" s="222">
        <f t="shared" ref="E62:E67" si="20">D62*30</f>
        <v>135</v>
      </c>
      <c r="F62" s="222"/>
      <c r="G62" s="222"/>
      <c r="H62" s="222"/>
      <c r="I62" s="222"/>
      <c r="J62" s="222">
        <f t="shared" ref="J62:J67" si="21">E62-F62</f>
        <v>135</v>
      </c>
      <c r="K62" s="223">
        <f t="shared" ref="K62:K67" si="22">F62/18</f>
        <v>0</v>
      </c>
      <c r="L62" s="222" t="s">
        <v>282</v>
      </c>
      <c r="M62" s="223">
        <f t="shared" ref="M62:M67" si="23">F62/E62*100</f>
        <v>0</v>
      </c>
      <c r="N62" s="224"/>
      <c r="O62" s="22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</row>
    <row r="63" spans="1:33" ht="15.75" customHeight="1">
      <c r="A63" s="215" t="s">
        <v>31</v>
      </c>
      <c r="B63" s="215" t="s">
        <v>256</v>
      </c>
      <c r="C63" s="220" t="s">
        <v>298</v>
      </c>
      <c r="D63" s="223">
        <v>9</v>
      </c>
      <c r="E63" s="222">
        <f t="shared" si="20"/>
        <v>270</v>
      </c>
      <c r="F63" s="222">
        <f t="shared" ref="F63:F67" si="24">G63+H63+I63</f>
        <v>108</v>
      </c>
      <c r="G63" s="222">
        <v>54</v>
      </c>
      <c r="H63" s="222"/>
      <c r="I63" s="222">
        <v>54</v>
      </c>
      <c r="J63" s="222">
        <f t="shared" si="21"/>
        <v>162</v>
      </c>
      <c r="K63" s="223">
        <f t="shared" si="22"/>
        <v>6</v>
      </c>
      <c r="L63" s="222" t="s">
        <v>279</v>
      </c>
      <c r="M63" s="223">
        <f t="shared" si="23"/>
        <v>40</v>
      </c>
      <c r="N63" s="224"/>
      <c r="O63" s="22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</row>
    <row r="64" spans="1:33" ht="15.75" customHeight="1">
      <c r="A64" s="215" t="s">
        <v>31</v>
      </c>
      <c r="B64" s="215" t="s">
        <v>256</v>
      </c>
      <c r="C64" s="220" t="s">
        <v>125</v>
      </c>
      <c r="D64" s="223">
        <v>1.5</v>
      </c>
      <c r="E64" s="222">
        <f t="shared" si="20"/>
        <v>45</v>
      </c>
      <c r="F64" s="222">
        <f t="shared" si="24"/>
        <v>0</v>
      </c>
      <c r="G64" s="222"/>
      <c r="H64" s="222"/>
      <c r="I64" s="222"/>
      <c r="J64" s="222">
        <f t="shared" si="21"/>
        <v>45</v>
      </c>
      <c r="K64" s="223">
        <f t="shared" si="22"/>
        <v>0</v>
      </c>
      <c r="L64" s="222" t="s">
        <v>282</v>
      </c>
      <c r="M64" s="223">
        <f t="shared" si="23"/>
        <v>0</v>
      </c>
      <c r="N64" s="224"/>
      <c r="O64" s="22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</row>
    <row r="65" spans="1:33" ht="15.75" customHeight="1">
      <c r="A65" s="215" t="s">
        <v>31</v>
      </c>
      <c r="B65" s="215" t="s">
        <v>256</v>
      </c>
      <c r="C65" s="220" t="s">
        <v>299</v>
      </c>
      <c r="D65" s="223">
        <v>8</v>
      </c>
      <c r="E65" s="222">
        <f t="shared" si="20"/>
        <v>240</v>
      </c>
      <c r="F65" s="222">
        <f t="shared" si="24"/>
        <v>90</v>
      </c>
      <c r="G65" s="222">
        <v>54</v>
      </c>
      <c r="H65" s="222"/>
      <c r="I65" s="222">
        <v>36</v>
      </c>
      <c r="J65" s="222">
        <f t="shared" si="21"/>
        <v>150</v>
      </c>
      <c r="K65" s="223">
        <f t="shared" si="22"/>
        <v>5</v>
      </c>
      <c r="L65" s="222" t="s">
        <v>279</v>
      </c>
      <c r="M65" s="223">
        <f t="shared" si="23"/>
        <v>37.5</v>
      </c>
      <c r="N65" s="224"/>
      <c r="O65" s="22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</row>
    <row r="66" spans="1:33" ht="15.75" customHeight="1">
      <c r="A66" s="215" t="s">
        <v>31</v>
      </c>
      <c r="B66" s="215" t="s">
        <v>295</v>
      </c>
      <c r="C66" s="220" t="s">
        <v>300</v>
      </c>
      <c r="D66" s="223">
        <v>3.5</v>
      </c>
      <c r="E66" s="222">
        <f t="shared" si="20"/>
        <v>105</v>
      </c>
      <c r="F66" s="222">
        <f t="shared" si="24"/>
        <v>36</v>
      </c>
      <c r="G66" s="222">
        <v>18</v>
      </c>
      <c r="H66" s="222"/>
      <c r="I66" s="222">
        <v>18</v>
      </c>
      <c r="J66" s="222">
        <f t="shared" si="21"/>
        <v>69</v>
      </c>
      <c r="K66" s="223">
        <f t="shared" si="22"/>
        <v>2</v>
      </c>
      <c r="L66" s="222" t="s">
        <v>277</v>
      </c>
      <c r="M66" s="223">
        <f t="shared" si="23"/>
        <v>34.285714285714285</v>
      </c>
      <c r="N66" s="224"/>
      <c r="O66" s="22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</row>
    <row r="67" spans="1:33" ht="15.75" customHeight="1">
      <c r="A67" s="215" t="s">
        <v>277</v>
      </c>
      <c r="B67" s="215" t="s">
        <v>295</v>
      </c>
      <c r="C67" s="220" t="s">
        <v>301</v>
      </c>
      <c r="D67" s="223">
        <v>3.5</v>
      </c>
      <c r="E67" s="222">
        <f t="shared" si="20"/>
        <v>105</v>
      </c>
      <c r="F67" s="222">
        <f t="shared" si="24"/>
        <v>36</v>
      </c>
      <c r="G67" s="222">
        <v>18</v>
      </c>
      <c r="H67" s="222"/>
      <c r="I67" s="222">
        <v>18</v>
      </c>
      <c r="J67" s="222">
        <f t="shared" si="21"/>
        <v>69</v>
      </c>
      <c r="K67" s="223">
        <f t="shared" si="22"/>
        <v>2</v>
      </c>
      <c r="L67" s="222" t="s">
        <v>277</v>
      </c>
      <c r="M67" s="223">
        <f t="shared" si="23"/>
        <v>34.285714285714285</v>
      </c>
      <c r="N67" s="224"/>
      <c r="O67" s="22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</row>
    <row r="68" spans="1:33" ht="15.75" customHeight="1">
      <c r="A68" s="215"/>
      <c r="B68" s="215"/>
      <c r="C68" s="226" t="s">
        <v>55</v>
      </c>
      <c r="D68" s="227">
        <f t="shared" ref="D68:K68" si="25">SUM(D62:D67)</f>
        <v>30</v>
      </c>
      <c r="E68" s="228">
        <f t="shared" si="25"/>
        <v>900</v>
      </c>
      <c r="F68" s="228">
        <f t="shared" si="25"/>
        <v>270</v>
      </c>
      <c r="G68" s="228">
        <f t="shared" si="25"/>
        <v>144</v>
      </c>
      <c r="H68" s="228">
        <f t="shared" si="25"/>
        <v>0</v>
      </c>
      <c r="I68" s="228">
        <f t="shared" si="25"/>
        <v>126</v>
      </c>
      <c r="J68" s="228">
        <f t="shared" si="25"/>
        <v>630</v>
      </c>
      <c r="K68" s="228">
        <f t="shared" si="25"/>
        <v>15</v>
      </c>
      <c r="L68" s="228"/>
      <c r="M68" s="228"/>
      <c r="N68" s="229"/>
      <c r="O68" s="2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</row>
    <row r="69" spans="1:33" ht="15.75" customHeight="1">
      <c r="A69" s="215"/>
      <c r="B69" s="215"/>
      <c r="C69" s="230" t="s">
        <v>285</v>
      </c>
      <c r="D69" s="231">
        <f>30-D68</f>
        <v>0</v>
      </c>
      <c r="E69" s="229"/>
      <c r="F69" s="229"/>
      <c r="G69" s="229"/>
      <c r="H69" s="229"/>
      <c r="I69" s="229"/>
      <c r="J69" s="229"/>
      <c r="K69" s="229"/>
      <c r="L69" s="229"/>
      <c r="M69" s="218"/>
      <c r="N69" s="218"/>
      <c r="O69" s="218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33" ht="15.75" customHeight="1">
      <c r="A70" s="215"/>
      <c r="B70" s="215"/>
      <c r="C70" s="217" t="s">
        <v>302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</row>
    <row r="71" spans="1:33" ht="15.75" customHeight="1">
      <c r="A71" s="215"/>
      <c r="B71" s="215"/>
      <c r="C71" s="456" t="s">
        <v>265</v>
      </c>
      <c r="D71" s="453" t="s">
        <v>266</v>
      </c>
      <c r="E71" s="454" t="s">
        <v>267</v>
      </c>
      <c r="F71" s="374"/>
      <c r="G71" s="374"/>
      <c r="H71" s="374"/>
      <c r="I71" s="374"/>
      <c r="J71" s="372"/>
      <c r="K71" s="453" t="s">
        <v>268</v>
      </c>
      <c r="L71" s="453" t="s">
        <v>269</v>
      </c>
      <c r="M71" s="453" t="s">
        <v>270</v>
      </c>
      <c r="N71" s="219"/>
      <c r="O71" s="219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</row>
    <row r="72" spans="1:33" ht="15.75" customHeight="1">
      <c r="A72" s="215"/>
      <c r="B72" s="215"/>
      <c r="C72" s="403"/>
      <c r="D72" s="403"/>
      <c r="E72" s="453" t="s">
        <v>66</v>
      </c>
      <c r="F72" s="455" t="s">
        <v>271</v>
      </c>
      <c r="G72" s="374"/>
      <c r="H72" s="374"/>
      <c r="I72" s="372"/>
      <c r="J72" s="453" t="s">
        <v>287</v>
      </c>
      <c r="K72" s="403"/>
      <c r="L72" s="403"/>
      <c r="M72" s="403"/>
      <c r="N72" s="219"/>
      <c r="O72" s="219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</row>
    <row r="73" spans="1:33" ht="15.75" customHeight="1">
      <c r="A73" s="215"/>
      <c r="B73" s="215"/>
      <c r="C73" s="403"/>
      <c r="D73" s="403"/>
      <c r="E73" s="403"/>
      <c r="F73" s="453" t="s">
        <v>273</v>
      </c>
      <c r="G73" s="454" t="s">
        <v>274</v>
      </c>
      <c r="H73" s="374"/>
      <c r="I73" s="372"/>
      <c r="J73" s="403"/>
      <c r="K73" s="403"/>
      <c r="L73" s="403"/>
      <c r="M73" s="403"/>
      <c r="N73" s="219"/>
      <c r="O73" s="219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</row>
    <row r="74" spans="1:33" ht="15.75" customHeight="1">
      <c r="A74" s="215"/>
      <c r="B74" s="215"/>
      <c r="C74" s="403"/>
      <c r="D74" s="403"/>
      <c r="E74" s="403"/>
      <c r="F74" s="403"/>
      <c r="G74" s="453" t="s">
        <v>275</v>
      </c>
      <c r="H74" s="453" t="s">
        <v>276</v>
      </c>
      <c r="I74" s="453" t="s">
        <v>31</v>
      </c>
      <c r="J74" s="403"/>
      <c r="K74" s="403"/>
      <c r="L74" s="403"/>
      <c r="M74" s="403"/>
      <c r="N74" s="219"/>
      <c r="O74" s="219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</row>
    <row r="75" spans="1:33" ht="15.75" customHeight="1">
      <c r="A75" s="215"/>
      <c r="B75" s="215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219"/>
      <c r="O75" s="219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</row>
    <row r="76" spans="1:33" ht="15.75" customHeight="1">
      <c r="A76" s="215"/>
      <c r="B76" s="215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219"/>
      <c r="O76" s="219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</row>
    <row r="77" spans="1:33" ht="15.75" customHeight="1">
      <c r="A77" s="215"/>
      <c r="B77" s="215"/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219"/>
      <c r="O77" s="219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</row>
    <row r="78" spans="1:33" ht="15.75" customHeight="1">
      <c r="A78" s="215" t="s">
        <v>31</v>
      </c>
      <c r="B78" s="215" t="s">
        <v>256</v>
      </c>
      <c r="C78" s="220" t="s">
        <v>137</v>
      </c>
      <c r="D78" s="221">
        <v>5</v>
      </c>
      <c r="E78" s="222">
        <f t="shared" ref="E78:E83" si="26">D78*30</f>
        <v>150</v>
      </c>
      <c r="F78" s="222">
        <f t="shared" ref="F78:F83" si="27">G78+H78+I78</f>
        <v>60</v>
      </c>
      <c r="G78" s="222">
        <v>30</v>
      </c>
      <c r="H78" s="222"/>
      <c r="I78" s="222">
        <v>30</v>
      </c>
      <c r="J78" s="222">
        <f t="shared" ref="J78:J83" si="28">E78-F78</f>
        <v>90</v>
      </c>
      <c r="K78" s="223">
        <f t="shared" ref="K78:K83" si="29">F78/15</f>
        <v>4</v>
      </c>
      <c r="L78" s="222" t="s">
        <v>279</v>
      </c>
      <c r="M78" s="223">
        <f t="shared" ref="M78:M83" si="30">F78/E78*100</f>
        <v>40</v>
      </c>
      <c r="N78" s="224"/>
      <c r="O78" s="225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</row>
    <row r="79" spans="1:33" ht="15.75" customHeight="1">
      <c r="A79" s="215" t="s">
        <v>31</v>
      </c>
      <c r="B79" s="215" t="s">
        <v>256</v>
      </c>
      <c r="C79" s="220" t="s">
        <v>303</v>
      </c>
      <c r="D79" s="223">
        <v>6</v>
      </c>
      <c r="E79" s="222">
        <f t="shared" si="26"/>
        <v>180</v>
      </c>
      <c r="F79" s="222">
        <f t="shared" si="27"/>
        <v>75</v>
      </c>
      <c r="G79" s="222">
        <v>30</v>
      </c>
      <c r="H79" s="222"/>
      <c r="I79" s="222">
        <v>45</v>
      </c>
      <c r="J79" s="222">
        <f t="shared" si="28"/>
        <v>105</v>
      </c>
      <c r="K79" s="223">
        <f t="shared" si="29"/>
        <v>5</v>
      </c>
      <c r="L79" s="222" t="s">
        <v>282</v>
      </c>
      <c r="M79" s="223">
        <f t="shared" si="30"/>
        <v>41.666666666666671</v>
      </c>
      <c r="N79" s="224"/>
      <c r="O79" s="225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</row>
    <row r="80" spans="1:33" ht="15.75" customHeight="1">
      <c r="A80" s="215" t="s">
        <v>31</v>
      </c>
      <c r="B80" s="215" t="s">
        <v>256</v>
      </c>
      <c r="C80" s="220" t="s">
        <v>304</v>
      </c>
      <c r="D80" s="223">
        <v>6</v>
      </c>
      <c r="E80" s="222">
        <f t="shared" si="26"/>
        <v>180</v>
      </c>
      <c r="F80" s="222">
        <f t="shared" si="27"/>
        <v>90</v>
      </c>
      <c r="G80" s="222">
        <v>45</v>
      </c>
      <c r="H80" s="222"/>
      <c r="I80" s="222">
        <v>45</v>
      </c>
      <c r="J80" s="222">
        <f t="shared" si="28"/>
        <v>90</v>
      </c>
      <c r="K80" s="223">
        <f t="shared" si="29"/>
        <v>6</v>
      </c>
      <c r="L80" s="222" t="s">
        <v>279</v>
      </c>
      <c r="M80" s="223">
        <f t="shared" si="30"/>
        <v>50</v>
      </c>
      <c r="N80" s="224"/>
      <c r="O80" s="225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</row>
    <row r="81" spans="1:33" ht="15.75" customHeight="1">
      <c r="A81" s="215" t="s">
        <v>31</v>
      </c>
      <c r="B81" s="215" t="s">
        <v>256</v>
      </c>
      <c r="C81" s="220" t="s">
        <v>144</v>
      </c>
      <c r="D81" s="223">
        <v>5</v>
      </c>
      <c r="E81" s="222">
        <f t="shared" si="26"/>
        <v>150</v>
      </c>
      <c r="F81" s="222">
        <f t="shared" si="27"/>
        <v>75</v>
      </c>
      <c r="G81" s="222">
        <v>45</v>
      </c>
      <c r="H81" s="222"/>
      <c r="I81" s="222">
        <v>30</v>
      </c>
      <c r="J81" s="222">
        <f t="shared" si="28"/>
        <v>75</v>
      </c>
      <c r="K81" s="223">
        <f t="shared" si="29"/>
        <v>5</v>
      </c>
      <c r="L81" s="222" t="s">
        <v>279</v>
      </c>
      <c r="M81" s="223">
        <f t="shared" si="30"/>
        <v>50</v>
      </c>
      <c r="N81" s="224"/>
      <c r="O81" s="225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15.75" customHeight="1">
      <c r="A82" s="215" t="s">
        <v>277</v>
      </c>
      <c r="B82" s="215" t="s">
        <v>256</v>
      </c>
      <c r="C82" s="232" t="s">
        <v>106</v>
      </c>
      <c r="D82" s="223">
        <v>4</v>
      </c>
      <c r="E82" s="222">
        <f t="shared" si="26"/>
        <v>120</v>
      </c>
      <c r="F82" s="222">
        <f t="shared" si="27"/>
        <v>45</v>
      </c>
      <c r="G82" s="222">
        <v>15</v>
      </c>
      <c r="H82" s="222">
        <v>15</v>
      </c>
      <c r="I82" s="222">
        <v>15</v>
      </c>
      <c r="J82" s="222">
        <f t="shared" si="28"/>
        <v>75</v>
      </c>
      <c r="K82" s="223">
        <f t="shared" si="29"/>
        <v>3</v>
      </c>
      <c r="L82" s="222" t="s">
        <v>282</v>
      </c>
      <c r="M82" s="223">
        <f t="shared" si="30"/>
        <v>37.5</v>
      </c>
      <c r="N82" s="224"/>
      <c r="O82" s="225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</row>
    <row r="83" spans="1:33" ht="15.75" customHeight="1">
      <c r="A83" s="215" t="s">
        <v>31</v>
      </c>
      <c r="B83" s="215" t="s">
        <v>295</v>
      </c>
      <c r="C83" s="220" t="s">
        <v>305</v>
      </c>
      <c r="D83" s="223">
        <v>4</v>
      </c>
      <c r="E83" s="222">
        <f t="shared" si="26"/>
        <v>120</v>
      </c>
      <c r="F83" s="222">
        <f t="shared" si="27"/>
        <v>60</v>
      </c>
      <c r="G83" s="222">
        <v>30</v>
      </c>
      <c r="H83" s="222"/>
      <c r="I83" s="222">
        <v>30</v>
      </c>
      <c r="J83" s="222">
        <f t="shared" si="28"/>
        <v>60</v>
      </c>
      <c r="K83" s="223">
        <f t="shared" si="29"/>
        <v>4</v>
      </c>
      <c r="L83" s="222" t="s">
        <v>282</v>
      </c>
      <c r="M83" s="223">
        <f t="shared" si="30"/>
        <v>50</v>
      </c>
      <c r="N83" s="224"/>
      <c r="O83" s="225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</row>
    <row r="84" spans="1:33" ht="15.75" customHeight="1">
      <c r="A84" s="215"/>
      <c r="B84" s="215"/>
      <c r="C84" s="226" t="s">
        <v>55</v>
      </c>
      <c r="D84" s="227">
        <f t="shared" ref="D84:M84" si="31">SUM(D78:D83)</f>
        <v>30</v>
      </c>
      <c r="E84" s="228">
        <f t="shared" si="31"/>
        <v>900</v>
      </c>
      <c r="F84" s="228">
        <f t="shared" si="31"/>
        <v>405</v>
      </c>
      <c r="G84" s="228">
        <f t="shared" si="31"/>
        <v>195</v>
      </c>
      <c r="H84" s="228">
        <f t="shared" si="31"/>
        <v>15</v>
      </c>
      <c r="I84" s="228">
        <f t="shared" si="31"/>
        <v>195</v>
      </c>
      <c r="J84" s="228">
        <f t="shared" si="31"/>
        <v>495</v>
      </c>
      <c r="K84" s="228">
        <f t="shared" si="31"/>
        <v>27</v>
      </c>
      <c r="L84" s="228">
        <f t="shared" si="31"/>
        <v>0</v>
      </c>
      <c r="M84" s="228">
        <f t="shared" si="31"/>
        <v>269.16666666666669</v>
      </c>
      <c r="N84" s="229"/>
      <c r="O84" s="229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</row>
    <row r="85" spans="1:33" ht="18" customHeight="1">
      <c r="A85" s="215"/>
      <c r="B85" s="215"/>
      <c r="C85" s="230" t="s">
        <v>285</v>
      </c>
      <c r="D85" s="231">
        <f>30-D84</f>
        <v>0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</row>
    <row r="86" spans="1:33" ht="15.75" customHeight="1">
      <c r="A86" s="215"/>
      <c r="B86" s="215"/>
      <c r="C86" s="217" t="s">
        <v>306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</row>
    <row r="87" spans="1:33" ht="15.75" customHeight="1">
      <c r="A87" s="215"/>
      <c r="B87" s="215"/>
      <c r="C87" s="456" t="s">
        <v>265</v>
      </c>
      <c r="D87" s="453" t="s">
        <v>266</v>
      </c>
      <c r="E87" s="454" t="s">
        <v>267</v>
      </c>
      <c r="F87" s="374"/>
      <c r="G87" s="374"/>
      <c r="H87" s="374"/>
      <c r="I87" s="374"/>
      <c r="J87" s="372"/>
      <c r="K87" s="453" t="s">
        <v>268</v>
      </c>
      <c r="L87" s="453" t="s">
        <v>269</v>
      </c>
      <c r="M87" s="453" t="s">
        <v>270</v>
      </c>
      <c r="N87" s="219"/>
      <c r="O87" s="219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</row>
    <row r="88" spans="1:33" ht="15.75" customHeight="1">
      <c r="A88" s="215"/>
      <c r="B88" s="215"/>
      <c r="C88" s="403"/>
      <c r="D88" s="403"/>
      <c r="E88" s="453" t="s">
        <v>66</v>
      </c>
      <c r="F88" s="455" t="s">
        <v>271</v>
      </c>
      <c r="G88" s="374"/>
      <c r="H88" s="374"/>
      <c r="I88" s="372"/>
      <c r="J88" s="453" t="s">
        <v>287</v>
      </c>
      <c r="K88" s="403"/>
      <c r="L88" s="403"/>
      <c r="M88" s="403"/>
      <c r="N88" s="219"/>
      <c r="O88" s="219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</row>
    <row r="89" spans="1:33" ht="15.75" customHeight="1">
      <c r="A89" s="215"/>
      <c r="B89" s="215"/>
      <c r="C89" s="403"/>
      <c r="D89" s="403"/>
      <c r="E89" s="403"/>
      <c r="F89" s="453" t="s">
        <v>273</v>
      </c>
      <c r="G89" s="454" t="s">
        <v>274</v>
      </c>
      <c r="H89" s="374"/>
      <c r="I89" s="372"/>
      <c r="J89" s="403"/>
      <c r="K89" s="403"/>
      <c r="L89" s="403"/>
      <c r="M89" s="403"/>
      <c r="N89" s="219"/>
      <c r="O89" s="219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</row>
    <row r="90" spans="1:33" ht="15.75" customHeight="1">
      <c r="A90" s="215"/>
      <c r="B90" s="215"/>
      <c r="C90" s="403"/>
      <c r="D90" s="403"/>
      <c r="E90" s="403"/>
      <c r="F90" s="403"/>
      <c r="G90" s="453" t="s">
        <v>275</v>
      </c>
      <c r="H90" s="453" t="s">
        <v>276</v>
      </c>
      <c r="I90" s="453" t="s">
        <v>31</v>
      </c>
      <c r="J90" s="403"/>
      <c r="K90" s="403"/>
      <c r="L90" s="403"/>
      <c r="M90" s="403"/>
      <c r="N90" s="219"/>
      <c r="O90" s="219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</row>
    <row r="91" spans="1:33" ht="15.75" customHeight="1">
      <c r="A91" s="215"/>
      <c r="B91" s="215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219"/>
      <c r="O91" s="219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</row>
    <row r="92" spans="1:33" ht="15.75" customHeight="1">
      <c r="A92" s="215"/>
      <c r="B92" s="215"/>
      <c r="C92" s="403"/>
      <c r="D92" s="403"/>
      <c r="E92" s="403"/>
      <c r="F92" s="403"/>
      <c r="G92" s="403"/>
      <c r="H92" s="403"/>
      <c r="I92" s="403"/>
      <c r="J92" s="403"/>
      <c r="K92" s="403"/>
      <c r="L92" s="403"/>
      <c r="M92" s="403"/>
      <c r="N92" s="219"/>
      <c r="O92" s="219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</row>
    <row r="93" spans="1:33" ht="15.75" customHeight="1">
      <c r="A93" s="215"/>
      <c r="B93" s="215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219"/>
      <c r="O93" s="21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</row>
    <row r="94" spans="1:33" ht="15.75" customHeight="1">
      <c r="A94" s="215" t="s">
        <v>31</v>
      </c>
      <c r="B94" s="215" t="s">
        <v>256</v>
      </c>
      <c r="C94" s="226" t="s">
        <v>52</v>
      </c>
      <c r="D94" s="221">
        <v>4.5</v>
      </c>
      <c r="E94" s="222">
        <f t="shared" ref="E94:E99" si="32">D94*30</f>
        <v>135</v>
      </c>
      <c r="F94" s="222"/>
      <c r="G94" s="222"/>
      <c r="H94" s="222"/>
      <c r="I94" s="222"/>
      <c r="J94" s="222">
        <f t="shared" ref="J94:J99" si="33">E94-F94</f>
        <v>135</v>
      </c>
      <c r="K94" s="223">
        <f t="shared" ref="K94:K99" si="34">F94/18</f>
        <v>0</v>
      </c>
      <c r="L94" s="222" t="s">
        <v>282</v>
      </c>
      <c r="M94" s="223">
        <f t="shared" ref="M94:M100" si="35">F94/E94*100</f>
        <v>0</v>
      </c>
      <c r="N94" s="224"/>
      <c r="O94" s="225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</row>
    <row r="95" spans="1:33" ht="15.75" customHeight="1">
      <c r="A95" s="215" t="s">
        <v>31</v>
      </c>
      <c r="B95" s="215" t="s">
        <v>256</v>
      </c>
      <c r="C95" s="220" t="s">
        <v>307</v>
      </c>
      <c r="D95" s="223">
        <v>5</v>
      </c>
      <c r="E95" s="222">
        <f t="shared" si="32"/>
        <v>150</v>
      </c>
      <c r="F95" s="222">
        <f t="shared" ref="F95:F99" si="36">G95+H95+I95</f>
        <v>72</v>
      </c>
      <c r="G95" s="222">
        <v>36</v>
      </c>
      <c r="H95" s="222"/>
      <c r="I95" s="222">
        <v>36</v>
      </c>
      <c r="J95" s="222">
        <f t="shared" si="33"/>
        <v>78</v>
      </c>
      <c r="K95" s="223">
        <f t="shared" si="34"/>
        <v>4</v>
      </c>
      <c r="L95" s="222" t="s">
        <v>279</v>
      </c>
      <c r="M95" s="223">
        <f t="shared" si="35"/>
        <v>48</v>
      </c>
      <c r="N95" s="224"/>
      <c r="O95" s="225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</row>
    <row r="96" spans="1:33" ht="15.75" customHeight="1">
      <c r="A96" s="215" t="s">
        <v>31</v>
      </c>
      <c r="B96" s="215" t="s">
        <v>256</v>
      </c>
      <c r="C96" s="220" t="s">
        <v>146</v>
      </c>
      <c r="D96" s="223">
        <v>5.5</v>
      </c>
      <c r="E96" s="222">
        <f t="shared" si="32"/>
        <v>165</v>
      </c>
      <c r="F96" s="222">
        <f t="shared" si="36"/>
        <v>72</v>
      </c>
      <c r="G96" s="222">
        <v>36</v>
      </c>
      <c r="H96" s="222">
        <v>36</v>
      </c>
      <c r="I96" s="222"/>
      <c r="J96" s="222">
        <f t="shared" si="33"/>
        <v>93</v>
      </c>
      <c r="K96" s="223">
        <f t="shared" si="34"/>
        <v>4</v>
      </c>
      <c r="L96" s="222" t="s">
        <v>279</v>
      </c>
      <c r="M96" s="223">
        <f t="shared" si="35"/>
        <v>43.636363636363633</v>
      </c>
      <c r="N96" s="224"/>
      <c r="O96" s="225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</row>
    <row r="97" spans="1:33" ht="15.75" customHeight="1">
      <c r="A97" s="215" t="s">
        <v>31</v>
      </c>
      <c r="B97" s="215" t="s">
        <v>295</v>
      </c>
      <c r="C97" s="220" t="s">
        <v>308</v>
      </c>
      <c r="D97" s="223">
        <v>5</v>
      </c>
      <c r="E97" s="222">
        <f t="shared" si="32"/>
        <v>150</v>
      </c>
      <c r="F97" s="222">
        <f t="shared" si="36"/>
        <v>72</v>
      </c>
      <c r="G97" s="222">
        <v>36</v>
      </c>
      <c r="H97" s="222"/>
      <c r="I97" s="222">
        <v>36</v>
      </c>
      <c r="J97" s="222">
        <f t="shared" si="33"/>
        <v>78</v>
      </c>
      <c r="K97" s="223">
        <f t="shared" si="34"/>
        <v>4</v>
      </c>
      <c r="L97" s="222" t="s">
        <v>279</v>
      </c>
      <c r="M97" s="223">
        <f t="shared" si="35"/>
        <v>48</v>
      </c>
      <c r="N97" s="224"/>
      <c r="O97" s="225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</row>
    <row r="98" spans="1:33" ht="15.75" customHeight="1">
      <c r="A98" s="215" t="s">
        <v>31</v>
      </c>
      <c r="B98" s="215" t="s">
        <v>295</v>
      </c>
      <c r="C98" s="220" t="s">
        <v>309</v>
      </c>
      <c r="D98" s="223">
        <v>5</v>
      </c>
      <c r="E98" s="222">
        <f t="shared" si="32"/>
        <v>150</v>
      </c>
      <c r="F98" s="222">
        <f t="shared" si="36"/>
        <v>72</v>
      </c>
      <c r="G98" s="222">
        <v>36</v>
      </c>
      <c r="H98" s="222"/>
      <c r="I98" s="222">
        <v>36</v>
      </c>
      <c r="J98" s="222">
        <f t="shared" si="33"/>
        <v>78</v>
      </c>
      <c r="K98" s="223">
        <f t="shared" si="34"/>
        <v>4</v>
      </c>
      <c r="L98" s="222" t="s">
        <v>282</v>
      </c>
      <c r="M98" s="223">
        <f t="shared" si="35"/>
        <v>48</v>
      </c>
      <c r="N98" s="224"/>
      <c r="O98" s="225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</row>
    <row r="99" spans="1:33" ht="15.75" customHeight="1">
      <c r="A99" s="215" t="s">
        <v>31</v>
      </c>
      <c r="B99" s="215" t="s">
        <v>295</v>
      </c>
      <c r="C99" s="233" t="s">
        <v>310</v>
      </c>
      <c r="D99" s="234">
        <v>5</v>
      </c>
      <c r="E99" s="222">
        <f t="shared" si="32"/>
        <v>150</v>
      </c>
      <c r="F99" s="222">
        <f t="shared" si="36"/>
        <v>72</v>
      </c>
      <c r="G99" s="222">
        <v>36</v>
      </c>
      <c r="H99" s="222"/>
      <c r="I99" s="222">
        <v>36</v>
      </c>
      <c r="J99" s="222">
        <f t="shared" si="33"/>
        <v>78</v>
      </c>
      <c r="K99" s="223">
        <f t="shared" si="34"/>
        <v>4</v>
      </c>
      <c r="L99" s="222" t="s">
        <v>277</v>
      </c>
      <c r="M99" s="223">
        <f t="shared" si="35"/>
        <v>48</v>
      </c>
      <c r="N99" s="224"/>
      <c r="O99" s="225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</row>
    <row r="100" spans="1:33" ht="15.75" customHeight="1">
      <c r="A100" s="215"/>
      <c r="B100" s="215"/>
      <c r="C100" s="226" t="s">
        <v>55</v>
      </c>
      <c r="D100" s="227">
        <f t="shared" ref="D100:K100" si="37">SUM(D94:D99)</f>
        <v>30</v>
      </c>
      <c r="E100" s="228">
        <f t="shared" si="37"/>
        <v>900</v>
      </c>
      <c r="F100" s="228">
        <f t="shared" si="37"/>
        <v>360</v>
      </c>
      <c r="G100" s="228">
        <f t="shared" si="37"/>
        <v>180</v>
      </c>
      <c r="H100" s="228">
        <f t="shared" si="37"/>
        <v>36</v>
      </c>
      <c r="I100" s="228">
        <f t="shared" si="37"/>
        <v>144</v>
      </c>
      <c r="J100" s="228">
        <f t="shared" si="37"/>
        <v>540</v>
      </c>
      <c r="K100" s="228">
        <f t="shared" si="37"/>
        <v>20</v>
      </c>
      <c r="L100" s="228"/>
      <c r="M100" s="223">
        <f t="shared" si="35"/>
        <v>40</v>
      </c>
      <c r="N100" s="224"/>
      <c r="O100" s="229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</row>
    <row r="101" spans="1:33" ht="15.75" customHeight="1">
      <c r="A101" s="215"/>
      <c r="B101" s="215"/>
      <c r="C101" s="230" t="s">
        <v>285</v>
      </c>
      <c r="D101" s="231">
        <f>30-D100</f>
        <v>0</v>
      </c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</row>
    <row r="102" spans="1:33" ht="15.75" customHeight="1">
      <c r="A102" s="215"/>
      <c r="B102" s="215"/>
      <c r="C102" s="230"/>
      <c r="D102" s="231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</row>
    <row r="103" spans="1:33" ht="15.75" customHeight="1">
      <c r="A103" s="215"/>
      <c r="B103" s="215"/>
      <c r="C103" s="230"/>
      <c r="D103" s="231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</row>
    <row r="104" spans="1:33" ht="15.75" customHeight="1">
      <c r="A104" s="215"/>
      <c r="B104" s="215"/>
      <c r="C104" s="230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</row>
    <row r="105" spans="1:33" ht="15.75" customHeight="1">
      <c r="A105" s="215"/>
      <c r="B105" s="215"/>
      <c r="C105" s="217" t="s">
        <v>311</v>
      </c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</row>
    <row r="106" spans="1:33" ht="15.75" customHeight="1">
      <c r="A106" s="215"/>
      <c r="B106" s="215"/>
      <c r="C106" s="456" t="s">
        <v>265</v>
      </c>
      <c r="D106" s="453" t="s">
        <v>266</v>
      </c>
      <c r="E106" s="454" t="s">
        <v>267</v>
      </c>
      <c r="F106" s="374"/>
      <c r="G106" s="374"/>
      <c r="H106" s="374"/>
      <c r="I106" s="374"/>
      <c r="J106" s="372"/>
      <c r="K106" s="453" t="s">
        <v>268</v>
      </c>
      <c r="L106" s="453" t="s">
        <v>269</v>
      </c>
      <c r="M106" s="453" t="s">
        <v>270</v>
      </c>
      <c r="N106" s="219"/>
      <c r="O106" s="219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5.75" customHeight="1">
      <c r="A107" s="215"/>
      <c r="B107" s="215"/>
      <c r="C107" s="403"/>
      <c r="D107" s="403"/>
      <c r="E107" s="453" t="s">
        <v>66</v>
      </c>
      <c r="F107" s="455" t="s">
        <v>271</v>
      </c>
      <c r="G107" s="374"/>
      <c r="H107" s="374"/>
      <c r="I107" s="372"/>
      <c r="J107" s="453" t="s">
        <v>287</v>
      </c>
      <c r="K107" s="403"/>
      <c r="L107" s="403"/>
      <c r="M107" s="403"/>
      <c r="N107" s="219"/>
      <c r="O107" s="219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</row>
    <row r="108" spans="1:33" ht="15.75" customHeight="1">
      <c r="A108" s="215"/>
      <c r="B108" s="215"/>
      <c r="C108" s="403"/>
      <c r="D108" s="403"/>
      <c r="E108" s="403"/>
      <c r="F108" s="453" t="s">
        <v>273</v>
      </c>
      <c r="G108" s="454" t="s">
        <v>274</v>
      </c>
      <c r="H108" s="374"/>
      <c r="I108" s="372"/>
      <c r="J108" s="403"/>
      <c r="K108" s="403"/>
      <c r="L108" s="403"/>
      <c r="M108" s="403"/>
      <c r="N108" s="219"/>
      <c r="O108" s="219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</row>
    <row r="109" spans="1:33" ht="15.75" customHeight="1">
      <c r="A109" s="215"/>
      <c r="B109" s="215"/>
      <c r="C109" s="403"/>
      <c r="D109" s="403"/>
      <c r="E109" s="403"/>
      <c r="F109" s="403"/>
      <c r="G109" s="453" t="s">
        <v>275</v>
      </c>
      <c r="H109" s="453" t="s">
        <v>276</v>
      </c>
      <c r="I109" s="453" t="s">
        <v>31</v>
      </c>
      <c r="J109" s="403"/>
      <c r="K109" s="403"/>
      <c r="L109" s="403"/>
      <c r="M109" s="403"/>
      <c r="N109" s="219"/>
      <c r="O109" s="219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</row>
    <row r="110" spans="1:33" ht="15.75" customHeight="1">
      <c r="A110" s="215"/>
      <c r="B110" s="215"/>
      <c r="C110" s="403"/>
      <c r="D110" s="403"/>
      <c r="E110" s="403"/>
      <c r="F110" s="403"/>
      <c r="G110" s="403"/>
      <c r="H110" s="403"/>
      <c r="I110" s="403"/>
      <c r="J110" s="403"/>
      <c r="K110" s="403"/>
      <c r="L110" s="403"/>
      <c r="M110" s="403"/>
      <c r="N110" s="219"/>
      <c r="O110" s="219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</row>
    <row r="111" spans="1:33" ht="15.75" customHeight="1">
      <c r="A111" s="215"/>
      <c r="B111" s="215"/>
      <c r="C111" s="403"/>
      <c r="D111" s="403"/>
      <c r="E111" s="403"/>
      <c r="F111" s="403"/>
      <c r="G111" s="403"/>
      <c r="H111" s="403"/>
      <c r="I111" s="403"/>
      <c r="J111" s="403"/>
      <c r="K111" s="403"/>
      <c r="L111" s="403"/>
      <c r="M111" s="403"/>
      <c r="N111" s="219"/>
      <c r="O111" s="219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5.75" customHeight="1">
      <c r="A112" s="215"/>
      <c r="B112" s="215"/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219"/>
      <c r="O112" s="219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</row>
    <row r="113" spans="1:33" ht="15.75" customHeight="1">
      <c r="A113" s="215" t="s">
        <v>31</v>
      </c>
      <c r="B113" s="215" t="s">
        <v>256</v>
      </c>
      <c r="C113" s="220" t="s">
        <v>148</v>
      </c>
      <c r="D113" s="221">
        <v>4.5</v>
      </c>
      <c r="E113" s="222">
        <f t="shared" ref="E113:E119" si="38">D113*30</f>
        <v>135</v>
      </c>
      <c r="F113" s="222">
        <f t="shared" ref="F113:F119" si="39">G113+H113+I113</f>
        <v>60</v>
      </c>
      <c r="G113" s="222">
        <v>30</v>
      </c>
      <c r="H113" s="222"/>
      <c r="I113" s="222">
        <v>30</v>
      </c>
      <c r="J113" s="222">
        <f t="shared" ref="J113:J119" si="40">E113-F113</f>
        <v>75</v>
      </c>
      <c r="K113" s="223">
        <f t="shared" ref="K113:K119" si="41">F113/15</f>
        <v>4</v>
      </c>
      <c r="L113" s="222" t="s">
        <v>282</v>
      </c>
      <c r="M113" s="223">
        <f t="shared" ref="M113:M119" si="42">F113/E113*100</f>
        <v>44.444444444444443</v>
      </c>
      <c r="N113" s="224"/>
      <c r="O113" s="225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</row>
    <row r="114" spans="1:33" ht="15.75" customHeight="1">
      <c r="A114" s="215" t="s">
        <v>31</v>
      </c>
      <c r="B114" s="215" t="s">
        <v>256</v>
      </c>
      <c r="C114" s="220" t="s">
        <v>152</v>
      </c>
      <c r="D114" s="221">
        <v>1.5</v>
      </c>
      <c r="E114" s="222">
        <f t="shared" si="38"/>
        <v>45</v>
      </c>
      <c r="F114" s="222">
        <f t="shared" si="39"/>
        <v>0</v>
      </c>
      <c r="G114" s="222"/>
      <c r="H114" s="222"/>
      <c r="I114" s="222"/>
      <c r="J114" s="222">
        <f t="shared" si="40"/>
        <v>45</v>
      </c>
      <c r="K114" s="223">
        <f t="shared" si="41"/>
        <v>0</v>
      </c>
      <c r="L114" s="222" t="s">
        <v>282</v>
      </c>
      <c r="M114" s="223">
        <f t="shared" si="42"/>
        <v>0</v>
      </c>
      <c r="N114" s="224"/>
      <c r="O114" s="225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</row>
    <row r="115" spans="1:33" ht="15.75" customHeight="1">
      <c r="A115" s="215" t="s">
        <v>31</v>
      </c>
      <c r="B115" s="215" t="s">
        <v>256</v>
      </c>
      <c r="C115" s="220" t="s">
        <v>154</v>
      </c>
      <c r="D115" s="223">
        <v>5</v>
      </c>
      <c r="E115" s="222">
        <f t="shared" si="38"/>
        <v>150</v>
      </c>
      <c r="F115" s="222">
        <f t="shared" si="39"/>
        <v>60</v>
      </c>
      <c r="G115" s="222">
        <v>30</v>
      </c>
      <c r="H115" s="222"/>
      <c r="I115" s="222">
        <v>30</v>
      </c>
      <c r="J115" s="222">
        <f t="shared" si="40"/>
        <v>90</v>
      </c>
      <c r="K115" s="223">
        <f t="shared" si="41"/>
        <v>4</v>
      </c>
      <c r="L115" s="222" t="s">
        <v>279</v>
      </c>
      <c r="M115" s="223">
        <f t="shared" si="42"/>
        <v>40</v>
      </c>
      <c r="N115" s="224"/>
      <c r="O115" s="225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</row>
    <row r="116" spans="1:33" ht="15.75" customHeight="1">
      <c r="A116" s="215" t="s">
        <v>31</v>
      </c>
      <c r="B116" s="215" t="s">
        <v>295</v>
      </c>
      <c r="C116" s="220" t="s">
        <v>312</v>
      </c>
      <c r="D116" s="223">
        <v>5</v>
      </c>
      <c r="E116" s="222">
        <f t="shared" si="38"/>
        <v>150</v>
      </c>
      <c r="F116" s="222">
        <f t="shared" si="39"/>
        <v>60</v>
      </c>
      <c r="G116" s="222">
        <v>30</v>
      </c>
      <c r="H116" s="222"/>
      <c r="I116" s="222">
        <v>30</v>
      </c>
      <c r="J116" s="222">
        <f t="shared" si="40"/>
        <v>90</v>
      </c>
      <c r="K116" s="223">
        <f t="shared" si="41"/>
        <v>4</v>
      </c>
      <c r="L116" s="222" t="s">
        <v>279</v>
      </c>
      <c r="M116" s="223">
        <f t="shared" si="42"/>
        <v>40</v>
      </c>
      <c r="N116" s="224"/>
      <c r="O116" s="225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</row>
    <row r="117" spans="1:33" ht="24" customHeight="1">
      <c r="A117" s="215" t="s">
        <v>31</v>
      </c>
      <c r="B117" s="215" t="s">
        <v>295</v>
      </c>
      <c r="C117" s="220" t="s">
        <v>313</v>
      </c>
      <c r="D117" s="223">
        <v>4</v>
      </c>
      <c r="E117" s="222">
        <f t="shared" si="38"/>
        <v>120</v>
      </c>
      <c r="F117" s="222">
        <f t="shared" si="39"/>
        <v>45</v>
      </c>
      <c r="G117" s="222"/>
      <c r="H117" s="222"/>
      <c r="I117" s="222">
        <v>45</v>
      </c>
      <c r="J117" s="222">
        <f t="shared" si="40"/>
        <v>75</v>
      </c>
      <c r="K117" s="223">
        <f t="shared" si="41"/>
        <v>3</v>
      </c>
      <c r="L117" s="222" t="s">
        <v>282</v>
      </c>
      <c r="M117" s="223">
        <f t="shared" si="42"/>
        <v>37.5</v>
      </c>
      <c r="N117" s="224"/>
      <c r="O117" s="225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</row>
    <row r="118" spans="1:33" ht="15.75" customHeight="1">
      <c r="A118" s="215" t="s">
        <v>31</v>
      </c>
      <c r="B118" s="215" t="s">
        <v>295</v>
      </c>
      <c r="C118" s="220" t="s">
        <v>314</v>
      </c>
      <c r="D118" s="223">
        <v>5</v>
      </c>
      <c r="E118" s="222">
        <f t="shared" si="38"/>
        <v>150</v>
      </c>
      <c r="F118" s="222">
        <f t="shared" si="39"/>
        <v>60</v>
      </c>
      <c r="G118" s="222">
        <v>30</v>
      </c>
      <c r="H118" s="222"/>
      <c r="I118" s="222">
        <v>30</v>
      </c>
      <c r="J118" s="222">
        <f t="shared" si="40"/>
        <v>90</v>
      </c>
      <c r="K118" s="223">
        <f t="shared" si="41"/>
        <v>4</v>
      </c>
      <c r="L118" s="222" t="s">
        <v>282</v>
      </c>
      <c r="M118" s="223">
        <f t="shared" si="42"/>
        <v>40</v>
      </c>
      <c r="N118" s="224"/>
      <c r="O118" s="225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</row>
    <row r="119" spans="1:33" ht="15.75" customHeight="1">
      <c r="A119" s="215" t="s">
        <v>31</v>
      </c>
      <c r="B119" s="215" t="s">
        <v>295</v>
      </c>
      <c r="C119" s="220" t="s">
        <v>315</v>
      </c>
      <c r="D119" s="223">
        <v>5</v>
      </c>
      <c r="E119" s="222">
        <f t="shared" si="38"/>
        <v>150</v>
      </c>
      <c r="F119" s="222">
        <f t="shared" si="39"/>
        <v>60</v>
      </c>
      <c r="G119" s="222">
        <v>30</v>
      </c>
      <c r="H119" s="222"/>
      <c r="I119" s="222">
        <v>30</v>
      </c>
      <c r="J119" s="222">
        <f t="shared" si="40"/>
        <v>90</v>
      </c>
      <c r="K119" s="223">
        <f t="shared" si="41"/>
        <v>4</v>
      </c>
      <c r="L119" s="222" t="s">
        <v>282</v>
      </c>
      <c r="M119" s="223">
        <f t="shared" si="42"/>
        <v>40</v>
      </c>
      <c r="N119" s="224"/>
      <c r="O119" s="225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</row>
    <row r="120" spans="1:33" ht="15.75" customHeight="1">
      <c r="A120" s="215"/>
      <c r="B120" s="215"/>
      <c r="C120" s="226" t="s">
        <v>55</v>
      </c>
      <c r="D120" s="227">
        <f t="shared" ref="D120:M120" si="43">SUM(D113:D119)</f>
        <v>30</v>
      </c>
      <c r="E120" s="228">
        <f t="shared" si="43"/>
        <v>900</v>
      </c>
      <c r="F120" s="228">
        <f t="shared" si="43"/>
        <v>345</v>
      </c>
      <c r="G120" s="228">
        <f t="shared" si="43"/>
        <v>150</v>
      </c>
      <c r="H120" s="228">
        <f t="shared" si="43"/>
        <v>0</v>
      </c>
      <c r="I120" s="228">
        <f t="shared" si="43"/>
        <v>195</v>
      </c>
      <c r="J120" s="228">
        <f t="shared" si="43"/>
        <v>555</v>
      </c>
      <c r="K120" s="228">
        <f t="shared" si="43"/>
        <v>23</v>
      </c>
      <c r="L120" s="228">
        <f t="shared" si="43"/>
        <v>0</v>
      </c>
      <c r="M120" s="228">
        <f t="shared" si="43"/>
        <v>241.94444444444446</v>
      </c>
      <c r="N120" s="229"/>
      <c r="O120" s="229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</row>
    <row r="121" spans="1:33" ht="15.75" customHeight="1">
      <c r="A121" s="215"/>
      <c r="B121" s="215"/>
      <c r="C121" s="230" t="s">
        <v>285</v>
      </c>
      <c r="D121" s="231">
        <f>30-D120</f>
        <v>0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</row>
    <row r="122" spans="1:33" ht="15.75" customHeight="1">
      <c r="A122" s="215"/>
      <c r="B122" s="215"/>
      <c r="C122" s="217" t="s">
        <v>316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</row>
    <row r="123" spans="1:33" ht="15.75" customHeight="1">
      <c r="A123" s="215"/>
      <c r="B123" s="215"/>
      <c r="C123" s="456" t="s">
        <v>265</v>
      </c>
      <c r="D123" s="453" t="s">
        <v>266</v>
      </c>
      <c r="E123" s="454" t="s">
        <v>267</v>
      </c>
      <c r="F123" s="374"/>
      <c r="G123" s="374"/>
      <c r="H123" s="374"/>
      <c r="I123" s="374"/>
      <c r="J123" s="372"/>
      <c r="K123" s="453" t="s">
        <v>268</v>
      </c>
      <c r="L123" s="453" t="s">
        <v>269</v>
      </c>
      <c r="M123" s="453" t="s">
        <v>270</v>
      </c>
      <c r="N123" s="219"/>
      <c r="O123" s="219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</row>
    <row r="124" spans="1:33" ht="15.75" customHeight="1">
      <c r="A124" s="215"/>
      <c r="B124" s="215"/>
      <c r="C124" s="403"/>
      <c r="D124" s="403"/>
      <c r="E124" s="453" t="s">
        <v>66</v>
      </c>
      <c r="F124" s="455" t="s">
        <v>271</v>
      </c>
      <c r="G124" s="374"/>
      <c r="H124" s="374"/>
      <c r="I124" s="372"/>
      <c r="J124" s="453" t="s">
        <v>287</v>
      </c>
      <c r="K124" s="403"/>
      <c r="L124" s="403"/>
      <c r="M124" s="403"/>
      <c r="N124" s="219"/>
      <c r="O124" s="219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</row>
    <row r="125" spans="1:33" ht="15.75" customHeight="1">
      <c r="A125" s="215"/>
      <c r="B125" s="215"/>
      <c r="C125" s="403"/>
      <c r="D125" s="403"/>
      <c r="E125" s="403"/>
      <c r="F125" s="453" t="s">
        <v>273</v>
      </c>
      <c r="G125" s="454" t="s">
        <v>274</v>
      </c>
      <c r="H125" s="374"/>
      <c r="I125" s="372"/>
      <c r="J125" s="403"/>
      <c r="K125" s="403"/>
      <c r="L125" s="403"/>
      <c r="M125" s="403"/>
      <c r="N125" s="219"/>
      <c r="O125" s="219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</row>
    <row r="126" spans="1:33" ht="15.75" customHeight="1">
      <c r="A126" s="215"/>
      <c r="B126" s="215"/>
      <c r="C126" s="403"/>
      <c r="D126" s="403"/>
      <c r="E126" s="403"/>
      <c r="F126" s="403"/>
      <c r="G126" s="453" t="s">
        <v>275</v>
      </c>
      <c r="H126" s="453" t="s">
        <v>276</v>
      </c>
      <c r="I126" s="453" t="s">
        <v>31</v>
      </c>
      <c r="J126" s="403"/>
      <c r="K126" s="403"/>
      <c r="L126" s="403"/>
      <c r="M126" s="403"/>
      <c r="N126" s="219"/>
      <c r="O126" s="219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</row>
    <row r="127" spans="1:33" ht="15.75" customHeight="1">
      <c r="A127" s="215"/>
      <c r="B127" s="215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219"/>
      <c r="O127" s="219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</row>
    <row r="128" spans="1:33" ht="15.75" customHeight="1">
      <c r="A128" s="215"/>
      <c r="B128" s="215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219"/>
      <c r="O128" s="219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</row>
    <row r="129" spans="1:33" ht="15.75" customHeight="1">
      <c r="A129" s="215"/>
      <c r="B129" s="215"/>
      <c r="C129" s="452"/>
      <c r="D129" s="452"/>
      <c r="E129" s="452"/>
      <c r="F129" s="452"/>
      <c r="G129" s="452"/>
      <c r="H129" s="452"/>
      <c r="I129" s="452"/>
      <c r="J129" s="452"/>
      <c r="K129" s="452"/>
      <c r="L129" s="452"/>
      <c r="M129" s="452"/>
      <c r="N129" s="219"/>
      <c r="O129" s="219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</row>
    <row r="130" spans="1:33" ht="15.75" customHeight="1">
      <c r="A130" s="215" t="s">
        <v>31</v>
      </c>
      <c r="B130" s="215" t="s">
        <v>256</v>
      </c>
      <c r="C130" s="226" t="s">
        <v>167</v>
      </c>
      <c r="D130" s="221">
        <v>6</v>
      </c>
      <c r="E130" s="222">
        <f t="shared" ref="E130:E136" si="44">D130*30</f>
        <v>180</v>
      </c>
      <c r="F130" s="222">
        <f t="shared" ref="F130:F137" si="45">G130+H130+I130</f>
        <v>0</v>
      </c>
      <c r="G130" s="222"/>
      <c r="H130" s="222"/>
      <c r="I130" s="222"/>
      <c r="J130" s="222">
        <f t="shared" ref="J130:J136" si="46">E130-F130</f>
        <v>180</v>
      </c>
      <c r="K130" s="223">
        <f t="shared" ref="K130:K136" si="47">F130/16</f>
        <v>0</v>
      </c>
      <c r="L130" s="222" t="s">
        <v>282</v>
      </c>
      <c r="M130" s="223">
        <f t="shared" ref="M130:M136" si="48">F130/E130*100</f>
        <v>0</v>
      </c>
      <c r="N130" s="224"/>
      <c r="O130" s="225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</row>
    <row r="131" spans="1:33" ht="15.75" customHeight="1">
      <c r="A131" s="215" t="s">
        <v>31</v>
      </c>
      <c r="B131" s="215" t="s">
        <v>256</v>
      </c>
      <c r="C131" s="220" t="s">
        <v>317</v>
      </c>
      <c r="D131" s="223">
        <v>3</v>
      </c>
      <c r="E131" s="222">
        <f t="shared" si="44"/>
        <v>90</v>
      </c>
      <c r="F131" s="222">
        <f t="shared" si="45"/>
        <v>0</v>
      </c>
      <c r="G131" s="222"/>
      <c r="H131" s="222"/>
      <c r="I131" s="222"/>
      <c r="J131" s="222">
        <f t="shared" si="46"/>
        <v>90</v>
      </c>
      <c r="K131" s="223">
        <f t="shared" si="47"/>
        <v>0</v>
      </c>
      <c r="L131" s="222" t="s">
        <v>279</v>
      </c>
      <c r="M131" s="223">
        <f t="shared" si="48"/>
        <v>0</v>
      </c>
      <c r="N131" s="224"/>
      <c r="O131" s="225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</row>
    <row r="132" spans="1:33" ht="15.75" customHeight="1">
      <c r="A132" s="215" t="s">
        <v>31</v>
      </c>
      <c r="B132" s="215" t="s">
        <v>256</v>
      </c>
      <c r="C132" s="220" t="s">
        <v>160</v>
      </c>
      <c r="D132" s="223">
        <v>4.5</v>
      </c>
      <c r="E132" s="222">
        <f t="shared" si="44"/>
        <v>135</v>
      </c>
      <c r="F132" s="222">
        <f t="shared" si="45"/>
        <v>48</v>
      </c>
      <c r="G132" s="222">
        <v>16</v>
      </c>
      <c r="H132" s="222"/>
      <c r="I132" s="222">
        <v>32</v>
      </c>
      <c r="J132" s="222">
        <f t="shared" si="46"/>
        <v>87</v>
      </c>
      <c r="K132" s="223">
        <f t="shared" si="47"/>
        <v>3</v>
      </c>
      <c r="L132" s="222" t="s">
        <v>282</v>
      </c>
      <c r="M132" s="223">
        <f t="shared" si="48"/>
        <v>35.555555555555557</v>
      </c>
      <c r="N132" s="224"/>
      <c r="O132" s="225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</row>
    <row r="133" spans="1:33" ht="15.75" customHeight="1">
      <c r="A133" s="215" t="s">
        <v>31</v>
      </c>
      <c r="B133" s="215" t="s">
        <v>256</v>
      </c>
      <c r="C133" s="220" t="s">
        <v>157</v>
      </c>
      <c r="D133" s="223">
        <v>1.5</v>
      </c>
      <c r="E133" s="222">
        <f t="shared" si="44"/>
        <v>45</v>
      </c>
      <c r="F133" s="222">
        <f t="shared" si="45"/>
        <v>0</v>
      </c>
      <c r="G133" s="222"/>
      <c r="H133" s="222"/>
      <c r="I133" s="222"/>
      <c r="J133" s="222">
        <f t="shared" si="46"/>
        <v>45</v>
      </c>
      <c r="K133" s="223">
        <f t="shared" si="47"/>
        <v>0</v>
      </c>
      <c r="L133" s="222" t="s">
        <v>282</v>
      </c>
      <c r="M133" s="223">
        <f t="shared" si="48"/>
        <v>0</v>
      </c>
      <c r="N133" s="224"/>
      <c r="O133" s="225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</row>
    <row r="134" spans="1:33" ht="15.75" customHeight="1">
      <c r="A134" s="215" t="s">
        <v>277</v>
      </c>
      <c r="B134" s="215" t="s">
        <v>295</v>
      </c>
      <c r="C134" s="235" t="s">
        <v>318</v>
      </c>
      <c r="D134" s="223">
        <v>5</v>
      </c>
      <c r="E134" s="222">
        <f t="shared" si="44"/>
        <v>150</v>
      </c>
      <c r="F134" s="222">
        <f t="shared" si="45"/>
        <v>48</v>
      </c>
      <c r="G134" s="222"/>
      <c r="H134" s="222"/>
      <c r="I134" s="222">
        <v>48</v>
      </c>
      <c r="J134" s="222">
        <f t="shared" si="46"/>
        <v>102</v>
      </c>
      <c r="K134" s="223">
        <f t="shared" si="47"/>
        <v>3</v>
      </c>
      <c r="L134" s="222" t="s">
        <v>282</v>
      </c>
      <c r="M134" s="223">
        <f t="shared" si="48"/>
        <v>32</v>
      </c>
      <c r="N134" s="224"/>
      <c r="O134" s="225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</row>
    <row r="135" spans="1:33" ht="15.75" customHeight="1">
      <c r="A135" s="215" t="s">
        <v>31</v>
      </c>
      <c r="B135" s="215" t="s">
        <v>295</v>
      </c>
      <c r="C135" s="220" t="s">
        <v>319</v>
      </c>
      <c r="D135" s="223">
        <v>5</v>
      </c>
      <c r="E135" s="222">
        <f t="shared" si="44"/>
        <v>150</v>
      </c>
      <c r="F135" s="222">
        <f t="shared" si="45"/>
        <v>64</v>
      </c>
      <c r="G135" s="222">
        <v>32</v>
      </c>
      <c r="H135" s="222"/>
      <c r="I135" s="222">
        <v>32</v>
      </c>
      <c r="J135" s="222">
        <f t="shared" si="46"/>
        <v>86</v>
      </c>
      <c r="K135" s="223">
        <f t="shared" si="47"/>
        <v>4</v>
      </c>
      <c r="L135" s="222" t="s">
        <v>282</v>
      </c>
      <c r="M135" s="223">
        <f t="shared" si="48"/>
        <v>42.666666666666671</v>
      </c>
      <c r="N135" s="224"/>
      <c r="O135" s="225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</row>
    <row r="136" spans="1:33" ht="15.75" customHeight="1">
      <c r="A136" s="215" t="s">
        <v>31</v>
      </c>
      <c r="B136" s="215" t="s">
        <v>295</v>
      </c>
      <c r="C136" s="220" t="s">
        <v>320</v>
      </c>
      <c r="D136" s="223">
        <v>5</v>
      </c>
      <c r="E136" s="222">
        <f t="shared" si="44"/>
        <v>150</v>
      </c>
      <c r="F136" s="222">
        <f t="shared" si="45"/>
        <v>64</v>
      </c>
      <c r="G136" s="222">
        <v>32</v>
      </c>
      <c r="H136" s="222"/>
      <c r="I136" s="222">
        <v>32</v>
      </c>
      <c r="J136" s="222">
        <f t="shared" si="46"/>
        <v>86</v>
      </c>
      <c r="K136" s="223">
        <f t="shared" si="47"/>
        <v>4</v>
      </c>
      <c r="L136" s="222" t="s">
        <v>279</v>
      </c>
      <c r="M136" s="223">
        <f t="shared" si="48"/>
        <v>42.666666666666671</v>
      </c>
      <c r="N136" s="224"/>
      <c r="O136" s="225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</row>
    <row r="137" spans="1:33" ht="15.75" customHeight="1">
      <c r="A137" s="215"/>
      <c r="B137" s="215"/>
      <c r="C137" s="226" t="s">
        <v>55</v>
      </c>
      <c r="D137" s="227">
        <f t="shared" ref="D137:E137" si="49">SUM(D130:D136)</f>
        <v>30</v>
      </c>
      <c r="E137" s="228">
        <f t="shared" si="49"/>
        <v>900</v>
      </c>
      <c r="F137" s="236">
        <f t="shared" si="45"/>
        <v>224</v>
      </c>
      <c r="G137" s="228">
        <f t="shared" ref="G137:M137" si="50">SUM(G130:G136)</f>
        <v>80</v>
      </c>
      <c r="H137" s="228">
        <f t="shared" si="50"/>
        <v>0</v>
      </c>
      <c r="I137" s="228">
        <f t="shared" si="50"/>
        <v>144</v>
      </c>
      <c r="J137" s="228">
        <f t="shared" si="50"/>
        <v>676</v>
      </c>
      <c r="K137" s="228">
        <f t="shared" si="50"/>
        <v>14</v>
      </c>
      <c r="L137" s="228">
        <f t="shared" si="50"/>
        <v>0</v>
      </c>
      <c r="M137" s="228">
        <f t="shared" si="50"/>
        <v>152.88888888888891</v>
      </c>
      <c r="N137" s="229"/>
      <c r="O137" s="229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</row>
    <row r="138" spans="1:33" ht="15.75" customHeight="1">
      <c r="A138" s="215"/>
      <c r="B138" s="215"/>
      <c r="C138" s="230" t="s">
        <v>285</v>
      </c>
      <c r="D138" s="231">
        <f>30-D137</f>
        <v>0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</row>
    <row r="139" spans="1:33" ht="15.75" customHeight="1">
      <c r="A139" s="215"/>
      <c r="B139" s="215"/>
      <c r="C139" s="217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</row>
    <row r="140" spans="1:33" ht="15.75" customHeight="1">
      <c r="A140" s="215"/>
      <c r="B140" s="215"/>
      <c r="C140" s="217" t="s">
        <v>55</v>
      </c>
      <c r="D140" s="237">
        <f t="shared" ref="D140:E140" si="51">D141+D142</f>
        <v>240</v>
      </c>
      <c r="E140" s="238">
        <f t="shared" si="51"/>
        <v>7200</v>
      </c>
      <c r="F140" s="225">
        <f>E140/$E$140*100</f>
        <v>100</v>
      </c>
      <c r="G140" s="239"/>
      <c r="H140" s="240"/>
      <c r="I140" s="240"/>
      <c r="J140" s="240"/>
      <c r="K140" s="240"/>
      <c r="L140" s="240"/>
      <c r="M140" s="218"/>
      <c r="N140" s="218"/>
      <c r="O140" s="218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</row>
    <row r="141" spans="1:33" ht="15.75" customHeight="1">
      <c r="A141" s="215"/>
      <c r="B141" s="215" t="s">
        <v>256</v>
      </c>
      <c r="C141" s="217" t="s">
        <v>321</v>
      </c>
      <c r="D141" s="225">
        <f t="shared" ref="D141:D142" si="52">SUMIF(B$11:B$136,B141,D$11:D$136)</f>
        <v>176</v>
      </c>
      <c r="E141" s="215">
        <f t="shared" ref="E141:E142" si="53">D141*30</f>
        <v>5280</v>
      </c>
      <c r="F141" s="225">
        <f t="shared" ref="F141:F142" si="54">E141/E$140*100</f>
        <v>73.333333333333329</v>
      </c>
      <c r="G141" s="215"/>
      <c r="H141" s="218"/>
      <c r="I141" s="241"/>
      <c r="J141" s="241"/>
      <c r="K141" s="241"/>
      <c r="L141" s="218"/>
      <c r="M141" s="218"/>
      <c r="N141" s="218"/>
      <c r="O141" s="218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</row>
    <row r="142" spans="1:33" ht="15.75" customHeight="1">
      <c r="A142" s="215"/>
      <c r="B142" s="215" t="s">
        <v>295</v>
      </c>
      <c r="C142" s="217" t="s">
        <v>221</v>
      </c>
      <c r="D142" s="225">
        <f t="shared" si="52"/>
        <v>64</v>
      </c>
      <c r="E142" s="215">
        <f t="shared" si="53"/>
        <v>1920</v>
      </c>
      <c r="F142" s="225">
        <f t="shared" si="54"/>
        <v>26.666666666666668</v>
      </c>
      <c r="G142" s="215"/>
      <c r="H142" s="218"/>
      <c r="I142" s="218"/>
      <c r="J142" s="218"/>
      <c r="K142" s="241"/>
      <c r="L142" s="241"/>
      <c r="M142" s="218"/>
      <c r="N142" s="218"/>
      <c r="O142" s="218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</row>
    <row r="143" spans="1:33" ht="15.75" customHeight="1">
      <c r="A143" s="215"/>
      <c r="B143" s="215"/>
      <c r="C143" s="217"/>
      <c r="D143" s="215"/>
      <c r="E143" s="215"/>
      <c r="F143" s="215"/>
      <c r="G143" s="215"/>
      <c r="H143" s="218"/>
      <c r="I143" s="218"/>
      <c r="J143" s="218"/>
      <c r="K143" s="218"/>
      <c r="L143" s="218"/>
      <c r="M143" s="218"/>
      <c r="N143" s="218"/>
      <c r="O143" s="218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</row>
    <row r="144" spans="1:33" ht="15.75" customHeight="1">
      <c r="A144" s="215"/>
      <c r="B144" s="215"/>
      <c r="C144" s="217" t="s">
        <v>322</v>
      </c>
      <c r="D144" s="242">
        <f t="shared" ref="D144:E144" si="55">D145+D146</f>
        <v>48</v>
      </c>
      <c r="E144" s="242">
        <f t="shared" si="55"/>
        <v>1440</v>
      </c>
      <c r="F144" s="225">
        <f>E144/$E$144*100</f>
        <v>100</v>
      </c>
      <c r="G144" s="215"/>
      <c r="H144" s="218"/>
      <c r="I144" s="218"/>
      <c r="J144" s="218"/>
      <c r="K144" s="218"/>
      <c r="L144" s="218"/>
      <c r="M144" s="218"/>
      <c r="N144" s="218"/>
      <c r="O144" s="218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</row>
    <row r="145" spans="1:33" ht="15.75" customHeight="1">
      <c r="A145" s="215" t="s">
        <v>277</v>
      </c>
      <c r="B145" s="215" t="s">
        <v>256</v>
      </c>
      <c r="C145" s="217" t="s">
        <v>321</v>
      </c>
      <c r="D145" s="215">
        <f t="shared" ref="D145:D146" si="56">SUMIFS(D$11:D$136,A$11:A$136,A145,B$11:B$136,B145)</f>
        <v>35.5</v>
      </c>
      <c r="E145" s="215">
        <f t="shared" ref="E145:E146" si="57">D145*30</f>
        <v>1065</v>
      </c>
      <c r="F145" s="225">
        <f t="shared" ref="F145:F146" si="58">E145/E$144*100</f>
        <v>73.958333333333343</v>
      </c>
      <c r="G145" s="215"/>
      <c r="H145" s="218"/>
      <c r="I145" s="218"/>
      <c r="J145" s="218"/>
      <c r="K145" s="218"/>
      <c r="L145" s="218"/>
      <c r="M145" s="218"/>
      <c r="N145" s="218"/>
      <c r="O145" s="218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</row>
    <row r="146" spans="1:33" ht="15.75" customHeight="1">
      <c r="A146" s="215" t="s">
        <v>277</v>
      </c>
      <c r="B146" s="215" t="s">
        <v>295</v>
      </c>
      <c r="C146" s="217" t="s">
        <v>221</v>
      </c>
      <c r="D146" s="215">
        <f t="shared" si="56"/>
        <v>12.5</v>
      </c>
      <c r="E146" s="215">
        <f t="shared" si="57"/>
        <v>375</v>
      </c>
      <c r="F146" s="225">
        <f t="shared" si="58"/>
        <v>26.041666666666668</v>
      </c>
      <c r="G146" s="215"/>
      <c r="H146" s="218"/>
      <c r="I146" s="218"/>
      <c r="J146" s="218"/>
      <c r="K146" s="218"/>
      <c r="L146" s="218"/>
      <c r="M146" s="218"/>
      <c r="N146" s="218"/>
      <c r="O146" s="218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</row>
    <row r="147" spans="1:33" ht="15.75" customHeight="1">
      <c r="A147" s="215"/>
      <c r="B147" s="215"/>
      <c r="C147" s="217" t="s">
        <v>323</v>
      </c>
      <c r="D147" s="242">
        <f t="shared" ref="D147:E147" si="59">D148+D149</f>
        <v>192</v>
      </c>
      <c r="E147" s="242">
        <f t="shared" si="59"/>
        <v>5760</v>
      </c>
      <c r="F147" s="242">
        <f>E147/$E$147*100</f>
        <v>100</v>
      </c>
      <c r="G147" s="218"/>
      <c r="H147" s="218"/>
      <c r="I147" s="218"/>
      <c r="J147" s="218"/>
      <c r="K147" s="218"/>
      <c r="L147" s="218"/>
      <c r="M147" s="218"/>
      <c r="N147" s="218"/>
      <c r="O147" s="218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</row>
    <row r="148" spans="1:33" ht="15.75" customHeight="1">
      <c r="A148" s="215" t="s">
        <v>31</v>
      </c>
      <c r="B148" s="215" t="s">
        <v>256</v>
      </c>
      <c r="C148" s="217" t="s">
        <v>321</v>
      </c>
      <c r="D148" s="215">
        <f t="shared" ref="D148:D149" si="60">SUMIFS(D$11:D$136,A$11:A$136,A148,B$11:B$136,B148)</f>
        <v>140.5</v>
      </c>
      <c r="E148" s="215">
        <f t="shared" ref="E148:E149" si="61">D148*30</f>
        <v>4215</v>
      </c>
      <c r="F148" s="243">
        <f t="shared" ref="F148:F149" si="62">E148/E$147*100</f>
        <v>73.177083333333343</v>
      </c>
      <c r="G148" s="218"/>
      <c r="H148" s="218"/>
      <c r="I148" s="218"/>
      <c r="J148" s="218"/>
      <c r="K148" s="218"/>
      <c r="L148" s="218"/>
      <c r="M148" s="218"/>
      <c r="N148" s="218"/>
      <c r="O148" s="218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</row>
    <row r="149" spans="1:33" ht="15.75" customHeight="1">
      <c r="A149" s="215" t="s">
        <v>31</v>
      </c>
      <c r="B149" s="215" t="s">
        <v>295</v>
      </c>
      <c r="C149" s="217" t="s">
        <v>221</v>
      </c>
      <c r="D149" s="215">
        <f t="shared" si="60"/>
        <v>51.5</v>
      </c>
      <c r="E149" s="215">
        <f t="shared" si="61"/>
        <v>1545</v>
      </c>
      <c r="F149" s="243">
        <f t="shared" si="62"/>
        <v>26.822916666666668</v>
      </c>
      <c r="G149" s="218"/>
      <c r="H149" s="218"/>
      <c r="I149" s="218"/>
      <c r="J149" s="218"/>
      <c r="K149" s="218"/>
      <c r="L149" s="218"/>
      <c r="M149" s="218"/>
      <c r="N149" s="218"/>
      <c r="O149" s="218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</row>
    <row r="150" spans="1:33" ht="15.75" customHeight="1">
      <c r="A150" s="215"/>
      <c r="B150" s="215"/>
      <c r="C150" s="217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</row>
    <row r="151" spans="1:33" ht="15.75" customHeight="1">
      <c r="A151" s="215"/>
      <c r="B151" s="215"/>
      <c r="C151" s="217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</row>
    <row r="152" spans="1:33" ht="15.75" customHeight="1">
      <c r="A152" s="215"/>
      <c r="B152" s="215"/>
      <c r="C152" s="217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</row>
    <row r="153" spans="1:33" ht="15.75" customHeight="1">
      <c r="A153" s="215"/>
      <c r="B153" s="215"/>
      <c r="C153" s="217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</row>
    <row r="154" spans="1:33" ht="15.75" customHeight="1">
      <c r="A154" s="215"/>
      <c r="B154" s="215"/>
      <c r="C154" s="217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</row>
    <row r="155" spans="1:33" ht="15.75" customHeight="1">
      <c r="A155" s="215"/>
      <c r="B155" s="215"/>
      <c r="C155" s="217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</row>
    <row r="156" spans="1:33" ht="15.75" customHeight="1">
      <c r="A156" s="215"/>
      <c r="B156" s="215"/>
      <c r="C156" s="217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</row>
    <row r="157" spans="1:33" ht="15.75" customHeight="1">
      <c r="A157" s="215"/>
      <c r="B157" s="215"/>
      <c r="C157" s="217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</row>
    <row r="158" spans="1:33" ht="15.75" customHeight="1">
      <c r="A158" s="215"/>
      <c r="B158" s="215"/>
      <c r="C158" s="217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</row>
    <row r="159" spans="1:33" ht="15.75" customHeight="1">
      <c r="A159" s="215"/>
      <c r="B159" s="215"/>
      <c r="C159" s="217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</row>
    <row r="160" spans="1:33" ht="15.75" customHeight="1">
      <c r="A160" s="215"/>
      <c r="B160" s="215"/>
      <c r="C160" s="217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</row>
    <row r="161" spans="1:33" ht="15.75" customHeight="1">
      <c r="A161" s="215"/>
      <c r="B161" s="215"/>
      <c r="C161" s="217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</row>
    <row r="162" spans="1:33" ht="15.75" customHeight="1">
      <c r="A162" s="215"/>
      <c r="B162" s="215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</row>
    <row r="163" spans="1:33" ht="15.75" customHeight="1">
      <c r="A163" s="215"/>
      <c r="B163" s="215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</row>
    <row r="164" spans="1:33" ht="15.75" customHeight="1">
      <c r="A164" s="215"/>
      <c r="B164" s="215"/>
      <c r="C164" s="217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</row>
    <row r="165" spans="1:33" ht="15.75" customHeight="1">
      <c r="A165" s="215"/>
      <c r="B165" s="215"/>
      <c r="C165" s="217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</row>
    <row r="166" spans="1:33" ht="15.75" customHeight="1">
      <c r="A166" s="215"/>
      <c r="B166" s="215"/>
      <c r="C166" s="217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</row>
    <row r="167" spans="1:33" ht="15.75" customHeight="1">
      <c r="A167" s="215"/>
      <c r="B167" s="215"/>
      <c r="C167" s="217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</row>
    <row r="168" spans="1:33" ht="15.75" customHeight="1">
      <c r="A168" s="215"/>
      <c r="B168" s="215"/>
      <c r="C168" s="217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</row>
    <row r="169" spans="1:33" ht="15.75" customHeight="1">
      <c r="A169" s="215"/>
      <c r="B169" s="215"/>
      <c r="C169" s="217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</row>
    <row r="170" spans="1:33" ht="15.75" customHeight="1">
      <c r="A170" s="215"/>
      <c r="B170" s="215"/>
      <c r="C170" s="217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</row>
    <row r="171" spans="1:33" ht="15.75" customHeight="1">
      <c r="A171" s="215"/>
      <c r="B171" s="215"/>
      <c r="C171" s="217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</row>
    <row r="172" spans="1:33" ht="15.75" customHeight="1">
      <c r="A172" s="215"/>
      <c r="B172" s="215"/>
      <c r="C172" s="217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</row>
    <row r="173" spans="1:33" ht="15.75" customHeight="1">
      <c r="A173" s="215"/>
      <c r="B173" s="215"/>
      <c r="C173" s="217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</row>
    <row r="174" spans="1:33" ht="15.75" customHeight="1">
      <c r="A174" s="215"/>
      <c r="B174" s="215"/>
      <c r="C174" s="217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</row>
    <row r="175" spans="1:33" ht="15.75" customHeight="1">
      <c r="A175" s="215"/>
      <c r="B175" s="215"/>
      <c r="C175" s="217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</row>
    <row r="176" spans="1:33" ht="15.75" customHeight="1">
      <c r="A176" s="215"/>
      <c r="B176" s="215"/>
      <c r="C176" s="217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</row>
    <row r="177" spans="1:33" ht="15.75" customHeight="1">
      <c r="A177" s="215"/>
      <c r="B177" s="215"/>
      <c r="C177" s="217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</row>
    <row r="178" spans="1:33" ht="15.75" customHeight="1">
      <c r="A178" s="215"/>
      <c r="B178" s="215"/>
      <c r="C178" s="217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</row>
    <row r="179" spans="1:33" ht="15.75" customHeight="1">
      <c r="A179" s="215"/>
      <c r="B179" s="215"/>
      <c r="C179" s="217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</row>
    <row r="180" spans="1:33" ht="15.75" customHeight="1">
      <c r="A180" s="215"/>
      <c r="B180" s="215"/>
      <c r="C180" s="217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</row>
    <row r="181" spans="1:33" ht="15.75" customHeight="1">
      <c r="A181" s="215"/>
      <c r="B181" s="215"/>
      <c r="C181" s="217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</row>
    <row r="182" spans="1:33" ht="15.75" customHeight="1">
      <c r="A182" s="215"/>
      <c r="B182" s="215"/>
      <c r="C182" s="217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</row>
    <row r="183" spans="1:33" ht="15.75" customHeight="1">
      <c r="A183" s="215"/>
      <c r="B183" s="215"/>
      <c r="C183" s="217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</row>
    <row r="184" spans="1:33" ht="15.75" customHeight="1">
      <c r="A184" s="215"/>
      <c r="B184" s="215"/>
      <c r="C184" s="217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</row>
    <row r="185" spans="1:33" ht="15.75" customHeight="1">
      <c r="A185" s="215"/>
      <c r="B185" s="215"/>
      <c r="C185" s="217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</row>
    <row r="186" spans="1:33" ht="15.75" customHeight="1">
      <c r="A186" s="215"/>
      <c r="B186" s="215"/>
      <c r="C186" s="217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</row>
    <row r="187" spans="1:33" ht="15.75" customHeight="1">
      <c r="A187" s="215"/>
      <c r="B187" s="215"/>
      <c r="C187" s="217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</row>
    <row r="188" spans="1:33" ht="15.75" customHeight="1">
      <c r="A188" s="215"/>
      <c r="B188" s="215"/>
      <c r="C188" s="217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</row>
    <row r="189" spans="1:33" ht="15.75" customHeight="1">
      <c r="A189" s="215"/>
      <c r="B189" s="215"/>
      <c r="C189" s="217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</row>
    <row r="190" spans="1:33" ht="15.75" customHeight="1">
      <c r="A190" s="215"/>
      <c r="B190" s="215"/>
      <c r="C190" s="217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</row>
    <row r="191" spans="1:33" ht="15.75" customHeight="1">
      <c r="A191" s="215"/>
      <c r="B191" s="215"/>
      <c r="C191" s="217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</row>
    <row r="192" spans="1:33" ht="15.75" customHeight="1">
      <c r="A192" s="215"/>
      <c r="B192" s="215"/>
      <c r="C192" s="217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</row>
    <row r="193" spans="1:33" ht="15.75" customHeight="1">
      <c r="A193" s="215"/>
      <c r="B193" s="215"/>
      <c r="C193" s="217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</row>
    <row r="194" spans="1:33" ht="15.75" customHeight="1">
      <c r="A194" s="215"/>
      <c r="B194" s="215"/>
      <c r="C194" s="217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</row>
    <row r="195" spans="1:33" ht="15.75" customHeight="1">
      <c r="A195" s="215"/>
      <c r="B195" s="215"/>
      <c r="C195" s="217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</row>
    <row r="196" spans="1:33" ht="15.75" customHeight="1">
      <c r="A196" s="215"/>
      <c r="B196" s="215"/>
      <c r="C196" s="217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</row>
    <row r="197" spans="1:33" ht="15.75" customHeight="1">
      <c r="A197" s="215"/>
      <c r="B197" s="215"/>
      <c r="C197" s="217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</row>
    <row r="198" spans="1:33" ht="15.75" customHeight="1">
      <c r="A198" s="215"/>
      <c r="B198" s="215"/>
      <c r="C198" s="217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</row>
    <row r="199" spans="1:33" ht="15.75" customHeight="1">
      <c r="A199" s="215"/>
      <c r="B199" s="215"/>
      <c r="C199" s="217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</row>
    <row r="200" spans="1:33" ht="15.75" customHeight="1">
      <c r="A200" s="215"/>
      <c r="B200" s="215"/>
      <c r="C200" s="217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</row>
    <row r="201" spans="1:33" ht="15.75" customHeight="1">
      <c r="A201" s="215"/>
      <c r="B201" s="215"/>
      <c r="C201" s="217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</row>
    <row r="202" spans="1:33" ht="15.75" customHeight="1">
      <c r="A202" s="215"/>
      <c r="B202" s="215"/>
      <c r="C202" s="217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</row>
    <row r="203" spans="1:33" ht="15.75" customHeight="1">
      <c r="A203" s="215"/>
      <c r="B203" s="215"/>
      <c r="C203" s="217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</row>
    <row r="204" spans="1:33" ht="15.75" customHeight="1">
      <c r="A204" s="215"/>
      <c r="B204" s="215"/>
      <c r="C204" s="217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</row>
    <row r="205" spans="1:33" ht="15.75" customHeight="1">
      <c r="A205" s="215"/>
      <c r="B205" s="215"/>
      <c r="C205" s="217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</row>
    <row r="206" spans="1:33" ht="15.75" customHeight="1">
      <c r="A206" s="215"/>
      <c r="B206" s="215"/>
      <c r="C206" s="217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</row>
    <row r="207" spans="1:33" ht="15.75" customHeight="1">
      <c r="A207" s="215"/>
      <c r="B207" s="215"/>
      <c r="C207" s="217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</row>
    <row r="208" spans="1:33" ht="15.75" customHeight="1">
      <c r="A208" s="215"/>
      <c r="B208" s="215"/>
      <c r="C208" s="217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</row>
    <row r="209" spans="1:33" ht="15.75" customHeight="1">
      <c r="A209" s="215"/>
      <c r="B209" s="215"/>
      <c r="C209" s="217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</row>
    <row r="210" spans="1:33" ht="15.75" customHeight="1">
      <c r="A210" s="215"/>
      <c r="B210" s="215"/>
      <c r="C210" s="217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</row>
    <row r="211" spans="1:33" ht="15.75" customHeight="1">
      <c r="A211" s="215"/>
      <c r="B211" s="215"/>
      <c r="C211" s="217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</row>
    <row r="212" spans="1:33" ht="15.75" customHeight="1">
      <c r="A212" s="215"/>
      <c r="B212" s="215"/>
      <c r="C212" s="217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</row>
    <row r="213" spans="1:33" ht="15.75" customHeight="1">
      <c r="A213" s="215"/>
      <c r="B213" s="215"/>
      <c r="C213" s="217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</row>
    <row r="214" spans="1:33" ht="15.75" customHeight="1">
      <c r="A214" s="215"/>
      <c r="B214" s="215"/>
      <c r="C214" s="217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</row>
    <row r="215" spans="1:33" ht="15.75" customHeight="1">
      <c r="A215" s="215"/>
      <c r="B215" s="215"/>
      <c r="C215" s="217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</row>
    <row r="216" spans="1:33" ht="15.75" customHeight="1">
      <c r="A216" s="215"/>
      <c r="B216" s="215"/>
      <c r="C216" s="217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</row>
    <row r="217" spans="1:33" ht="15.75" customHeight="1">
      <c r="A217" s="215"/>
      <c r="B217" s="215"/>
      <c r="C217" s="217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</row>
    <row r="218" spans="1:33" ht="15.75" customHeight="1">
      <c r="A218" s="215"/>
      <c r="B218" s="215"/>
      <c r="C218" s="217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</row>
    <row r="219" spans="1:33" ht="15.75" customHeight="1">
      <c r="A219" s="215"/>
      <c r="B219" s="215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</row>
    <row r="220" spans="1:33" ht="15.75" customHeight="1">
      <c r="A220" s="215"/>
      <c r="B220" s="215"/>
      <c r="C220" s="217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</row>
    <row r="221" spans="1:33" ht="15.75" customHeight="1">
      <c r="A221" s="215"/>
      <c r="B221" s="215"/>
      <c r="C221" s="217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</row>
    <row r="222" spans="1:33" ht="15.75" customHeight="1">
      <c r="A222" s="215"/>
      <c r="B222" s="215"/>
      <c r="C222" s="217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</row>
    <row r="223" spans="1:33" ht="15.75" customHeight="1">
      <c r="A223" s="215"/>
      <c r="B223" s="215"/>
      <c r="C223" s="217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</row>
    <row r="224" spans="1:33" ht="15.75" customHeight="1">
      <c r="A224" s="215"/>
      <c r="B224" s="215"/>
      <c r="C224" s="217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</row>
    <row r="225" spans="1:33" ht="15.75" customHeight="1">
      <c r="A225" s="215"/>
      <c r="B225" s="215"/>
      <c r="C225" s="217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</row>
    <row r="226" spans="1:33" ht="15.75" customHeight="1">
      <c r="A226" s="215"/>
      <c r="B226" s="215"/>
      <c r="C226" s="217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</row>
    <row r="227" spans="1:33" ht="15.75" customHeight="1">
      <c r="A227" s="215"/>
      <c r="B227" s="215"/>
      <c r="C227" s="217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</row>
    <row r="228" spans="1:33" ht="15.75" customHeight="1">
      <c r="A228" s="215"/>
      <c r="B228" s="215"/>
      <c r="C228" s="217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</row>
    <row r="229" spans="1:33" ht="15.75" customHeight="1">
      <c r="A229" s="215"/>
      <c r="B229" s="215"/>
      <c r="C229" s="217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</row>
    <row r="230" spans="1:33" ht="15.75" customHeight="1">
      <c r="A230" s="215"/>
      <c r="B230" s="215"/>
      <c r="C230" s="217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</row>
    <row r="231" spans="1:33" ht="15.75" customHeight="1">
      <c r="A231" s="215"/>
      <c r="B231" s="215"/>
      <c r="C231" s="217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</row>
    <row r="232" spans="1:33" ht="15.75" customHeight="1">
      <c r="A232" s="215"/>
      <c r="B232" s="215"/>
      <c r="C232" s="217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</row>
    <row r="233" spans="1:33" ht="15.75" customHeight="1">
      <c r="A233" s="215"/>
      <c r="B233" s="215"/>
      <c r="C233" s="217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</row>
    <row r="234" spans="1:33" ht="15.75" customHeight="1">
      <c r="A234" s="215"/>
      <c r="B234" s="215"/>
      <c r="C234" s="217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</row>
    <row r="235" spans="1:33" ht="15.75" customHeight="1">
      <c r="A235" s="215"/>
      <c r="B235" s="215"/>
      <c r="C235" s="217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</row>
    <row r="236" spans="1:33" ht="15.75" customHeight="1">
      <c r="A236" s="215"/>
      <c r="B236" s="215"/>
      <c r="C236" s="217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</row>
    <row r="237" spans="1:33" ht="15.75" customHeight="1">
      <c r="A237" s="215"/>
      <c r="B237" s="215"/>
      <c r="C237" s="217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</row>
    <row r="238" spans="1:33" ht="15.75" customHeight="1">
      <c r="A238" s="215"/>
      <c r="B238" s="215"/>
      <c r="C238" s="217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</row>
    <row r="239" spans="1:33" ht="15.75" customHeight="1">
      <c r="A239" s="215"/>
      <c r="B239" s="215"/>
      <c r="C239" s="217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</row>
    <row r="240" spans="1:33" ht="15.75" customHeight="1">
      <c r="A240" s="215"/>
      <c r="B240" s="215"/>
      <c r="C240" s="217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</row>
    <row r="241" spans="1:33" ht="15.75" customHeight="1">
      <c r="A241" s="215"/>
      <c r="B241" s="215"/>
      <c r="C241" s="217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</row>
    <row r="242" spans="1:33" ht="15.75" customHeight="1">
      <c r="A242" s="215"/>
      <c r="B242" s="215"/>
      <c r="C242" s="217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</row>
    <row r="243" spans="1:33" ht="15.75" customHeight="1">
      <c r="A243" s="215"/>
      <c r="B243" s="215"/>
      <c r="C243" s="217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</row>
    <row r="244" spans="1:33" ht="15.75" customHeight="1">
      <c r="A244" s="215"/>
      <c r="B244" s="215"/>
      <c r="C244" s="217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</row>
    <row r="245" spans="1:33" ht="15.75" customHeight="1">
      <c r="A245" s="215"/>
      <c r="B245" s="215"/>
      <c r="C245" s="217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</row>
    <row r="246" spans="1:33" ht="15.75" customHeight="1">
      <c r="A246" s="215"/>
      <c r="B246" s="215"/>
      <c r="C246" s="217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</row>
    <row r="247" spans="1:33" ht="15.75" customHeight="1">
      <c r="A247" s="215"/>
      <c r="B247" s="215"/>
      <c r="C247" s="217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</row>
    <row r="248" spans="1:33" ht="15.75" customHeight="1">
      <c r="A248" s="215"/>
      <c r="B248" s="215"/>
      <c r="C248" s="217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</row>
    <row r="249" spans="1:33" ht="15.75" customHeight="1">
      <c r="A249" s="215"/>
      <c r="B249" s="215"/>
      <c r="C249" s="217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</row>
    <row r="250" spans="1:33" ht="15.75" customHeight="1">
      <c r="A250" s="215"/>
      <c r="B250" s="215"/>
      <c r="C250" s="217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</row>
    <row r="251" spans="1:33" ht="15.75" customHeight="1">
      <c r="A251" s="215"/>
      <c r="B251" s="215"/>
      <c r="C251" s="217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</row>
    <row r="252" spans="1:33" ht="15.75" customHeight="1">
      <c r="A252" s="215"/>
      <c r="B252" s="215"/>
      <c r="C252" s="217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</row>
    <row r="253" spans="1:33" ht="15.75" customHeight="1">
      <c r="A253" s="215"/>
      <c r="B253" s="215"/>
      <c r="C253" s="217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</row>
    <row r="254" spans="1:33" ht="15.75" customHeight="1">
      <c r="A254" s="215"/>
      <c r="B254" s="215"/>
      <c r="C254" s="217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</row>
    <row r="255" spans="1:33" ht="15.75" customHeight="1">
      <c r="A255" s="215"/>
      <c r="B255" s="215"/>
      <c r="C255" s="217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</row>
    <row r="256" spans="1:33" ht="15.75" customHeight="1">
      <c r="A256" s="215"/>
      <c r="B256" s="215"/>
      <c r="C256" s="217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</row>
    <row r="257" spans="1:33" ht="15.75" customHeight="1">
      <c r="A257" s="215"/>
      <c r="B257" s="215"/>
      <c r="C257" s="217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</row>
    <row r="258" spans="1:33" ht="15.75" customHeight="1">
      <c r="A258" s="215"/>
      <c r="B258" s="215"/>
      <c r="C258" s="217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</row>
    <row r="259" spans="1:33" ht="15.75" customHeight="1">
      <c r="A259" s="215"/>
      <c r="B259" s="215"/>
      <c r="C259" s="217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</row>
    <row r="260" spans="1:33" ht="15.75" customHeight="1">
      <c r="A260" s="215"/>
      <c r="B260" s="215"/>
      <c r="C260" s="217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</row>
    <row r="261" spans="1:33" ht="15.75" customHeight="1">
      <c r="A261" s="215"/>
      <c r="B261" s="215"/>
      <c r="C261" s="217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</row>
    <row r="262" spans="1:33" ht="15.75" customHeight="1">
      <c r="A262" s="215"/>
      <c r="B262" s="215"/>
      <c r="C262" s="217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</row>
    <row r="263" spans="1:33" ht="15.75" customHeight="1">
      <c r="A263" s="215"/>
      <c r="B263" s="215"/>
      <c r="C263" s="217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</row>
    <row r="264" spans="1:33" ht="15.75" customHeight="1">
      <c r="A264" s="215"/>
      <c r="B264" s="215"/>
      <c r="C264" s="217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</row>
    <row r="265" spans="1:33" ht="15.75" customHeight="1">
      <c r="A265" s="215"/>
      <c r="B265" s="215"/>
      <c r="C265" s="217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</row>
    <row r="266" spans="1:33" ht="15.75" customHeight="1">
      <c r="A266" s="215"/>
      <c r="B266" s="215"/>
      <c r="C266" s="217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</row>
    <row r="267" spans="1:33" ht="15.75" customHeight="1">
      <c r="A267" s="215"/>
      <c r="B267" s="215"/>
      <c r="C267" s="217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</row>
    <row r="268" spans="1:33" ht="15.75" customHeight="1">
      <c r="A268" s="215"/>
      <c r="B268" s="215"/>
      <c r="C268" s="217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</row>
    <row r="269" spans="1:33" ht="15.75" customHeight="1">
      <c r="A269" s="215"/>
      <c r="B269" s="215"/>
      <c r="C269" s="217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</row>
    <row r="270" spans="1:33" ht="15.75" customHeight="1">
      <c r="A270" s="215"/>
      <c r="B270" s="215"/>
      <c r="C270" s="217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</row>
    <row r="271" spans="1:33" ht="15.75" customHeight="1">
      <c r="A271" s="215"/>
      <c r="B271" s="215"/>
      <c r="C271" s="217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</row>
    <row r="272" spans="1:33" ht="15.75" customHeight="1">
      <c r="A272" s="215"/>
      <c r="B272" s="215"/>
      <c r="C272" s="217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8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</row>
    <row r="273" spans="1:33" ht="15.75" customHeight="1">
      <c r="A273" s="215"/>
      <c r="B273" s="215"/>
      <c r="C273" s="217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</row>
    <row r="274" spans="1:33" ht="15.75" customHeight="1">
      <c r="A274" s="215"/>
      <c r="B274" s="215"/>
      <c r="C274" s="217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8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</row>
    <row r="275" spans="1:33" ht="15.75" customHeight="1">
      <c r="A275" s="215"/>
      <c r="B275" s="215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</row>
    <row r="276" spans="1:33" ht="15.75" customHeight="1">
      <c r="A276" s="215"/>
      <c r="B276" s="215"/>
      <c r="C276" s="217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8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</row>
    <row r="277" spans="1:33" ht="15.75" customHeight="1">
      <c r="A277" s="215"/>
      <c r="B277" s="215"/>
      <c r="C277" s="217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8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</row>
    <row r="278" spans="1:33" ht="15.75" customHeight="1">
      <c r="A278" s="215"/>
      <c r="B278" s="215"/>
      <c r="C278" s="217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</row>
    <row r="279" spans="1:33" ht="15.75" customHeight="1">
      <c r="A279" s="215"/>
      <c r="B279" s="215"/>
      <c r="C279" s="217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8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</row>
    <row r="280" spans="1:33" ht="15.75" customHeight="1">
      <c r="A280" s="215"/>
      <c r="B280" s="215"/>
      <c r="C280" s="217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8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</row>
    <row r="281" spans="1:33" ht="15.75" customHeight="1">
      <c r="A281" s="215"/>
      <c r="B281" s="215"/>
      <c r="C281" s="217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8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</row>
    <row r="282" spans="1:33" ht="15.75" customHeight="1">
      <c r="A282" s="215"/>
      <c r="B282" s="215"/>
      <c r="C282" s="217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8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</row>
    <row r="283" spans="1:33" ht="15.75" customHeight="1">
      <c r="A283" s="215"/>
      <c r="B283" s="215"/>
      <c r="C283" s="217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8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</row>
    <row r="284" spans="1:33" ht="15.75" customHeight="1">
      <c r="A284" s="215"/>
      <c r="B284" s="215"/>
      <c r="C284" s="217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</row>
    <row r="285" spans="1:33" ht="15.75" customHeight="1">
      <c r="A285" s="215"/>
      <c r="B285" s="215"/>
      <c r="C285" s="217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</row>
    <row r="286" spans="1:33" ht="15.75" customHeight="1">
      <c r="A286" s="215"/>
      <c r="B286" s="215"/>
      <c r="C286" s="217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</row>
    <row r="287" spans="1:33" ht="15.75" customHeight="1">
      <c r="A287" s="215"/>
      <c r="B287" s="215"/>
      <c r="C287" s="217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</row>
    <row r="288" spans="1:33" ht="15.75" customHeight="1">
      <c r="A288" s="215"/>
      <c r="B288" s="215"/>
      <c r="C288" s="217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</row>
    <row r="289" spans="1:33" ht="15.75" customHeight="1">
      <c r="A289" s="215"/>
      <c r="B289" s="215"/>
      <c r="C289" s="217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</row>
    <row r="290" spans="1:33" ht="15.75" customHeight="1">
      <c r="A290" s="215"/>
      <c r="B290" s="215"/>
      <c r="C290" s="217"/>
      <c r="D290" s="218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</row>
    <row r="291" spans="1:33" ht="15.75" customHeight="1">
      <c r="A291" s="215"/>
      <c r="B291" s="215"/>
      <c r="C291" s="217"/>
      <c r="D291" s="218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</row>
    <row r="292" spans="1:33" ht="15.75" customHeight="1">
      <c r="A292" s="215"/>
      <c r="B292" s="215"/>
      <c r="C292" s="217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</row>
    <row r="293" spans="1:33" ht="15.75" customHeight="1">
      <c r="A293" s="215"/>
      <c r="B293" s="215"/>
      <c r="C293" s="217"/>
      <c r="D293" s="218"/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</row>
    <row r="294" spans="1:33" ht="15.75" customHeight="1">
      <c r="A294" s="215"/>
      <c r="B294" s="215"/>
      <c r="C294" s="217"/>
      <c r="D294" s="218"/>
      <c r="E294" s="218"/>
      <c r="F294" s="218"/>
      <c r="G294" s="218"/>
      <c r="H294" s="218"/>
      <c r="I294" s="218"/>
      <c r="J294" s="218"/>
      <c r="K294" s="218"/>
      <c r="L294" s="218"/>
      <c r="M294" s="218"/>
      <c r="N294" s="218"/>
      <c r="O294" s="218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</row>
    <row r="295" spans="1:33" ht="15.75" customHeight="1">
      <c r="A295" s="215"/>
      <c r="B295" s="215"/>
      <c r="C295" s="217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8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</row>
    <row r="296" spans="1:33" ht="15.75" customHeight="1">
      <c r="A296" s="215"/>
      <c r="B296" s="215"/>
      <c r="C296" s="217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8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</row>
    <row r="297" spans="1:33" ht="15.75" customHeight="1">
      <c r="A297" s="215"/>
      <c r="B297" s="215"/>
      <c r="C297" s="217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8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</row>
    <row r="298" spans="1:33" ht="15.75" customHeight="1">
      <c r="A298" s="215"/>
      <c r="B298" s="215"/>
      <c r="C298" s="217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8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</row>
    <row r="299" spans="1:33" ht="15.75" customHeight="1">
      <c r="A299" s="215"/>
      <c r="B299" s="215"/>
      <c r="C299" s="217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8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</row>
    <row r="300" spans="1:33" ht="15.75" customHeight="1">
      <c r="A300" s="215"/>
      <c r="B300" s="215"/>
      <c r="C300" s="217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</row>
    <row r="301" spans="1:33" ht="15.75" customHeight="1">
      <c r="A301" s="215"/>
      <c r="B301" s="215"/>
      <c r="C301" s="217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8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</row>
    <row r="302" spans="1:33" ht="15.75" customHeight="1">
      <c r="A302" s="215"/>
      <c r="B302" s="215"/>
      <c r="C302" s="217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8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</row>
    <row r="303" spans="1:33" ht="15.75" customHeight="1">
      <c r="A303" s="215"/>
      <c r="B303" s="215"/>
      <c r="C303" s="217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8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</row>
    <row r="304" spans="1:33" ht="15.75" customHeight="1">
      <c r="A304" s="215"/>
      <c r="B304" s="215"/>
      <c r="C304" s="217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</row>
    <row r="305" spans="1:33" ht="15.75" customHeight="1">
      <c r="A305" s="215"/>
      <c r="B305" s="215"/>
      <c r="C305" s="217"/>
      <c r="D305" s="218"/>
      <c r="E305" s="218"/>
      <c r="F305" s="218"/>
      <c r="G305" s="218"/>
      <c r="H305" s="218"/>
      <c r="I305" s="218"/>
      <c r="J305" s="218"/>
      <c r="K305" s="218"/>
      <c r="L305" s="218"/>
      <c r="M305" s="218"/>
      <c r="N305" s="218"/>
      <c r="O305" s="218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</row>
    <row r="306" spans="1:33" ht="15.75" customHeight="1">
      <c r="A306" s="215"/>
      <c r="B306" s="215"/>
      <c r="C306" s="217"/>
      <c r="D306" s="218"/>
      <c r="E306" s="218"/>
      <c r="F306" s="218"/>
      <c r="G306" s="218"/>
      <c r="H306" s="218"/>
      <c r="I306" s="218"/>
      <c r="J306" s="218"/>
      <c r="K306" s="218"/>
      <c r="L306" s="218"/>
      <c r="M306" s="218"/>
      <c r="N306" s="218"/>
      <c r="O306" s="218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</row>
    <row r="307" spans="1:33" ht="15.75" customHeight="1">
      <c r="A307" s="215"/>
      <c r="B307" s="215"/>
      <c r="C307" s="217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8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</row>
    <row r="308" spans="1:33" ht="15.75" customHeight="1">
      <c r="A308" s="215"/>
      <c r="B308" s="215"/>
      <c r="C308" s="217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</row>
    <row r="309" spans="1:33" ht="15.75" customHeight="1">
      <c r="A309" s="215"/>
      <c r="B309" s="215"/>
      <c r="C309" s="217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</row>
    <row r="310" spans="1:33" ht="15.75" customHeight="1">
      <c r="A310" s="215"/>
      <c r="B310" s="215"/>
      <c r="C310" s="217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</row>
    <row r="311" spans="1:33" ht="15.75" customHeight="1">
      <c r="A311" s="215"/>
      <c r="B311" s="215"/>
      <c r="C311" s="217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</row>
    <row r="312" spans="1:33" ht="15.75" customHeight="1">
      <c r="A312" s="215"/>
      <c r="B312" s="215"/>
      <c r="C312" s="217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8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</row>
    <row r="313" spans="1:33" ht="15.75" customHeight="1">
      <c r="A313" s="215"/>
      <c r="B313" s="215"/>
      <c r="C313" s="217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</row>
    <row r="314" spans="1:33" ht="15.75" customHeight="1">
      <c r="A314" s="215"/>
      <c r="B314" s="215"/>
      <c r="C314" s="217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</row>
    <row r="315" spans="1:33" ht="15.75" customHeight="1">
      <c r="A315" s="215"/>
      <c r="B315" s="215"/>
      <c r="C315" s="217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</row>
    <row r="316" spans="1:33" ht="15.75" customHeight="1">
      <c r="A316" s="215"/>
      <c r="B316" s="215"/>
      <c r="C316" s="217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</row>
    <row r="317" spans="1:33" ht="15.75" customHeight="1">
      <c r="A317" s="215"/>
      <c r="B317" s="215"/>
      <c r="C317" s="217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</row>
    <row r="318" spans="1:33" ht="15.75" customHeight="1">
      <c r="A318" s="215"/>
      <c r="B318" s="215"/>
      <c r="C318" s="217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</row>
    <row r="319" spans="1:33" ht="15.75" customHeight="1">
      <c r="A319" s="215"/>
      <c r="B319" s="215"/>
      <c r="C319" s="217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8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</row>
    <row r="320" spans="1:33" ht="15.75" customHeight="1">
      <c r="A320" s="215"/>
      <c r="B320" s="215"/>
      <c r="C320" s="217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8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</row>
    <row r="321" spans="1:33" ht="15.75" customHeight="1">
      <c r="A321" s="215"/>
      <c r="B321" s="215"/>
      <c r="C321" s="217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</row>
    <row r="322" spans="1:33" ht="15.75" customHeight="1">
      <c r="A322" s="215"/>
      <c r="B322" s="215"/>
      <c r="C322" s="217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8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</row>
    <row r="323" spans="1:33" ht="15.75" customHeight="1">
      <c r="A323" s="215"/>
      <c r="B323" s="215"/>
      <c r="C323" s="217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8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</row>
    <row r="324" spans="1:33" ht="15.75" customHeight="1">
      <c r="A324" s="215"/>
      <c r="B324" s="215"/>
      <c r="C324" s="217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8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</row>
    <row r="325" spans="1:33" ht="15.75" customHeight="1">
      <c r="A325" s="215"/>
      <c r="B325" s="215"/>
      <c r="C325" s="217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8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</row>
    <row r="326" spans="1:33" ht="15.75" customHeight="1">
      <c r="A326" s="215"/>
      <c r="B326" s="215"/>
      <c r="C326" s="217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8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</row>
    <row r="327" spans="1:33" ht="15.75" customHeight="1">
      <c r="A327" s="215"/>
      <c r="B327" s="215"/>
      <c r="C327" s="217"/>
      <c r="D327" s="218"/>
      <c r="E327" s="218"/>
      <c r="F327" s="218"/>
      <c r="G327" s="218"/>
      <c r="H327" s="218"/>
      <c r="I327" s="218"/>
      <c r="J327" s="218"/>
      <c r="K327" s="218"/>
      <c r="L327" s="218"/>
      <c r="M327" s="218"/>
      <c r="N327" s="218"/>
      <c r="O327" s="218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</row>
    <row r="328" spans="1:33" ht="15.75" customHeight="1">
      <c r="A328" s="215"/>
      <c r="B328" s="215"/>
      <c r="C328" s="217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</row>
    <row r="329" spans="1:33" ht="15.75" customHeight="1">
      <c r="A329" s="215"/>
      <c r="B329" s="215"/>
      <c r="C329" s="217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8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</row>
    <row r="330" spans="1:33" ht="15.75" customHeight="1">
      <c r="A330" s="215"/>
      <c r="B330" s="215"/>
      <c r="C330" s="217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</row>
    <row r="331" spans="1:33" ht="15.75" customHeight="1">
      <c r="A331" s="215"/>
      <c r="B331" s="215"/>
      <c r="C331" s="217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8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</row>
    <row r="332" spans="1:33" ht="15.75" customHeight="1">
      <c r="A332" s="215"/>
      <c r="B332" s="215"/>
      <c r="C332" s="217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8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</row>
    <row r="333" spans="1:33" ht="15.75" customHeight="1">
      <c r="A333" s="215"/>
      <c r="B333" s="215"/>
      <c r="C333" s="217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8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</row>
    <row r="334" spans="1:33" ht="15.75" customHeight="1">
      <c r="A334" s="215"/>
      <c r="B334" s="215"/>
      <c r="C334" s="217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8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</row>
    <row r="335" spans="1:33" ht="15.75" customHeight="1">
      <c r="A335" s="215"/>
      <c r="B335" s="215"/>
      <c r="C335" s="217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</row>
    <row r="336" spans="1:33" ht="15.75" customHeight="1">
      <c r="A336" s="215"/>
      <c r="B336" s="215"/>
      <c r="C336" s="217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8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</row>
    <row r="337" spans="1:33" ht="15.75" customHeight="1">
      <c r="A337" s="215"/>
      <c r="B337" s="215"/>
      <c r="C337" s="217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</row>
    <row r="338" spans="1:33" ht="15.75" customHeight="1">
      <c r="A338" s="215"/>
      <c r="B338" s="215"/>
      <c r="C338" s="217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8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</row>
    <row r="339" spans="1:33" ht="15.75" customHeight="1">
      <c r="A339" s="215"/>
      <c r="B339" s="215"/>
      <c r="C339" s="217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</row>
    <row r="340" spans="1:33" ht="15.75" customHeight="1">
      <c r="A340" s="215"/>
      <c r="B340" s="215"/>
      <c r="C340" s="217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8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</row>
    <row r="341" spans="1:33" ht="15.75" customHeight="1">
      <c r="A341" s="215"/>
      <c r="B341" s="215"/>
      <c r="C341" s="217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8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</row>
    <row r="342" spans="1:33" ht="15.75" customHeight="1">
      <c r="A342" s="215"/>
      <c r="B342" s="215"/>
      <c r="C342" s="217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</row>
    <row r="343" spans="1:33" ht="15.75" customHeight="1">
      <c r="A343" s="215"/>
      <c r="B343" s="215"/>
      <c r="C343" s="217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</row>
    <row r="344" spans="1:33" ht="15.75" customHeight="1">
      <c r="A344" s="215"/>
      <c r="B344" s="215"/>
      <c r="C344" s="217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</row>
    <row r="345" spans="1:33" ht="15.75" customHeight="1">
      <c r="A345" s="215"/>
      <c r="B345" s="215"/>
      <c r="C345" s="217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</row>
    <row r="346" spans="1:33" ht="15.75" customHeight="1">
      <c r="A346" s="215"/>
      <c r="B346" s="215"/>
      <c r="C346" s="217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</row>
    <row r="347" spans="1:33" ht="15.75" customHeight="1">
      <c r="A347" s="215"/>
      <c r="B347" s="215"/>
      <c r="C347" s="217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8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</row>
    <row r="348" spans="1:33" ht="15.75" customHeight="1">
      <c r="A348" s="215"/>
      <c r="B348" s="215"/>
      <c r="C348" s="217"/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8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</row>
    <row r="349" spans="1:33" ht="15.75" customHeight="1">
      <c r="A349" s="215"/>
      <c r="B349" s="215"/>
      <c r="C349" s="217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8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C71:C77"/>
    <mergeCell ref="D71:D77"/>
    <mergeCell ref="E71:J71"/>
    <mergeCell ref="L71:L7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K55:K61"/>
    <mergeCell ref="L55:L61"/>
    <mergeCell ref="M55:M61"/>
    <mergeCell ref="J56:J61"/>
    <mergeCell ref="F56:I56"/>
    <mergeCell ref="G57:I57"/>
    <mergeCell ref="C21:C27"/>
    <mergeCell ref="D21:D27"/>
    <mergeCell ref="E22:E27"/>
    <mergeCell ref="C38:C44"/>
    <mergeCell ref="F40:F44"/>
    <mergeCell ref="I41:I44"/>
    <mergeCell ref="D38:D44"/>
    <mergeCell ref="E39:E44"/>
    <mergeCell ref="F39:I39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E5:E10"/>
    <mergeCell ref="F6:F10"/>
    <mergeCell ref="M21:M27"/>
    <mergeCell ref="L38:L44"/>
    <mergeCell ref="M38:M44"/>
    <mergeCell ref="E4:J4"/>
    <mergeCell ref="F5:I5"/>
    <mergeCell ref="K21:K27"/>
    <mergeCell ref="E21:J21"/>
    <mergeCell ref="F22:I22"/>
    <mergeCell ref="J22:J27"/>
    <mergeCell ref="G23:I23"/>
    <mergeCell ref="G24:G27"/>
    <mergeCell ref="H24:H27"/>
    <mergeCell ref="I24:I27"/>
    <mergeCell ref="E38:J38"/>
    <mergeCell ref="F23:F27"/>
    <mergeCell ref="K38:K44"/>
    <mergeCell ref="J39:J44"/>
    <mergeCell ref="G40:I40"/>
    <mergeCell ref="G41:G44"/>
    <mergeCell ref="H41:H44"/>
    <mergeCell ref="L21:L27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 матем</vt:lpstr>
      <vt:lpstr>план математика</vt:lpstr>
      <vt:lpstr>до наказу</vt:lpstr>
      <vt:lpstr>сем 2020</vt:lpstr>
      <vt:lpstr>сем 2020 (дисп)</vt:lpstr>
      <vt:lpstr>семсемтр</vt:lpstr>
      <vt:lpstr>'план математика'!Область_печати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Алина</cp:lastModifiedBy>
  <cp:lastPrinted>2025-08-19T06:50:14Z</cp:lastPrinted>
  <dcterms:created xsi:type="dcterms:W3CDTF">2023-05-11T09:05:11Z</dcterms:created>
  <dcterms:modified xsi:type="dcterms:W3CDTF">2025-08-19T06:51:09Z</dcterms:modified>
</cp:coreProperties>
</file>