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КаФЕДРА\АКРЕДИТАЦИЯ и ЛИЦЕНЗИРОВАНИЕ\20-21\Робочі плани маркетинг\"/>
    </mc:Choice>
  </mc:AlternateContent>
  <xr:revisionPtr revIDLastSave="0" documentId="13_ncr:1_{739AFF93-EB0B-4A0B-92EF-703A1D482EB5}" xr6:coauthVersionLast="45" xr6:coauthVersionMax="45" xr10:uidLastSave="{00000000-0000-0000-0000-000000000000}"/>
  <bookViews>
    <workbookView xWindow="-120" yWindow="-120" windowWidth="25440" windowHeight="15390" firstSheet="1" activeTab="4" xr2:uid="{00000000-000D-0000-FFFF-FFFF00000000}"/>
  </bookViews>
  <sheets>
    <sheet name="бюджет" sheetId="2" state="hidden" r:id="rId1"/>
    <sheet name="тит ЗО" sheetId="9" r:id="rId2"/>
    <sheet name="Титулка Маркетинг" sheetId="5" state="hidden" r:id="rId3"/>
    <sheet name="План МКТ" sheetId="8" state="hidden" r:id="rId4"/>
    <sheet name="План МКТ (2)" sheetId="10" r:id="rId5"/>
    <sheet name="семестровка Маркетинг" sheetId="7" state="hidden" r:id="rId6"/>
  </sheets>
  <definedNames>
    <definedName name="_xlnm.Print_Titles" localSheetId="3">'План МКТ'!$9:$9</definedName>
    <definedName name="_xlnm.Print_Titles" localSheetId="4">'План МКТ (2)'!$9:$9</definedName>
    <definedName name="_xlnm.Print_Area" localSheetId="0">бюджет!$A$1:$K$16</definedName>
    <definedName name="_xlnm.Print_Area" localSheetId="3">'План МКТ'!$A$1:$Z$72</definedName>
    <definedName name="_xlnm.Print_Area" localSheetId="4">'План МКТ (2)'!$A$1:$Z$72</definedName>
    <definedName name="_xlnm.Print_Area" localSheetId="1">'тит ЗО'!$A$1:$BA$32</definedName>
  </definedNames>
  <calcPr calcId="181029"/>
</workbook>
</file>

<file path=xl/calcChain.xml><?xml version="1.0" encoding="utf-8"?>
<calcChain xmlns="http://schemas.openxmlformats.org/spreadsheetml/2006/main">
  <c r="I28" i="10" l="1"/>
  <c r="H28" i="10"/>
  <c r="M28" i="10" s="1"/>
  <c r="H62" i="10" l="1"/>
  <c r="M62" i="10" s="1"/>
  <c r="U52" i="10"/>
  <c r="T52" i="10"/>
  <c r="S52" i="10"/>
  <c r="R52" i="10"/>
  <c r="Q52" i="10"/>
  <c r="P52" i="10"/>
  <c r="G52" i="10"/>
  <c r="H51" i="10"/>
  <c r="O50" i="10"/>
  <c r="L50" i="10"/>
  <c r="J50" i="10"/>
  <c r="H50" i="10"/>
  <c r="H49" i="10"/>
  <c r="O48" i="10"/>
  <c r="L48" i="10"/>
  <c r="J48" i="10"/>
  <c r="H48" i="10"/>
  <c r="H47" i="10"/>
  <c r="O46" i="10"/>
  <c r="O47" i="10" s="1"/>
  <c r="L46" i="10"/>
  <c r="L47" i="10" s="1"/>
  <c r="J46" i="10"/>
  <c r="J47" i="10" s="1"/>
  <c r="H46" i="10"/>
  <c r="H45" i="10"/>
  <c r="N44" i="10"/>
  <c r="L44" i="10"/>
  <c r="J44" i="10"/>
  <c r="H44" i="10"/>
  <c r="H43" i="10"/>
  <c r="N42" i="10"/>
  <c r="L42" i="10"/>
  <c r="J42" i="10"/>
  <c r="H42" i="10"/>
  <c r="Z40" i="10"/>
  <c r="Y40" i="10"/>
  <c r="X40" i="10"/>
  <c r="W40" i="10"/>
  <c r="V40" i="10"/>
  <c r="U40" i="10"/>
  <c r="T40" i="10"/>
  <c r="S40" i="10"/>
  <c r="R40" i="10"/>
  <c r="Q40" i="10"/>
  <c r="P40" i="10"/>
  <c r="N37" i="10"/>
  <c r="N40" i="10" s="1"/>
  <c r="J37" i="10"/>
  <c r="J40" i="10" s="1"/>
  <c r="G37" i="10"/>
  <c r="G40" i="10" s="1"/>
  <c r="AA40" i="10" s="1"/>
  <c r="U33" i="10"/>
  <c r="T33" i="10"/>
  <c r="S33" i="10"/>
  <c r="R33" i="10"/>
  <c r="Q33" i="10"/>
  <c r="P33" i="10"/>
  <c r="O33" i="10"/>
  <c r="N33" i="10"/>
  <c r="L33" i="10"/>
  <c r="K33" i="10"/>
  <c r="J33" i="10"/>
  <c r="I33" i="10"/>
  <c r="G33" i="10"/>
  <c r="H32" i="10"/>
  <c r="H33" i="10" s="1"/>
  <c r="U30" i="10"/>
  <c r="T30" i="10"/>
  <c r="S30" i="10"/>
  <c r="R30" i="10"/>
  <c r="Q30" i="10"/>
  <c r="P30" i="10"/>
  <c r="O30" i="10"/>
  <c r="N30" i="10"/>
  <c r="L30" i="10"/>
  <c r="K30" i="10"/>
  <c r="J30" i="10"/>
  <c r="I30" i="10"/>
  <c r="I29" i="10"/>
  <c r="G29" i="10"/>
  <c r="G30" i="10" s="1"/>
  <c r="U25" i="10"/>
  <c r="T25" i="10"/>
  <c r="S25" i="10"/>
  <c r="R25" i="10"/>
  <c r="Q25" i="10"/>
  <c r="P25" i="10"/>
  <c r="N24" i="10"/>
  <c r="K24" i="10"/>
  <c r="J24" i="10"/>
  <c r="G24" i="10"/>
  <c r="O23" i="10"/>
  <c r="L23" i="10"/>
  <c r="G23" i="10"/>
  <c r="O22" i="10"/>
  <c r="L22" i="10"/>
  <c r="J22" i="10"/>
  <c r="G22" i="10"/>
  <c r="O21" i="10"/>
  <c r="L21" i="10"/>
  <c r="J21" i="10"/>
  <c r="G21" i="10"/>
  <c r="N20" i="10"/>
  <c r="L20" i="10"/>
  <c r="J20" i="10"/>
  <c r="G20" i="10"/>
  <c r="N19" i="10"/>
  <c r="L19" i="10"/>
  <c r="J19" i="10"/>
  <c r="G19" i="10"/>
  <c r="G25" i="10" s="1"/>
  <c r="V25" i="10" s="1"/>
  <c r="Z17" i="10"/>
  <c r="Z34" i="10" s="1"/>
  <c r="Y17" i="10"/>
  <c r="Y34" i="10" s="1"/>
  <c r="X17" i="10"/>
  <c r="X34" i="10" s="1"/>
  <c r="W17" i="10"/>
  <c r="W34" i="10" s="1"/>
  <c r="V17" i="10"/>
  <c r="U17" i="10"/>
  <c r="T17" i="10"/>
  <c r="S17" i="10"/>
  <c r="R17" i="10"/>
  <c r="Q17" i="10"/>
  <c r="P17" i="10"/>
  <c r="K17" i="10"/>
  <c r="O13" i="10"/>
  <c r="L13" i="10"/>
  <c r="J13" i="10"/>
  <c r="G13" i="10"/>
  <c r="N12" i="10"/>
  <c r="L12" i="10"/>
  <c r="G12" i="10"/>
  <c r="N11" i="10"/>
  <c r="J11" i="10"/>
  <c r="G11" i="10"/>
  <c r="G17" i="10" s="1"/>
  <c r="B11" i="10"/>
  <c r="H52" i="10" l="1"/>
  <c r="P34" i="10"/>
  <c r="R34" i="10"/>
  <c r="T34" i="10"/>
  <c r="Q53" i="10"/>
  <c r="S53" i="10"/>
  <c r="U53" i="10"/>
  <c r="V34" i="10"/>
  <c r="Q34" i="10"/>
  <c r="Q54" i="10" s="1"/>
  <c r="S34" i="10"/>
  <c r="S54" i="10" s="1"/>
  <c r="U34" i="10"/>
  <c r="U54" i="10" s="1"/>
  <c r="P53" i="10"/>
  <c r="R53" i="10"/>
  <c r="T53" i="10"/>
  <c r="G53" i="10"/>
  <c r="G34" i="10"/>
  <c r="H29" i="10"/>
  <c r="AA52" i="10"/>
  <c r="M32" i="10"/>
  <c r="M33" i="10" s="1"/>
  <c r="H42" i="8"/>
  <c r="H43" i="8"/>
  <c r="H44" i="8"/>
  <c r="H45" i="8"/>
  <c r="H46" i="8"/>
  <c r="H47" i="8"/>
  <c r="H48" i="8"/>
  <c r="H49" i="8"/>
  <c r="H50" i="8"/>
  <c r="H41" i="8"/>
  <c r="T54" i="10" l="1"/>
  <c r="P54" i="10"/>
  <c r="R54" i="10"/>
  <c r="H30" i="10"/>
  <c r="M29" i="10"/>
  <c r="M30" i="10" s="1"/>
  <c r="AA34" i="10"/>
  <c r="G54" i="10"/>
  <c r="T60" i="10" s="1"/>
  <c r="G28" i="8"/>
  <c r="P60" i="10" l="1"/>
  <c r="V60" i="10" s="1"/>
  <c r="H61" i="8"/>
  <c r="M61" i="8" s="1"/>
  <c r="P51" i="8" l="1"/>
  <c r="O45" i="8"/>
  <c r="O46" i="8" s="1"/>
  <c r="AA37" i="7"/>
  <c r="Z37" i="7"/>
  <c r="K37" i="7" s="1"/>
  <c r="E37" i="7"/>
  <c r="F37" i="7"/>
  <c r="N37" i="7"/>
  <c r="L45" i="8"/>
  <c r="L46" i="8" s="1"/>
  <c r="J45" i="8"/>
  <c r="J46" i="8" s="1"/>
  <c r="N24" i="8"/>
  <c r="K24" i="8"/>
  <c r="J24" i="8"/>
  <c r="G24" i="8"/>
  <c r="B11" i="8"/>
  <c r="Z12" i="7"/>
  <c r="Y12" i="7"/>
  <c r="E12" i="7"/>
  <c r="J12" i="7" s="1"/>
  <c r="N36" i="8"/>
  <c r="N39" i="8" s="1"/>
  <c r="J36" i="8"/>
  <c r="J39" i="8" s="1"/>
  <c r="G36" i="8"/>
  <c r="G39" i="8" s="1"/>
  <c r="AA39" i="8" s="1"/>
  <c r="J37" i="7" l="1"/>
  <c r="I46" i="10"/>
  <c r="W31" i="9"/>
  <c r="T31" i="9"/>
  <c r="N31" i="9"/>
  <c r="O49" i="8"/>
  <c r="L49" i="8"/>
  <c r="J49" i="8"/>
  <c r="O47" i="8"/>
  <c r="L47" i="8"/>
  <c r="J47" i="8"/>
  <c r="N43" i="8"/>
  <c r="L43" i="8"/>
  <c r="J43" i="8"/>
  <c r="N41" i="8"/>
  <c r="L41" i="8"/>
  <c r="J41" i="8"/>
  <c r="G51" i="8"/>
  <c r="AA51" i="8" s="1"/>
  <c r="O29" i="8"/>
  <c r="N29" i="8"/>
  <c r="O23" i="8"/>
  <c r="L23" i="8"/>
  <c r="G23" i="8"/>
  <c r="O22" i="8"/>
  <c r="L22" i="8"/>
  <c r="J22" i="8"/>
  <c r="G22" i="8"/>
  <c r="O21" i="8"/>
  <c r="L21" i="8"/>
  <c r="J21" i="8"/>
  <c r="G21" i="8"/>
  <c r="N20" i="8"/>
  <c r="L20" i="8"/>
  <c r="J20" i="8"/>
  <c r="G20" i="8"/>
  <c r="N19" i="8"/>
  <c r="L19" i="8"/>
  <c r="J19" i="8"/>
  <c r="G19" i="8"/>
  <c r="G25" i="8" s="1"/>
  <c r="O13" i="8"/>
  <c r="L13" i="8"/>
  <c r="J13" i="8"/>
  <c r="G13" i="8"/>
  <c r="N12" i="8"/>
  <c r="L12" i="8"/>
  <c r="G12" i="8"/>
  <c r="N11" i="8"/>
  <c r="J11" i="8"/>
  <c r="G11" i="8"/>
  <c r="AH73" i="7"/>
  <c r="AG73" i="7"/>
  <c r="AF73" i="7"/>
  <c r="AI73" i="7" s="1"/>
  <c r="W77" i="7"/>
  <c r="X77" i="7"/>
  <c r="Y77" i="7"/>
  <c r="Z77" i="7"/>
  <c r="AA77" i="7"/>
  <c r="V77" i="7"/>
  <c r="W76" i="7"/>
  <c r="X76" i="7"/>
  <c r="Y76" i="7"/>
  <c r="Z76" i="7"/>
  <c r="AA76" i="7"/>
  <c r="V76" i="7"/>
  <c r="W75" i="7"/>
  <c r="W99" i="7" s="1"/>
  <c r="X75" i="7"/>
  <c r="Y75" i="7"/>
  <c r="Y99" i="7" s="1"/>
  <c r="Z75" i="7"/>
  <c r="AA75" i="7"/>
  <c r="AA99" i="7" s="1"/>
  <c r="V75" i="7"/>
  <c r="V74" i="7"/>
  <c r="W74" i="7"/>
  <c r="X74" i="7"/>
  <c r="Y74" i="7"/>
  <c r="Z74" i="7"/>
  <c r="AA74" i="7"/>
  <c r="V68" i="7"/>
  <c r="W71" i="7"/>
  <c r="X71" i="7"/>
  <c r="Y71" i="7"/>
  <c r="Z71" i="7"/>
  <c r="AA71" i="7"/>
  <c r="V71" i="7"/>
  <c r="W70" i="7"/>
  <c r="X70" i="7"/>
  <c r="Y70" i="7"/>
  <c r="Z70" i="7"/>
  <c r="AA70" i="7"/>
  <c r="V70" i="7"/>
  <c r="V69" i="7"/>
  <c r="W69" i="7"/>
  <c r="X69" i="7"/>
  <c r="Y69" i="7"/>
  <c r="Z69" i="7"/>
  <c r="AA69" i="7"/>
  <c r="W68" i="7"/>
  <c r="W85" i="7" s="1"/>
  <c r="X68" i="7"/>
  <c r="X95" i="7" s="1"/>
  <c r="Y68" i="7"/>
  <c r="Y85" i="7" s="1"/>
  <c r="Z68" i="7"/>
  <c r="AA68" i="7"/>
  <c r="AA85" i="7" s="1"/>
  <c r="I47" i="10" l="1"/>
  <c r="M46" i="10"/>
  <c r="M47" i="10" s="1"/>
  <c r="AA87" i="7"/>
  <c r="Y87" i="7"/>
  <c r="W87" i="7"/>
  <c r="AA88" i="7"/>
  <c r="Y88" i="7"/>
  <c r="W88" i="7"/>
  <c r="AA98" i="7"/>
  <c r="Y98" i="7"/>
  <c r="W98" i="7"/>
  <c r="AF75" i="7"/>
  <c r="AH75" i="7"/>
  <c r="AG75" i="7"/>
  <c r="AF76" i="7"/>
  <c r="AH76" i="7"/>
  <c r="AG76" i="7"/>
  <c r="AF77" i="7"/>
  <c r="AH77" i="7"/>
  <c r="AG77" i="7"/>
  <c r="AH69" i="7"/>
  <c r="AG69" i="7"/>
  <c r="AF69" i="7"/>
  <c r="AH68" i="7"/>
  <c r="AA96" i="7"/>
  <c r="Y96" i="7"/>
  <c r="W96" i="7"/>
  <c r="AF70" i="7"/>
  <c r="Z87" i="7"/>
  <c r="AG70" i="7"/>
  <c r="AF71" i="7"/>
  <c r="AH71" i="7"/>
  <c r="AG71" i="7"/>
  <c r="AF68" i="7"/>
  <c r="AH74" i="7"/>
  <c r="AG74" i="7"/>
  <c r="AF74" i="7"/>
  <c r="V78" i="7"/>
  <c r="Z78" i="7"/>
  <c r="X78" i="7"/>
  <c r="V98" i="7"/>
  <c r="Z98" i="7"/>
  <c r="X98" i="7"/>
  <c r="V99" i="7"/>
  <c r="Z99" i="7"/>
  <c r="X99" i="7"/>
  <c r="AA78" i="7"/>
  <c r="Y78" i="7"/>
  <c r="W78" i="7"/>
  <c r="AI69" i="7"/>
  <c r="AA72" i="7"/>
  <c r="AA82" i="7" s="1"/>
  <c r="Y72" i="7"/>
  <c r="Y82" i="7" s="1"/>
  <c r="W72" i="7"/>
  <c r="W82" i="7" s="1"/>
  <c r="V85" i="7"/>
  <c r="Z85" i="7"/>
  <c r="X85" i="7"/>
  <c r="V86" i="7"/>
  <c r="V87" i="7"/>
  <c r="Z86" i="7"/>
  <c r="X86" i="7"/>
  <c r="Z88" i="7"/>
  <c r="X88" i="7"/>
  <c r="V95" i="7"/>
  <c r="AA95" i="7"/>
  <c r="Y95" i="7"/>
  <c r="W95" i="7"/>
  <c r="Z96" i="7"/>
  <c r="X96" i="7"/>
  <c r="AH70" i="7"/>
  <c r="AG68" i="7"/>
  <c r="AI68" i="7" s="1"/>
  <c r="V72" i="7"/>
  <c r="Z72" i="7"/>
  <c r="X72" i="7"/>
  <c r="V88" i="7"/>
  <c r="AA86" i="7"/>
  <c r="Y86" i="7"/>
  <c r="W86" i="7"/>
  <c r="X87" i="7"/>
  <c r="V96" i="7"/>
  <c r="Z95" i="7"/>
  <c r="AI77" i="7" l="1"/>
  <c r="AI75" i="7"/>
  <c r="AI74" i="7"/>
  <c r="AI76" i="7"/>
  <c r="AI70" i="7"/>
  <c r="AI71" i="7"/>
  <c r="AH78" i="7"/>
  <c r="AF78" i="7"/>
  <c r="AG78" i="7"/>
  <c r="AH72" i="7"/>
  <c r="Z82" i="7"/>
  <c r="AF72" i="7"/>
  <c r="V82" i="7"/>
  <c r="AG72" i="7"/>
  <c r="X82" i="7"/>
  <c r="AI78" i="7" l="1"/>
  <c r="AI72" i="7"/>
  <c r="L34" i="7" l="1"/>
  <c r="K34" i="7"/>
  <c r="U43" i="7"/>
  <c r="V43" i="7"/>
  <c r="W43" i="7"/>
  <c r="X43" i="7"/>
  <c r="Y43" i="7"/>
  <c r="T43" i="7"/>
  <c r="AA39" i="7"/>
  <c r="L39" i="7" s="1"/>
  <c r="Z39" i="7"/>
  <c r="K39" i="7" s="1"/>
  <c r="AA38" i="7"/>
  <c r="AC77" i="7" s="1"/>
  <c r="Z38" i="7"/>
  <c r="AB77" i="7" s="1"/>
  <c r="AB75" i="7"/>
  <c r="AA36" i="7"/>
  <c r="L36" i="7" s="1"/>
  <c r="Z36" i="7"/>
  <c r="K36" i="7" s="1"/>
  <c r="AA35" i="7"/>
  <c r="L35" i="7" s="1"/>
  <c r="Z35" i="7"/>
  <c r="K35" i="7" s="1"/>
  <c r="AA32" i="7"/>
  <c r="AC76" i="7" s="1"/>
  <c r="Z32" i="7"/>
  <c r="AB76" i="7" s="1"/>
  <c r="AA33" i="7"/>
  <c r="AC74" i="7" s="1"/>
  <c r="Z33" i="7"/>
  <c r="AB74" i="7" s="1"/>
  <c r="F33" i="7"/>
  <c r="I13" i="10" s="1"/>
  <c r="E33" i="7"/>
  <c r="H13" i="10" s="1"/>
  <c r="U21" i="7"/>
  <c r="V21" i="7"/>
  <c r="W21" i="7"/>
  <c r="X21" i="7"/>
  <c r="Y21" i="7"/>
  <c r="T21" i="7"/>
  <c r="AA17" i="7"/>
  <c r="L17" i="7" s="1"/>
  <c r="Z17" i="7"/>
  <c r="K17" i="7" s="1"/>
  <c r="AA16" i="7"/>
  <c r="L16" i="7" s="1"/>
  <c r="Z16" i="7"/>
  <c r="K16" i="7" s="1"/>
  <c r="AA15" i="7"/>
  <c r="AC71" i="7" s="1"/>
  <c r="Z15" i="7"/>
  <c r="AB71" i="7" s="1"/>
  <c r="AA14" i="7"/>
  <c r="L14" i="7" s="1"/>
  <c r="Z14" i="7"/>
  <c r="K14" i="7" s="1"/>
  <c r="AA13" i="7"/>
  <c r="AC70" i="7" s="1"/>
  <c r="AC87" i="7" s="1"/>
  <c r="Z13" i="7"/>
  <c r="AB70" i="7" s="1"/>
  <c r="AB87" i="7" s="1"/>
  <c r="AA11" i="7"/>
  <c r="L11" i="7" s="1"/>
  <c r="Z11" i="7"/>
  <c r="K11" i="7" s="1"/>
  <c r="AA10" i="7"/>
  <c r="Z10" i="7"/>
  <c r="AC68" i="7" l="1"/>
  <c r="AC69" i="7"/>
  <c r="AB68" i="7"/>
  <c r="AB69" i="7"/>
  <c r="M13" i="10"/>
  <c r="AC75" i="7"/>
  <c r="AC78" i="7" s="1"/>
  <c r="L37" i="7"/>
  <c r="AB95" i="7"/>
  <c r="AB85" i="7"/>
  <c r="AB72" i="7"/>
  <c r="AB88" i="7"/>
  <c r="AB96" i="7"/>
  <c r="Z21" i="7"/>
  <c r="K10" i="7"/>
  <c r="L10" i="7"/>
  <c r="N33" i="7"/>
  <c r="I13" i="8"/>
  <c r="AC98" i="7"/>
  <c r="AC99" i="7"/>
  <c r="AA43" i="7"/>
  <c r="K33" i="7"/>
  <c r="L38" i="7"/>
  <c r="AC85" i="7"/>
  <c r="AC72" i="7"/>
  <c r="AC95" i="7"/>
  <c r="AC88" i="7"/>
  <c r="AC96" i="7"/>
  <c r="AA21" i="7"/>
  <c r="K15" i="7"/>
  <c r="K13" i="7"/>
  <c r="L15" i="7"/>
  <c r="L13" i="7"/>
  <c r="J33" i="7"/>
  <c r="H13" i="8"/>
  <c r="AB98" i="7"/>
  <c r="AB78" i="7"/>
  <c r="AB99" i="7"/>
  <c r="AB86" i="7"/>
  <c r="Z43" i="7"/>
  <c r="K32" i="7"/>
  <c r="K38" i="7"/>
  <c r="L32" i="7"/>
  <c r="L33" i="7"/>
  <c r="U51" i="8"/>
  <c r="T51" i="8"/>
  <c r="S51" i="8"/>
  <c r="R51" i="8"/>
  <c r="Q51" i="8"/>
  <c r="Z39" i="8"/>
  <c r="Y39" i="8"/>
  <c r="X39" i="8"/>
  <c r="W39" i="8"/>
  <c r="V39" i="8"/>
  <c r="U39" i="8"/>
  <c r="T39" i="8"/>
  <c r="S39" i="8"/>
  <c r="R39" i="8"/>
  <c r="Q39" i="8"/>
  <c r="P39" i="8"/>
  <c r="P52" i="8" s="1"/>
  <c r="U32" i="8"/>
  <c r="T32" i="8"/>
  <c r="S32" i="8"/>
  <c r="R32" i="8"/>
  <c r="Q32" i="8"/>
  <c r="P32" i="8"/>
  <c r="O32" i="8"/>
  <c r="N32" i="8"/>
  <c r="L32" i="8"/>
  <c r="K32" i="8"/>
  <c r="J32" i="8"/>
  <c r="I32" i="8"/>
  <c r="G32" i="8"/>
  <c r="H31" i="8"/>
  <c r="H32" i="8" s="1"/>
  <c r="U29" i="8"/>
  <c r="T29" i="8"/>
  <c r="S29" i="8"/>
  <c r="R29" i="8"/>
  <c r="Q29" i="8"/>
  <c r="P29" i="8"/>
  <c r="L29" i="8"/>
  <c r="K29" i="8"/>
  <c r="J29" i="8"/>
  <c r="G29" i="8"/>
  <c r="I28" i="8"/>
  <c r="H28" i="8"/>
  <c r="I29" i="8"/>
  <c r="U25" i="8"/>
  <c r="T25" i="8"/>
  <c r="S25" i="8"/>
  <c r="R25" i="8"/>
  <c r="Q25" i="8"/>
  <c r="P25" i="8"/>
  <c r="V25" i="8"/>
  <c r="Z17" i="8"/>
  <c r="Z33" i="8" s="1"/>
  <c r="Y17" i="8"/>
  <c r="Y33" i="8" s="1"/>
  <c r="X17" i="8"/>
  <c r="X33" i="8" s="1"/>
  <c r="W17" i="8"/>
  <c r="W33" i="8" s="1"/>
  <c r="V17" i="8"/>
  <c r="U17" i="8"/>
  <c r="T17" i="8"/>
  <c r="S17" i="8"/>
  <c r="R17" i="8"/>
  <c r="Q17" i="8"/>
  <c r="P17" i="8"/>
  <c r="K17" i="8"/>
  <c r="G17" i="8"/>
  <c r="M28" i="8" l="1"/>
  <c r="AC86" i="7"/>
  <c r="AC82" i="7"/>
  <c r="L43" i="7"/>
  <c r="L21" i="7"/>
  <c r="AB82" i="7"/>
  <c r="M31" i="8"/>
  <c r="M32" i="8" s="1"/>
  <c r="Q52" i="8"/>
  <c r="U52" i="8"/>
  <c r="V33" i="8"/>
  <c r="G52" i="8"/>
  <c r="R52" i="8"/>
  <c r="P33" i="8"/>
  <c r="P53" i="8" s="1"/>
  <c r="Q33" i="8"/>
  <c r="Q53" i="8" s="1"/>
  <c r="U33" i="8"/>
  <c r="U53" i="8" s="1"/>
  <c r="R33" i="8"/>
  <c r="R53" i="8" s="1"/>
  <c r="H29" i="8"/>
  <c r="S52" i="8"/>
  <c r="T33" i="8"/>
  <c r="M13" i="8"/>
  <c r="S33" i="8"/>
  <c r="T52" i="8"/>
  <c r="G33" i="8"/>
  <c r="AA33" i="8" s="1"/>
  <c r="M29" i="8"/>
  <c r="G53" i="8" l="1"/>
  <c r="T59" i="8" s="1"/>
  <c r="S53" i="8"/>
  <c r="T53" i="8"/>
  <c r="P59" i="8" l="1"/>
  <c r="V59" i="8" s="1"/>
  <c r="D78" i="7"/>
  <c r="D75" i="7"/>
  <c r="D74" i="7"/>
  <c r="E74" i="7" s="1"/>
  <c r="D71" i="7"/>
  <c r="E71" i="7" s="1"/>
  <c r="M69" i="7"/>
  <c r="J66" i="7"/>
  <c r="I66" i="7"/>
  <c r="H66" i="7"/>
  <c r="G66" i="7"/>
  <c r="F65" i="7"/>
  <c r="F64" i="7"/>
  <c r="F63" i="7"/>
  <c r="F62" i="7"/>
  <c r="F61" i="7"/>
  <c r="F60" i="7"/>
  <c r="F59" i="7"/>
  <c r="F58" i="7"/>
  <c r="F57" i="7"/>
  <c r="E57" i="7" s="1"/>
  <c r="F56" i="7"/>
  <c r="K56" i="7" s="1"/>
  <c r="F55" i="7"/>
  <c r="I43" i="7"/>
  <c r="H43" i="7"/>
  <c r="G43" i="7"/>
  <c r="D43" i="7"/>
  <c r="D44" i="7" s="1"/>
  <c r="F42" i="7"/>
  <c r="E42" i="7"/>
  <c r="F41" i="7"/>
  <c r="K41" i="7" s="1"/>
  <c r="E41" i="7"/>
  <c r="F40" i="7"/>
  <c r="E40" i="7"/>
  <c r="J40" i="7" s="1"/>
  <c r="F39" i="7"/>
  <c r="E39" i="7"/>
  <c r="F38" i="7"/>
  <c r="E38" i="7"/>
  <c r="I45" i="8"/>
  <c r="I46" i="8" s="1"/>
  <c r="F36" i="7"/>
  <c r="E36" i="7"/>
  <c r="F35" i="7"/>
  <c r="I23" i="10" s="1"/>
  <c r="E35" i="7"/>
  <c r="F32" i="7"/>
  <c r="E32" i="7"/>
  <c r="I21" i="7"/>
  <c r="H21" i="7"/>
  <c r="G21" i="7"/>
  <c r="D21" i="7"/>
  <c r="D22" i="7" s="1"/>
  <c r="F20" i="7"/>
  <c r="E20" i="7"/>
  <c r="F19" i="7"/>
  <c r="E19" i="7"/>
  <c r="F18" i="7"/>
  <c r="E18" i="7"/>
  <c r="F17" i="7"/>
  <c r="E17" i="7"/>
  <c r="F16" i="7"/>
  <c r="E16" i="7"/>
  <c r="F15" i="7"/>
  <c r="I42" i="10" s="1"/>
  <c r="E15" i="7"/>
  <c r="H51" i="8" s="1"/>
  <c r="F14" i="7"/>
  <c r="E14" i="7"/>
  <c r="F13" i="7"/>
  <c r="I19" i="10" s="1"/>
  <c r="E13" i="7"/>
  <c r="F11" i="7"/>
  <c r="E11" i="7"/>
  <c r="F10" i="7"/>
  <c r="E10" i="7"/>
  <c r="I11" i="8" l="1"/>
  <c r="I37" i="10"/>
  <c r="I40" i="10" s="1"/>
  <c r="I11" i="10"/>
  <c r="I36" i="8"/>
  <c r="I39" i="8" s="1"/>
  <c r="I12" i="8"/>
  <c r="I12" i="10"/>
  <c r="I20" i="8"/>
  <c r="I20" i="10"/>
  <c r="I43" i="8"/>
  <c r="I44" i="10"/>
  <c r="M44" i="10" s="1"/>
  <c r="I24" i="10"/>
  <c r="I24" i="8"/>
  <c r="I21" i="8"/>
  <c r="I21" i="10"/>
  <c r="I22" i="8"/>
  <c r="I22" i="10"/>
  <c r="H37" i="10"/>
  <c r="H11" i="10"/>
  <c r="H36" i="8"/>
  <c r="H39" i="8" s="1"/>
  <c r="H12" i="8"/>
  <c r="H12" i="10"/>
  <c r="H19" i="8"/>
  <c r="H19" i="10"/>
  <c r="H20" i="8"/>
  <c r="H20" i="10"/>
  <c r="H24" i="10"/>
  <c r="M24" i="10" s="1"/>
  <c r="H24" i="8"/>
  <c r="J20" i="7"/>
  <c r="H21" i="8"/>
  <c r="H21" i="10"/>
  <c r="M21" i="10" s="1"/>
  <c r="H23" i="8"/>
  <c r="H23" i="10"/>
  <c r="M23" i="10" s="1"/>
  <c r="H22" i="8"/>
  <c r="H22" i="10"/>
  <c r="M22" i="10" s="1"/>
  <c r="I47" i="8"/>
  <c r="I48" i="10"/>
  <c r="M48" i="10" s="1"/>
  <c r="I49" i="8"/>
  <c r="I50" i="10"/>
  <c r="M50" i="10" s="1"/>
  <c r="M12" i="8"/>
  <c r="M20" i="8"/>
  <c r="M43" i="8"/>
  <c r="M21" i="8"/>
  <c r="M22" i="8"/>
  <c r="M47" i="8"/>
  <c r="M49" i="8"/>
  <c r="M36" i="8"/>
  <c r="M39" i="8" s="1"/>
  <c r="H52" i="8"/>
  <c r="E21" i="7"/>
  <c r="H11" i="8"/>
  <c r="N13" i="7"/>
  <c r="I19" i="8"/>
  <c r="N15" i="7"/>
  <c r="I41" i="8"/>
  <c r="I51" i="8" s="1"/>
  <c r="N17" i="7"/>
  <c r="M45" i="8"/>
  <c r="M46" i="8" s="1"/>
  <c r="N19" i="7"/>
  <c r="N35" i="7"/>
  <c r="I23" i="8"/>
  <c r="M23" i="8" s="1"/>
  <c r="E56" i="7"/>
  <c r="J36" i="7"/>
  <c r="J38" i="7"/>
  <c r="N39" i="7"/>
  <c r="J14" i="7"/>
  <c r="J16" i="7"/>
  <c r="J18" i="7"/>
  <c r="N11" i="7"/>
  <c r="D73" i="7"/>
  <c r="G75" i="7" s="1"/>
  <c r="N32" i="7"/>
  <c r="N36" i="7"/>
  <c r="N38" i="7"/>
  <c r="N40" i="7"/>
  <c r="K57" i="7"/>
  <c r="N14" i="7"/>
  <c r="N16" i="7"/>
  <c r="N18" i="7"/>
  <c r="N20" i="7"/>
  <c r="J35" i="7"/>
  <c r="K40" i="7"/>
  <c r="N42" i="7"/>
  <c r="J11" i="7"/>
  <c r="J13" i="7"/>
  <c r="J15" i="7"/>
  <c r="J17" i="7"/>
  <c r="J19" i="7"/>
  <c r="N41" i="7"/>
  <c r="F21" i="7"/>
  <c r="N10" i="7"/>
  <c r="J10" i="7"/>
  <c r="K18" i="7"/>
  <c r="K19" i="7"/>
  <c r="K20" i="7"/>
  <c r="J41" i="7"/>
  <c r="F43" i="7"/>
  <c r="E43" i="7"/>
  <c r="J32" i="7"/>
  <c r="J39" i="7"/>
  <c r="J42" i="7"/>
  <c r="K42" i="7"/>
  <c r="K55" i="7"/>
  <c r="E55" i="7"/>
  <c r="K58" i="7"/>
  <c r="E58" i="7"/>
  <c r="D58" i="7" s="1"/>
  <c r="K59" i="7"/>
  <c r="E59" i="7"/>
  <c r="D59" i="7" s="1"/>
  <c r="K60" i="7"/>
  <c r="E60" i="7"/>
  <c r="D60" i="7" s="1"/>
  <c r="K61" i="7"/>
  <c r="E61" i="7"/>
  <c r="D61" i="7" s="1"/>
  <c r="K62" i="7"/>
  <c r="E62" i="7"/>
  <c r="D62" i="7" s="1"/>
  <c r="K63" i="7"/>
  <c r="E63" i="7"/>
  <c r="D63" i="7" s="1"/>
  <c r="K64" i="7"/>
  <c r="E64" i="7"/>
  <c r="D64" i="7" s="1"/>
  <c r="K65" i="7"/>
  <c r="E65" i="7"/>
  <c r="D65" i="7" s="1"/>
  <c r="F66" i="7"/>
  <c r="E75" i="7"/>
  <c r="E78" i="7"/>
  <c r="T33" i="5"/>
  <c r="Q33" i="5"/>
  <c r="N33" i="5"/>
  <c r="J33" i="5"/>
  <c r="G33" i="5"/>
  <c r="W30" i="5"/>
  <c r="C29" i="5"/>
  <c r="W29" i="5" s="1"/>
  <c r="I25" i="10" l="1"/>
  <c r="M20" i="10"/>
  <c r="M12" i="10"/>
  <c r="I17" i="10"/>
  <c r="W33" i="5"/>
  <c r="H25" i="8"/>
  <c r="H17" i="10"/>
  <c r="M11" i="10"/>
  <c r="M17" i="10" s="1"/>
  <c r="M24" i="8"/>
  <c r="M52" i="10"/>
  <c r="I52" i="10"/>
  <c r="I53" i="10" s="1"/>
  <c r="H25" i="10"/>
  <c r="H34" i="10" s="1"/>
  <c r="H54" i="10" s="1"/>
  <c r="M19" i="10"/>
  <c r="M37" i="10"/>
  <c r="M40" i="10" s="1"/>
  <c r="H40" i="10"/>
  <c r="H53" i="10" s="1"/>
  <c r="I17" i="8"/>
  <c r="M51" i="8"/>
  <c r="M52" i="8" s="1"/>
  <c r="I25" i="8"/>
  <c r="I52" i="8"/>
  <c r="I33" i="8"/>
  <c r="M19" i="8"/>
  <c r="M25" i="8" s="1"/>
  <c r="M11" i="8"/>
  <c r="M17" i="8" s="1"/>
  <c r="H17" i="8"/>
  <c r="C33" i="5"/>
  <c r="J21" i="7"/>
  <c r="K43" i="7"/>
  <c r="E66" i="7"/>
  <c r="E69" i="7" s="1"/>
  <c r="F75" i="7" s="1"/>
  <c r="N55" i="7"/>
  <c r="D55" i="7"/>
  <c r="K66" i="7"/>
  <c r="J43" i="7"/>
  <c r="K21" i="7"/>
  <c r="M25" i="10" l="1"/>
  <c r="I54" i="10"/>
  <c r="I34" i="10"/>
  <c r="M53" i="10"/>
  <c r="H33" i="8"/>
  <c r="H53" i="8" s="1"/>
  <c r="M34" i="10"/>
  <c r="M54" i="10" s="1"/>
  <c r="M33" i="8"/>
  <c r="M53" i="8" s="1"/>
  <c r="I53" i="8"/>
  <c r="D77" i="7"/>
  <c r="D70" i="7"/>
  <c r="E70" i="7" s="1"/>
  <c r="F70" i="7" s="1"/>
  <c r="D66" i="7"/>
  <c r="F71" i="7"/>
  <c r="F74" i="7"/>
  <c r="F78" i="7"/>
  <c r="D69" i="7" l="1"/>
  <c r="D67" i="7"/>
  <c r="E77" i="7"/>
  <c r="F77" i="7" s="1"/>
  <c r="D76" i="7"/>
  <c r="G78" i="7" s="1"/>
</calcChain>
</file>

<file path=xl/sharedStrings.xml><?xml version="1.0" encoding="utf-8"?>
<sst xmlns="http://schemas.openxmlformats.org/spreadsheetml/2006/main" count="840" uniqueCount="290">
  <si>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</si>
  <si>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</si>
  <si>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</si>
  <si>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</si>
  <si>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</si>
  <si>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</si>
  <si>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</si>
  <si>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</si>
  <si>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</si>
  <si>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</si>
  <si>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</si>
  <si>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</si>
  <si>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</si>
  <si>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</si>
  <si>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</si>
  <si>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</si>
  <si>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</si>
  <si>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</si>
  <si>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</si>
  <si>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</si>
  <si>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</si>
  <si>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</si>
  <si>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</si>
  <si>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</si>
  <si>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</si>
  <si>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</si>
  <si>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</si>
  <si>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</si>
  <si>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</si>
  <si>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</si>
  <si>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</si>
  <si>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</si>
  <si>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</si>
  <si>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</si>
  <si>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</si>
  <si>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</si>
  <si>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</si>
  <si>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</si>
  <si>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</si>
  <si>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</si>
  <si>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</si>
  <si>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</si>
  <si>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</si>
  <si>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</si>
  <si>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</si>
  <si>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</si>
  <si>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</si>
  <si>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</si>
  <si>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</si>
  <si>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</si>
  <si>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</si>
  <si>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</si>
  <si>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</si>
  <si>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</si>
  <si>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</si>
  <si>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</si>
  <si>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</si>
  <si>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</si>
  <si>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</si>
  <si>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</si>
  <si>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</si>
  <si>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</si>
  <si>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</si>
  <si>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</si>
  <si>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</si>
  <si>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</si>
  <si>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</si>
  <si>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</si>
  <si>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</si>
  <si>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</si>
  <si>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</si>
  <si>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</si>
  <si>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</si>
  <si>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</si>
  <si>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</si>
  <si>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</si>
  <si>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</si>
  <si>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</si>
  <si>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</si>
  <si>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</si>
  <si>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</si>
  <si>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</si>
  <si>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</si>
  <si>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</si>
  <si>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</si>
  <si>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</si>
  <si>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</si>
  <si>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</si>
  <si>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</si>
  <si>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</si>
  <si>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</si>
  <si>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</si>
  <si>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</si>
  <si>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</si>
  <si>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</si>
  <si>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</si>
  <si>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</si>
  <si>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</si>
  <si>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</si>
  <si>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</si>
  <si>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</si>
  <si>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</si>
  <si>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</si>
  <si>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</si>
  <si>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</si>
  <si>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</si>
  <si>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</si>
  <si>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</si>
  <si>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</si>
  <si>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</si>
  <si>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</si>
  <si>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</si>
  <si>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</si>
  <si>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</si>
  <si>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</si>
  <si>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</si>
  <si>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</si>
  <si>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</si>
  <si>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</si>
  <si>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</si>
  <si>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</si>
  <si>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</si>
  <si>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</si>
  <si>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</si>
  <si>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</si>
  <si>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</si>
  <si>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</si>
  <si>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</si>
  <si>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</si>
  <si>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</si>
  <si>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</si>
  <si>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</si>
  <si>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</si>
  <si>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</si>
  <si>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</si>
  <si>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</si>
  <si>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</si>
  <si>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</si>
  <si>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</si>
  <si>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</si>
  <si>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</si>
  <si>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</si>
  <si>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</si>
  <si>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</si>
  <si>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</si>
  <si>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</si>
  <si>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</si>
  <si>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</si>
  <si>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</si>
  <si>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</si>
  <si>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</si>
  <si>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</si>
  <si>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</si>
  <si>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</si>
  <si>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</si>
  <si>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</si>
  <si>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</si>
  <si>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</si>
  <si>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</si>
  <si>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Основи наукових досліджень у професійній сфері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</si>
  <si>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</si>
  <si>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</si>
  <si>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</si>
  <si>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</si>
  <si>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</si>
  <si>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</si>
  <si>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</si>
  <si>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r>
      <t xml:space="preserve">спеціальність </t>
    </r>
    <r>
      <rPr>
        <b/>
        <sz val="20"/>
        <rFont val="Times New Roman"/>
        <family val="1"/>
        <charset val="204"/>
      </rPr>
      <t>075 Маркетинг</t>
    </r>
  </si>
  <si>
    <t>Кваліфікація:  магістр маркетингу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</si>
  <si>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Маркетинг</t>
    </r>
  </si>
  <si>
    <t xml:space="preserve">Медіапланування / Інформаційно-комунікаційні техгології 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</si>
  <si>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</si>
  <si>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</si>
  <si>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</si>
  <si>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</si>
  <si>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</si>
  <si>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</si>
  <si>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</si>
  <si>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</si>
  <si>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Фінансовий менеджмент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</si>
  <si>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</si>
  <si>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</si>
  <si>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</si>
  <si>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</si>
  <si>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</si>
  <si>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</si>
  <si>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Медіапланування</t>
  </si>
  <si>
    <t>Годин у семестр</t>
  </si>
  <si>
    <t>Годин на настан сес.</t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</si>
  <si>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</si>
  <si>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</si>
  <si>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</si>
  <si>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</si>
  <si>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</si>
  <si>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</si>
  <si>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</si>
  <si>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4/2</t>
  </si>
  <si>
    <t>0/2</t>
  </si>
  <si>
    <t>4/4</t>
  </si>
  <si>
    <t>6/0</t>
  </si>
  <si>
    <t>2/0</t>
  </si>
  <si>
    <t>8/0</t>
  </si>
  <si>
    <t>8/4</t>
  </si>
  <si>
    <t>1 семестр</t>
  </si>
  <si>
    <t>ЗО</t>
  </si>
  <si>
    <t>ЗВ</t>
  </si>
  <si>
    <t>ПО</t>
  </si>
  <si>
    <t>ПВ</t>
  </si>
  <si>
    <t>разом</t>
  </si>
  <si>
    <t>2 семестр</t>
  </si>
  <si>
    <t>1 сем</t>
  </si>
  <si>
    <t>2 сем</t>
  </si>
  <si>
    <t>16/8</t>
  </si>
  <si>
    <t>24/8</t>
  </si>
  <si>
    <t>10/0</t>
  </si>
  <si>
    <t>8/6</t>
  </si>
  <si>
    <t>14/6</t>
  </si>
  <si>
    <t>26/2</t>
  </si>
  <si>
    <t>30/2</t>
  </si>
  <si>
    <t>Термін навчання - 1 рік 4 міс.</t>
  </si>
  <si>
    <t>Настановна сесія</t>
  </si>
  <si>
    <t>Кваліфікація: магістр маркетингу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</si>
  <si>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</si>
  <si>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Директор ЦДЗО</t>
  </si>
  <si>
    <t>М.М.Федоров</t>
  </si>
  <si>
    <t>Охорона праці в галузі та цивільний захист / Охорона інтел.власності</t>
  </si>
  <si>
    <t xml:space="preserve">Охорона праці в галузі та цивільний захист </t>
  </si>
  <si>
    <t>Охорона інтелектуальної власності</t>
  </si>
  <si>
    <t>Дисципліни з інших ОП ДДМА</t>
  </si>
  <si>
    <t>Психологія лідерства та професійної успішності</t>
  </si>
  <si>
    <t>з</t>
  </si>
  <si>
    <t xml:space="preserve">V. План освітнього процесу                               </t>
  </si>
  <si>
    <t xml:space="preserve">Інформаційні технології в маркетингу та інтернет-маркетинг </t>
  </si>
  <si>
    <t>1.2.6</t>
  </si>
  <si>
    <t>20/10</t>
  </si>
  <si>
    <t>1.4 Атестація</t>
  </si>
  <si>
    <t>Кваліфікаційна робота магістра</t>
  </si>
  <si>
    <t>1.3.1</t>
  </si>
  <si>
    <t>1.4.1</t>
  </si>
  <si>
    <t>30/10</t>
  </si>
  <si>
    <t>Фінансовий менеджмент / Інвестиційний менеджмент</t>
  </si>
  <si>
    <t>Інвестиційний менеджмент</t>
  </si>
  <si>
    <t xml:space="preserve">Психологічні технології роботи з персоналом  </t>
  </si>
  <si>
    <t xml:space="preserve">Інформаційно-комунікаційні технології </t>
  </si>
  <si>
    <t xml:space="preserve">Психологічні технології роботи з персоналом / Інформаційно-комунікаційні технології </t>
  </si>
  <si>
    <t xml:space="preserve">Управління конкурентоспроможністю </t>
  </si>
  <si>
    <t>/Міжнародний маркетинг</t>
  </si>
  <si>
    <t>Управління конкурентоспроможністю / Міжнародний маркетинг</t>
  </si>
  <si>
    <t>10/2</t>
  </si>
  <si>
    <t>16/0</t>
  </si>
  <si>
    <t>20/4</t>
  </si>
  <si>
    <t>20/0</t>
  </si>
  <si>
    <t>44/8</t>
  </si>
  <si>
    <t>44/12</t>
  </si>
  <si>
    <t>60/12</t>
  </si>
  <si>
    <t>Українська мова як іноземна (для іноземних громадян та осіб без громадянства)</t>
  </si>
  <si>
    <t>16 /16</t>
  </si>
  <si>
    <t>8 /8</t>
  </si>
  <si>
    <t xml:space="preserve">       І . ГРАФІК ОСВІТНЬОГО ПРОЦЕСУ</t>
  </si>
  <si>
    <t>Атест.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</si>
  <si>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</si>
  <si>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№</t>
  </si>
  <si>
    <t>2.2.5</t>
  </si>
  <si>
    <t>Декан ФЕМ</t>
  </si>
  <si>
    <t>Є.В. Мироненко</t>
  </si>
  <si>
    <t>Гарант освітньої програми</t>
  </si>
  <si>
    <t>Цифровий маркетинг</t>
  </si>
  <si>
    <t>Кількість аудиторних годин за семестрами</t>
  </si>
  <si>
    <t xml:space="preserve">Позначення: Т – теоретичне навчання; Н - настановна сесія; С – екзаменаційна сесія; П – практика; К – канікули; Д– виконання кваліфікаційної роботи; А –  атестація </t>
  </si>
  <si>
    <t>Виконання кваліф. роботи</t>
  </si>
  <si>
    <t>Форма  атестації (екзамен, кваліфікаційна робота)</t>
  </si>
  <si>
    <t>С/П</t>
  </si>
  <si>
    <r>
      <t xml:space="preserve">спеціальність: </t>
    </r>
    <r>
      <rPr>
        <b/>
        <sz val="20"/>
        <rFont val="Times New Roman"/>
        <family val="1"/>
        <charset val="204"/>
      </rPr>
      <t>075 Маркетинг</t>
    </r>
  </si>
  <si>
    <r>
      <t xml:space="preserve">форма навчання:    </t>
    </r>
    <r>
      <rPr>
        <b/>
        <sz val="20"/>
        <rFont val="Times New Roman"/>
        <family val="1"/>
        <charset val="204"/>
      </rPr>
      <t xml:space="preserve"> заочна</t>
    </r>
  </si>
  <si>
    <t>1.3.2</t>
  </si>
  <si>
    <t>Виробнича практика</t>
  </si>
  <si>
    <t>Міжнародний маркетинг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</si>
  <si>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</si>
  <si>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Глобальна економіка</t>
  </si>
  <si>
    <t>О. Є. Бурцева</t>
  </si>
  <si>
    <t>протокол № 8</t>
  </si>
  <si>
    <t>"28 "  травня 2020 р.</t>
  </si>
  <si>
    <t>2.1.2</t>
  </si>
  <si>
    <t>2.1.3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</si>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</sst>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5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color rgb="FF00B0F0"/>
      <name val="Times New Roman"/>
      <family val="1"/>
      <charset val="204"/>
    </font>
    <font>
      <sz val="10"/>
      <color rgb="FF00B0F0"/>
      <name val="Arial Cyr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4"/>
      <name val="Times New Roman Cyr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6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32" fillId="0" borderId="0"/>
  </cellStyleXfs>
  <cellXfs count="109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15" xfId="0" applyNumberFormat="1" applyFont="1" applyFill="1" applyBorder="1" applyAlignment="1" applyProtection="1">
      <alignment horizontal="center" vertical="center"/>
    </xf>
    <xf numFmtId="164" fontId="5" fillId="0" borderId="93" xfId="0" applyNumberFormat="1" applyFont="1" applyFill="1" applyBorder="1" applyAlignment="1" applyProtection="1">
      <alignment horizontal="center" vertical="center"/>
    </xf>
    <xf numFmtId="164" fontId="5" fillId="0" borderId="94" xfId="0" applyNumberFormat="1" applyFont="1" applyFill="1" applyBorder="1" applyAlignment="1" applyProtection="1">
      <alignment horizontal="center" vertical="center"/>
    </xf>
    <xf numFmtId="164" fontId="5" fillId="0" borderId="95" xfId="0" applyNumberFormat="1" applyFont="1" applyFill="1" applyBorder="1" applyAlignment="1" applyProtection="1">
      <alignment horizontal="center" vertical="center"/>
    </xf>
    <xf numFmtId="164" fontId="5" fillId="0" borderId="96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4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97" xfId="0" applyNumberFormat="1" applyFont="1" applyFill="1" applyBorder="1" applyAlignment="1" applyProtection="1">
      <alignment horizontal="center" vertical="center"/>
    </xf>
    <xf numFmtId="0" fontId="1" fillId="0" borderId="69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0" xfId="0" applyFont="1" applyBorder="1"/>
    <xf numFmtId="0" fontId="1" fillId="0" borderId="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5" fontId="1" fillId="0" borderId="65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165" fontId="1" fillId="0" borderId="69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89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164" fontId="5" fillId="0" borderId="12" xfId="0" applyNumberFormat="1" applyFont="1" applyFill="1" applyBorder="1" applyAlignment="1" applyProtection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45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1" fillId="0" borderId="46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1" fillId="0" borderId="6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85" xfId="0" applyFont="1" applyBorder="1" applyAlignment="1">
      <alignment wrapText="1"/>
    </xf>
    <xf numFmtId="165" fontId="1" fillId="0" borderId="85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164" fontId="5" fillId="0" borderId="74" xfId="0" applyNumberFormat="1" applyFont="1" applyFill="1" applyBorder="1" applyAlignment="1" applyProtection="1">
      <alignment horizontal="center" vertical="center"/>
    </xf>
    <xf numFmtId="166" fontId="5" fillId="0" borderId="74" xfId="0" applyNumberFormat="1" applyFont="1" applyFill="1" applyBorder="1" applyAlignment="1" applyProtection="1">
      <alignment horizontal="center" vertical="center"/>
    </xf>
    <xf numFmtId="166" fontId="5" fillId="0" borderId="97" xfId="0" applyNumberFormat="1" applyFont="1" applyFill="1" applyBorder="1" applyAlignment="1" applyProtection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" fontId="1" fillId="0" borderId="65" xfId="0" applyNumberFormat="1" applyFont="1" applyBorder="1" applyAlignment="1">
      <alignment horizontal="center" vertical="center"/>
    </xf>
    <xf numFmtId="1" fontId="1" fillId="0" borderId="69" xfId="0" applyNumberFormat="1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64" fontId="5" fillId="0" borderId="17" xfId="0" applyNumberFormat="1" applyFont="1" applyFill="1" applyBorder="1" applyAlignment="1" applyProtection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0" xfId="2" applyNumberFormat="1" applyFont="1" applyFill="1" applyBorder="1" applyAlignment="1" applyProtection="1">
      <alignment horizontal="center" vertical="center"/>
    </xf>
    <xf numFmtId="0" fontId="1" fillId="4" borderId="69" xfId="0" applyFont="1" applyFill="1" applyBorder="1" applyAlignment="1">
      <alignment wrapText="1"/>
    </xf>
    <xf numFmtId="0" fontId="1" fillId="4" borderId="65" xfId="0" applyFont="1" applyFill="1" applyBorder="1" applyAlignment="1">
      <alignment wrapText="1"/>
    </xf>
    <xf numFmtId="167" fontId="1" fillId="0" borderId="0" xfId="2" applyNumberFormat="1" applyFont="1" applyFill="1" applyBorder="1" applyAlignment="1" applyProtection="1">
      <alignment vertical="center"/>
    </xf>
    <xf numFmtId="0" fontId="1" fillId="3" borderId="70" xfId="2" applyNumberFormat="1" applyFont="1" applyFill="1" applyBorder="1" applyAlignment="1" applyProtection="1">
      <alignment horizontal="center" vertical="center"/>
    </xf>
    <xf numFmtId="0" fontId="1" fillId="3" borderId="77" xfId="2" applyNumberFormat="1" applyFont="1" applyFill="1" applyBorder="1" applyAlignment="1" applyProtection="1">
      <alignment horizontal="center" vertical="center"/>
    </xf>
    <xf numFmtId="0" fontId="1" fillId="3" borderId="27" xfId="2" applyNumberFormat="1" applyFont="1" applyFill="1" applyBorder="1" applyAlignment="1" applyProtection="1">
      <alignment horizontal="center" vertical="center"/>
    </xf>
    <xf numFmtId="167" fontId="33" fillId="0" borderId="0" xfId="2" applyNumberFormat="1" applyFont="1" applyFill="1" applyBorder="1" applyAlignment="1" applyProtection="1">
      <alignment vertical="center"/>
    </xf>
    <xf numFmtId="0" fontId="5" fillId="0" borderId="17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0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1" fontId="5" fillId="3" borderId="62" xfId="2" applyNumberFormat="1" applyFont="1" applyFill="1" applyBorder="1" applyAlignment="1">
      <alignment horizontal="center" vertical="center" wrapText="1"/>
    </xf>
    <xf numFmtId="1" fontId="5" fillId="3" borderId="17" xfId="2" applyNumberFormat="1" applyFont="1" applyFill="1" applyBorder="1" applyAlignment="1">
      <alignment horizontal="center" vertical="center" wrapText="1"/>
    </xf>
    <xf numFmtId="170" fontId="1" fillId="0" borderId="0" xfId="2" applyNumberFormat="1" applyFont="1" applyFill="1" applyBorder="1" applyAlignment="1" applyProtection="1">
      <alignment vertical="center"/>
    </xf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" fillId="0" borderId="50" xfId="0" applyFont="1" applyBorder="1" applyAlignment="1">
      <alignment horizontal="center" vertical="center"/>
    </xf>
    <xf numFmtId="164" fontId="5" fillId="0" borderId="31" xfId="0" applyNumberFormat="1" applyFont="1" applyFill="1" applyBorder="1" applyAlignment="1" applyProtection="1">
      <alignment horizontal="center" vertical="center" textRotation="90" wrapText="1"/>
    </xf>
    <xf numFmtId="164" fontId="5" fillId="0" borderId="32" xfId="0" applyNumberFormat="1" applyFont="1" applyFill="1" applyBorder="1" applyAlignment="1" applyProtection="1">
      <alignment horizontal="center" vertical="center" textRotation="90" wrapText="1"/>
    </xf>
    <xf numFmtId="164" fontId="5" fillId="0" borderId="90" xfId="0" applyNumberFormat="1" applyFont="1" applyFill="1" applyBorder="1" applyAlignment="1" applyProtection="1">
      <alignment horizontal="center" vertical="center" textRotation="90" wrapText="1"/>
    </xf>
    <xf numFmtId="164" fontId="5" fillId="0" borderId="91" xfId="0" applyNumberFormat="1" applyFont="1" applyFill="1" applyBorder="1" applyAlignment="1" applyProtection="1">
      <alignment horizontal="center" vertical="center" textRotation="90" wrapText="1"/>
    </xf>
    <xf numFmtId="165" fontId="1" fillId="0" borderId="79" xfId="0" applyNumberFormat="1" applyFont="1" applyBorder="1" applyAlignment="1">
      <alignment horizontal="center" vertical="center"/>
    </xf>
    <xf numFmtId="164" fontId="5" fillId="0" borderId="83" xfId="0" applyNumberFormat="1" applyFont="1" applyFill="1" applyBorder="1" applyAlignment="1" applyProtection="1">
      <alignment horizontal="center" vertical="center"/>
    </xf>
    <xf numFmtId="164" fontId="5" fillId="0" borderId="112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49" fontId="39" fillId="0" borderId="2" xfId="0" applyNumberFormat="1" applyFont="1" applyBorder="1"/>
    <xf numFmtId="49" fontId="40" fillId="0" borderId="2" xfId="0" applyNumberFormat="1" applyFont="1" applyBorder="1"/>
    <xf numFmtId="0" fontId="40" fillId="0" borderId="2" xfId="0" applyFont="1" applyBorder="1"/>
    <xf numFmtId="0" fontId="39" fillId="0" borderId="47" xfId="0" applyFont="1" applyBorder="1" applyAlignment="1">
      <alignment horizontal="center" vertical="center"/>
    </xf>
    <xf numFmtId="49" fontId="1" fillId="0" borderId="2" xfId="0" applyNumberFormat="1" applyFont="1" applyBorder="1"/>
    <xf numFmtId="49" fontId="0" fillId="0" borderId="2" xfId="0" applyNumberFormat="1" applyBorder="1"/>
    <xf numFmtId="0" fontId="41" fillId="0" borderId="0" xfId="0" applyFont="1"/>
    <xf numFmtId="0" fontId="42" fillId="0" borderId="0" xfId="0" applyFont="1" applyAlignment="1"/>
    <xf numFmtId="0" fontId="4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2" fillId="0" borderId="0" xfId="0" applyFont="1" applyAlignment="1">
      <alignment horizontal="left"/>
    </xf>
    <xf numFmtId="0" fontId="22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71" xfId="0" applyFont="1" applyBorder="1" applyAlignment="1">
      <alignment horizontal="center" vertical="center"/>
    </xf>
    <xf numFmtId="0" fontId="1" fillId="0" borderId="116" xfId="0" applyFont="1" applyBorder="1" applyAlignment="1">
      <alignment horizontal="center" vertical="center"/>
    </xf>
    <xf numFmtId="0" fontId="1" fillId="0" borderId="117" xfId="0" applyFont="1" applyBorder="1" applyAlignment="1">
      <alignment horizontal="center" vertical="center"/>
    </xf>
    <xf numFmtId="0" fontId="1" fillId="0" borderId="1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9" xfId="0" applyFont="1" applyBorder="1" applyAlignment="1">
      <alignment horizontal="center" vertical="center"/>
    </xf>
    <xf numFmtId="0" fontId="1" fillId="0" borderId="1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2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22" xfId="0" applyFont="1" applyBorder="1" applyAlignment="1">
      <alignment horizontal="center" vertical="center"/>
    </xf>
    <xf numFmtId="0" fontId="1" fillId="0" borderId="123" xfId="0" applyFont="1" applyBorder="1" applyAlignment="1">
      <alignment horizontal="center" vertical="center"/>
    </xf>
    <xf numFmtId="0" fontId="1" fillId="0" borderId="124" xfId="0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43" fillId="0" borderId="0" xfId="3" applyFont="1"/>
    <xf numFmtId="0" fontId="42" fillId="0" borderId="0" xfId="3" applyFont="1"/>
    <xf numFmtId="0" fontId="43" fillId="0" borderId="0" xfId="0" applyFont="1"/>
    <xf numFmtId="0" fontId="0" fillId="3" borderId="0" xfId="0" applyFill="1" applyBorder="1" applyAlignment="1">
      <alignment horizontal="center" vertical="center"/>
    </xf>
    <xf numFmtId="49" fontId="5" fillId="3" borderId="0" xfId="3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1" fillId="3" borderId="0" xfId="3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0" fontId="1" fillId="7" borderId="65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horizontal="center" vertical="center"/>
    </xf>
    <xf numFmtId="0" fontId="1" fillId="8" borderId="69" xfId="0" applyFont="1" applyFill="1" applyBorder="1" applyAlignment="1">
      <alignment wrapText="1"/>
    </xf>
    <xf numFmtId="165" fontId="1" fillId="8" borderId="69" xfId="0" applyNumberFormat="1" applyFont="1" applyFill="1" applyBorder="1" applyAlignment="1">
      <alignment horizontal="center" vertical="center"/>
    </xf>
    <xf numFmtId="0" fontId="1" fillId="8" borderId="64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39" fillId="8" borderId="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50" xfId="0" applyFont="1" applyFill="1" applyBorder="1" applyAlignment="1">
      <alignment horizontal="center" vertical="center"/>
    </xf>
    <xf numFmtId="0" fontId="1" fillId="8" borderId="79" xfId="0" applyFont="1" applyFill="1" applyBorder="1" applyAlignment="1">
      <alignment horizontal="center" vertical="center"/>
    </xf>
    <xf numFmtId="165" fontId="1" fillId="8" borderId="19" xfId="0" applyNumberFormat="1" applyFont="1" applyFill="1" applyBorder="1" applyAlignment="1">
      <alignment horizontal="center" vertical="center"/>
    </xf>
    <xf numFmtId="0" fontId="1" fillId="8" borderId="0" xfId="0" applyFont="1" applyFill="1"/>
    <xf numFmtId="49" fontId="39" fillId="8" borderId="2" xfId="0" applyNumberFormat="1" applyFont="1" applyFill="1" applyBorder="1"/>
    <xf numFmtId="49" fontId="40" fillId="8" borderId="2" xfId="0" applyNumberFormat="1" applyFont="1" applyFill="1" applyBorder="1"/>
    <xf numFmtId="0" fontId="40" fillId="8" borderId="2" xfId="0" applyFont="1" applyFill="1" applyBorder="1"/>
    <xf numFmtId="0" fontId="0" fillId="8" borderId="0" xfId="0" applyFill="1"/>
    <xf numFmtId="167" fontId="33" fillId="8" borderId="0" xfId="2" applyNumberFormat="1" applyFont="1" applyFill="1" applyBorder="1" applyAlignment="1" applyProtection="1">
      <alignment vertical="center"/>
    </xf>
    <xf numFmtId="0" fontId="1" fillId="7" borderId="0" xfId="0" applyFont="1" applyFill="1" applyAlignment="1">
      <alignment horizontal="center" vertical="center"/>
    </xf>
    <xf numFmtId="49" fontId="5" fillId="7" borderId="134" xfId="2" applyNumberFormat="1" applyFont="1" applyFill="1" applyBorder="1" applyAlignment="1">
      <alignment vertical="center" wrapText="1"/>
    </xf>
    <xf numFmtId="165" fontId="1" fillId="7" borderId="69" xfId="0" applyNumberFormat="1" applyFont="1" applyFill="1" applyBorder="1" applyAlignment="1">
      <alignment horizontal="center" vertical="center"/>
    </xf>
    <xf numFmtId="0" fontId="1" fillId="7" borderId="6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79" xfId="0" applyFont="1" applyFill="1" applyBorder="1" applyAlignment="1">
      <alignment horizontal="center" vertical="center"/>
    </xf>
    <xf numFmtId="0" fontId="1" fillId="7" borderId="135" xfId="0" applyFont="1" applyFill="1" applyBorder="1"/>
    <xf numFmtId="0" fontId="0" fillId="7" borderId="2" xfId="0" applyFill="1" applyBorder="1"/>
    <xf numFmtId="0" fontId="0" fillId="7" borderId="0" xfId="0" applyFill="1"/>
    <xf numFmtId="0" fontId="1" fillId="7" borderId="69" xfId="0" applyFont="1" applyFill="1" applyBorder="1" applyAlignment="1">
      <alignment wrapText="1"/>
    </xf>
    <xf numFmtId="0" fontId="1" fillId="7" borderId="3" xfId="0" applyFont="1" applyFill="1" applyBorder="1" applyAlignment="1">
      <alignment horizontal="center" vertical="center"/>
    </xf>
    <xf numFmtId="1" fontId="1" fillId="7" borderId="65" xfId="0" applyNumberFormat="1" applyFont="1" applyFill="1" applyBorder="1" applyAlignment="1">
      <alignment horizontal="center" vertical="center"/>
    </xf>
    <xf numFmtId="0" fontId="1" fillId="7" borderId="69" xfId="0" applyFont="1" applyFill="1" applyBorder="1" applyAlignment="1">
      <alignment horizontal="center" vertical="center"/>
    </xf>
    <xf numFmtId="0" fontId="1" fillId="7" borderId="0" xfId="0" applyFont="1" applyFill="1"/>
    <xf numFmtId="49" fontId="1" fillId="7" borderId="2" xfId="0" applyNumberFormat="1" applyFont="1" applyFill="1" applyBorder="1"/>
    <xf numFmtId="49" fontId="0" fillId="7" borderId="2" xfId="0" applyNumberFormat="1" applyFill="1" applyBorder="1"/>
    <xf numFmtId="0" fontId="1" fillId="7" borderId="50" xfId="0" applyFont="1" applyFill="1" applyBorder="1" applyAlignment="1">
      <alignment horizontal="center" vertical="center"/>
    </xf>
    <xf numFmtId="165" fontId="1" fillId="7" borderId="19" xfId="0" applyNumberFormat="1" applyFont="1" applyFill="1" applyBorder="1" applyAlignment="1">
      <alignment horizontal="center" vertical="center"/>
    </xf>
    <xf numFmtId="0" fontId="1" fillId="7" borderId="108" xfId="0" applyFont="1" applyFill="1" applyBorder="1" applyAlignment="1">
      <alignment wrapText="1"/>
    </xf>
    <xf numFmtId="167" fontId="35" fillId="7" borderId="0" xfId="2" applyNumberFormat="1" applyFont="1" applyFill="1" applyBorder="1" applyAlignment="1" applyProtection="1">
      <alignment vertical="center"/>
    </xf>
    <xf numFmtId="0" fontId="1" fillId="7" borderId="65" xfId="0" applyFont="1" applyFill="1" applyBorder="1" applyAlignment="1">
      <alignment wrapText="1"/>
    </xf>
    <xf numFmtId="165" fontId="1" fillId="7" borderId="65" xfId="0" applyNumberFormat="1" applyFont="1" applyFill="1" applyBorder="1" applyAlignment="1">
      <alignment horizontal="center" vertical="center"/>
    </xf>
    <xf numFmtId="0" fontId="1" fillId="7" borderId="46" xfId="0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1" fillId="7" borderId="63" xfId="0" applyFont="1" applyFill="1" applyBorder="1" applyAlignment="1">
      <alignment horizontal="center" vertical="center"/>
    </xf>
    <xf numFmtId="0" fontId="1" fillId="7" borderId="65" xfId="0" applyFont="1" applyFill="1" applyBorder="1" applyAlignment="1">
      <alignment horizontal="center" vertical="center"/>
    </xf>
    <xf numFmtId="165" fontId="1" fillId="7" borderId="44" xfId="0" applyNumberFormat="1" applyFont="1" applyFill="1" applyBorder="1" applyAlignment="1">
      <alignment horizontal="center" vertical="center"/>
    </xf>
    <xf numFmtId="167" fontId="35" fillId="7" borderId="0" xfId="0" applyNumberFormat="1" applyFont="1" applyFill="1" applyAlignment="1">
      <alignment vertical="center"/>
    </xf>
    <xf numFmtId="0" fontId="39" fillId="7" borderId="2" xfId="0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167" fontId="1" fillId="0" borderId="2" xfId="2" applyNumberFormat="1" applyFont="1" applyFill="1" applyBorder="1" applyAlignment="1" applyProtection="1">
      <alignment vertical="center"/>
    </xf>
    <xf numFmtId="49" fontId="5" fillId="0" borderId="2" xfId="2" applyNumberFormat="1" applyFont="1" applyFill="1" applyBorder="1" applyAlignment="1">
      <alignment horizontal="left" vertical="center" wrapText="1"/>
    </xf>
    <xf numFmtId="49" fontId="1" fillId="0" borderId="2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0" fontId="1" fillId="0" borderId="58" xfId="2" applyNumberFormat="1" applyFont="1" applyFill="1" applyBorder="1" applyAlignment="1" applyProtection="1">
      <alignment horizontal="center" vertical="center"/>
    </xf>
    <xf numFmtId="0" fontId="1" fillId="0" borderId="54" xfId="2" applyNumberFormat="1" applyFont="1" applyFill="1" applyBorder="1" applyAlignment="1" applyProtection="1">
      <alignment horizontal="center" vertical="center"/>
    </xf>
    <xf numFmtId="0" fontId="1" fillId="0" borderId="57" xfId="2" applyNumberFormat="1" applyFont="1" applyFill="1" applyBorder="1" applyAlignment="1" applyProtection="1">
      <alignment horizontal="center" vertical="center"/>
    </xf>
    <xf numFmtId="0" fontId="1" fillId="0" borderId="41" xfId="2" applyNumberFormat="1" applyFont="1" applyFill="1" applyBorder="1" applyAlignment="1" applyProtection="1">
      <alignment horizontal="center" vertical="center"/>
    </xf>
    <xf numFmtId="0" fontId="1" fillId="0" borderId="43" xfId="2" applyNumberFormat="1" applyFont="1" applyFill="1" applyBorder="1" applyAlignment="1" applyProtection="1">
      <alignment horizontal="center" vertical="center"/>
    </xf>
    <xf numFmtId="0" fontId="1" fillId="0" borderId="70" xfId="2" applyNumberFormat="1" applyFont="1" applyFill="1" applyBorder="1" applyAlignment="1" applyProtection="1">
      <alignment horizontal="center" vertical="center"/>
    </xf>
    <xf numFmtId="0" fontId="1" fillId="0" borderId="40" xfId="2" applyNumberFormat="1" applyFont="1" applyFill="1" applyBorder="1" applyAlignment="1" applyProtection="1">
      <alignment horizontal="center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77" xfId="2" applyNumberFormat="1" applyFont="1" applyFill="1" applyBorder="1" applyAlignment="1" applyProtection="1">
      <alignment horizontal="center" vertical="center"/>
    </xf>
    <xf numFmtId="0" fontId="1" fillId="0" borderId="80" xfId="2" applyNumberFormat="1" applyFont="1" applyFill="1" applyBorder="1" applyAlignment="1" applyProtection="1">
      <alignment horizontal="center" vertical="center"/>
    </xf>
    <xf numFmtId="49" fontId="5" fillId="0" borderId="46" xfId="0" applyNumberFormat="1" applyFont="1" applyFill="1" applyBorder="1" applyAlignment="1" applyProtection="1">
      <alignment horizontal="center" vertical="center"/>
    </xf>
    <xf numFmtId="49" fontId="5" fillId="0" borderId="48" xfId="2" applyNumberFormat="1" applyFont="1" applyFill="1" applyBorder="1" applyAlignment="1">
      <alignment vertical="center" wrapText="1"/>
    </xf>
    <xf numFmtId="0" fontId="5" fillId="0" borderId="72" xfId="2" applyFont="1" applyFill="1" applyBorder="1" applyAlignment="1">
      <alignment horizontal="center" vertical="center" wrapText="1"/>
    </xf>
    <xf numFmtId="49" fontId="5" fillId="0" borderId="47" xfId="2" applyNumberFormat="1" applyFont="1" applyFill="1" applyBorder="1" applyAlignment="1">
      <alignment horizontal="center" vertical="center" wrapText="1"/>
    </xf>
    <xf numFmtId="167" fontId="5" fillId="0" borderId="63" xfId="2" applyNumberFormat="1" applyFont="1" applyFill="1" applyBorder="1" applyAlignment="1" applyProtection="1">
      <alignment horizontal="center" vertical="center" wrapText="1"/>
    </xf>
    <xf numFmtId="165" fontId="5" fillId="0" borderId="65" xfId="2" applyNumberFormat="1" applyFont="1" applyFill="1" applyBorder="1" applyAlignment="1" applyProtection="1">
      <alignment horizontal="center" vertical="center"/>
    </xf>
    <xf numFmtId="1" fontId="5" fillId="0" borderId="47" xfId="2" applyNumberFormat="1" applyFont="1" applyFill="1" applyBorder="1" applyAlignment="1" applyProtection="1">
      <alignment horizontal="center" vertical="center"/>
    </xf>
    <xf numFmtId="1" fontId="5" fillId="0" borderId="48" xfId="2" applyNumberFormat="1" applyFont="1" applyFill="1" applyBorder="1" applyAlignment="1" applyProtection="1">
      <alignment horizontal="center" vertical="center"/>
    </xf>
    <xf numFmtId="49" fontId="33" fillId="0" borderId="46" xfId="2" applyNumberFormat="1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72" xfId="2" applyFont="1" applyFill="1" applyBorder="1" applyAlignment="1">
      <alignment horizontal="center" vertical="center" wrapText="1"/>
    </xf>
    <xf numFmtId="0" fontId="33" fillId="0" borderId="63" xfId="2" applyFont="1" applyFill="1" applyBorder="1" applyAlignment="1">
      <alignment horizontal="center" vertical="center" wrapText="1"/>
    </xf>
    <xf numFmtId="0" fontId="33" fillId="0" borderId="46" xfId="2" applyFont="1" applyFill="1" applyBorder="1" applyAlignment="1">
      <alignment horizontal="center" vertical="center" wrapText="1"/>
    </xf>
    <xf numFmtId="49" fontId="5" fillId="0" borderId="64" xfId="0" applyNumberFormat="1" applyFont="1" applyFill="1" applyBorder="1" applyAlignment="1" applyProtection="1">
      <alignment horizontal="center" vertical="center"/>
    </xf>
    <xf numFmtId="49" fontId="5" fillId="0" borderId="4" xfId="2" applyNumberFormat="1" applyFont="1" applyFill="1" applyBorder="1" applyAlignment="1">
      <alignment vertical="center" wrapText="1"/>
    </xf>
    <xf numFmtId="0" fontId="5" fillId="0" borderId="5" xfId="2" applyFont="1" applyFill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center" wrapText="1"/>
    </xf>
    <xf numFmtId="167" fontId="5" fillId="0" borderId="3" xfId="2" applyNumberFormat="1" applyFont="1" applyFill="1" applyBorder="1" applyAlignment="1" applyProtection="1">
      <alignment horizontal="center" vertical="center" wrapText="1"/>
    </xf>
    <xf numFmtId="165" fontId="5" fillId="0" borderId="69" xfId="2" applyNumberFormat="1" applyFont="1" applyFill="1" applyBorder="1" applyAlignment="1" applyProtection="1">
      <alignment horizontal="center" vertical="center"/>
    </xf>
    <xf numFmtId="1" fontId="5" fillId="0" borderId="4" xfId="2" applyNumberFormat="1" applyFont="1" applyFill="1" applyBorder="1" applyAlignment="1" applyProtection="1">
      <alignment horizontal="center" vertical="center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center" vertical="center" wrapText="1"/>
    </xf>
    <xf numFmtId="0" fontId="33" fillId="0" borderId="64" xfId="2" applyFont="1" applyFill="1" applyBorder="1" applyAlignment="1">
      <alignment horizontal="center" vertical="center" wrapText="1"/>
    </xf>
    <xf numFmtId="1" fontId="5" fillId="0" borderId="2" xfId="2" applyNumberFormat="1" applyFont="1" applyFill="1" applyBorder="1" applyAlignment="1" applyProtection="1">
      <alignment horizontal="center" vertical="center"/>
    </xf>
    <xf numFmtId="49" fontId="33" fillId="0" borderId="4" xfId="2" applyNumberFormat="1" applyFont="1" applyFill="1" applyBorder="1" applyAlignment="1">
      <alignment horizontal="center" vertical="center" wrapText="1"/>
    </xf>
    <xf numFmtId="1" fontId="5" fillId="0" borderId="69" xfId="2" applyNumberFormat="1" applyFont="1" applyFill="1" applyBorder="1" applyAlignment="1" applyProtection="1">
      <alignment horizontal="center" vertical="center"/>
    </xf>
    <xf numFmtId="1" fontId="5" fillId="0" borderId="64" xfId="2" applyNumberFormat="1" applyFont="1" applyFill="1" applyBorder="1" applyAlignment="1" applyProtection="1">
      <alignment horizontal="center" vertical="center"/>
    </xf>
    <xf numFmtId="49" fontId="5" fillId="0" borderId="52" xfId="0" applyNumberFormat="1" applyFont="1" applyFill="1" applyBorder="1" applyAlignment="1" applyProtection="1">
      <alignment horizontal="center" vertical="center"/>
    </xf>
    <xf numFmtId="49" fontId="1" fillId="0" borderId="54" xfId="2" applyNumberFormat="1" applyFont="1" applyFill="1" applyBorder="1" applyAlignment="1">
      <alignment vertical="center" wrapText="1"/>
    </xf>
    <xf numFmtId="0" fontId="5" fillId="0" borderId="57" xfId="2" applyFont="1" applyFill="1" applyBorder="1" applyAlignment="1">
      <alignment horizontal="center" vertical="center" wrapText="1"/>
    </xf>
    <xf numFmtId="49" fontId="5" fillId="0" borderId="53" xfId="2" applyNumberFormat="1" applyFont="1" applyFill="1" applyBorder="1" applyAlignment="1">
      <alignment horizontal="center" vertical="center" wrapText="1"/>
    </xf>
    <xf numFmtId="167" fontId="5" fillId="0" borderId="58" xfId="2" applyNumberFormat="1" applyFont="1" applyFill="1" applyBorder="1" applyAlignment="1" applyProtection="1">
      <alignment horizontal="center" vertical="center" wrapText="1"/>
    </xf>
    <xf numFmtId="165" fontId="1" fillId="0" borderId="69" xfId="2" applyNumberFormat="1" applyFont="1" applyFill="1" applyBorder="1" applyAlignment="1" applyProtection="1">
      <alignment horizontal="center" vertical="center"/>
    </xf>
    <xf numFmtId="1" fontId="1" fillId="0" borderId="69" xfId="2" applyNumberFormat="1" applyFont="1" applyFill="1" applyBorder="1" applyAlignment="1" applyProtection="1">
      <alignment horizontal="center" vertical="center"/>
    </xf>
    <xf numFmtId="1" fontId="1" fillId="0" borderId="64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 applyProtection="1">
      <alignment horizontal="center" vertical="center"/>
    </xf>
    <xf numFmtId="1" fontId="1" fillId="0" borderId="4" xfId="2" applyNumberFormat="1" applyFont="1" applyFill="1" applyBorder="1" applyAlignment="1" applyProtection="1">
      <alignment horizontal="center" vertical="center"/>
    </xf>
    <xf numFmtId="0" fontId="33" fillId="0" borderId="52" xfId="2" applyFont="1" applyFill="1" applyBorder="1" applyAlignment="1">
      <alignment horizontal="center" vertical="center" wrapText="1"/>
    </xf>
    <xf numFmtId="0" fontId="33" fillId="0" borderId="54" xfId="2" applyFont="1" applyFill="1" applyBorder="1" applyAlignment="1">
      <alignment horizontal="center" vertical="center" wrapText="1"/>
    </xf>
    <xf numFmtId="0" fontId="33" fillId="0" borderId="57" xfId="2" applyFont="1" applyFill="1" applyBorder="1" applyAlignment="1">
      <alignment horizontal="center" vertical="center" wrapText="1"/>
    </xf>
    <xf numFmtId="0" fontId="33" fillId="0" borderId="58" xfId="2" applyFont="1" applyFill="1" applyBorder="1" applyAlignment="1">
      <alignment horizontal="center" vertical="center" wrapText="1"/>
    </xf>
    <xf numFmtId="49" fontId="5" fillId="0" borderId="28" xfId="0" applyNumberFormat="1" applyFont="1" applyFill="1" applyBorder="1" applyAlignment="1" applyProtection="1">
      <alignment horizontal="center" vertical="center"/>
    </xf>
    <xf numFmtId="49" fontId="1" fillId="0" borderId="11" xfId="2" applyNumberFormat="1" applyFont="1" applyFill="1" applyBorder="1" applyAlignment="1">
      <alignment vertical="center" wrapText="1"/>
    </xf>
    <xf numFmtId="0" fontId="5" fillId="0" borderId="6" xfId="2" applyFont="1" applyFill="1" applyBorder="1" applyAlignment="1">
      <alignment horizontal="center" vertical="center" wrapText="1"/>
    </xf>
    <xf numFmtId="49" fontId="5" fillId="0" borderId="8" xfId="2" applyNumberFormat="1" applyFont="1" applyFill="1" applyBorder="1" applyAlignment="1">
      <alignment horizontal="center" vertical="center" wrapText="1"/>
    </xf>
    <xf numFmtId="167" fontId="5" fillId="0" borderId="7" xfId="2" applyNumberFormat="1" applyFont="1" applyFill="1" applyBorder="1" applyAlignment="1" applyProtection="1">
      <alignment horizontal="center" vertical="center" wrapText="1"/>
    </xf>
    <xf numFmtId="165" fontId="1" fillId="0" borderId="89" xfId="2" applyNumberFormat="1" applyFont="1" applyFill="1" applyBorder="1" applyAlignment="1" applyProtection="1">
      <alignment horizontal="center" vertical="center"/>
    </xf>
    <xf numFmtId="1" fontId="1" fillId="0" borderId="89" xfId="2" applyNumberFormat="1" applyFont="1" applyFill="1" applyBorder="1" applyAlignment="1" applyProtection="1">
      <alignment horizontal="center" vertical="center"/>
    </xf>
    <xf numFmtId="1" fontId="1" fillId="0" borderId="28" xfId="2" applyNumberFormat="1" applyFont="1" applyFill="1" applyBorder="1" applyAlignment="1" applyProtection="1">
      <alignment horizontal="center" vertical="center"/>
    </xf>
    <xf numFmtId="1" fontId="1" fillId="0" borderId="8" xfId="2" applyNumberFormat="1" applyFont="1" applyFill="1" applyBorder="1" applyAlignment="1" applyProtection="1">
      <alignment horizontal="center" vertical="center"/>
    </xf>
    <xf numFmtId="1" fontId="1" fillId="0" borderId="11" xfId="2" applyNumberFormat="1" applyFont="1" applyFill="1" applyBorder="1" applyAlignment="1" applyProtection="1">
      <alignment horizontal="center" vertical="center"/>
    </xf>
    <xf numFmtId="0" fontId="33" fillId="0" borderId="28" xfId="2" applyFont="1" applyFill="1" applyBorder="1" applyAlignment="1">
      <alignment horizontal="center" vertical="center" wrapText="1"/>
    </xf>
    <xf numFmtId="0" fontId="33" fillId="0" borderId="11" xfId="2" applyFont="1" applyFill="1" applyBorder="1" applyAlignment="1">
      <alignment horizontal="center" vertical="center" wrapText="1"/>
    </xf>
    <xf numFmtId="0" fontId="33" fillId="0" borderId="6" xfId="2" applyFont="1" applyFill="1" applyBorder="1" applyAlignment="1">
      <alignment horizontal="center" vertical="center" wrapText="1"/>
    </xf>
    <xf numFmtId="0" fontId="33" fillId="0" borderId="7" xfId="2" applyFont="1" applyFill="1" applyBorder="1" applyAlignment="1">
      <alignment horizontal="center" vertical="center" wrapText="1"/>
    </xf>
    <xf numFmtId="49" fontId="5" fillId="0" borderId="44" xfId="0" applyNumberFormat="1" applyFont="1" applyFill="1" applyBorder="1" applyAlignment="1" applyProtection="1">
      <alignment horizontal="center" vertical="center"/>
    </xf>
    <xf numFmtId="49" fontId="5" fillId="0" borderId="50" xfId="2" applyNumberFormat="1" applyFont="1" applyFill="1" applyBorder="1" applyAlignment="1">
      <alignment horizontal="left" vertical="center" wrapText="1"/>
    </xf>
    <xf numFmtId="0" fontId="5" fillId="0" borderId="46" xfId="2" applyFont="1" applyFill="1" applyBorder="1" applyAlignment="1">
      <alignment horizontal="center" vertical="center" wrapText="1"/>
    </xf>
    <xf numFmtId="0" fontId="5" fillId="0" borderId="47" xfId="2" applyFont="1" applyFill="1" applyBorder="1" applyAlignment="1">
      <alignment horizontal="center" vertical="center" wrapText="1"/>
    </xf>
    <xf numFmtId="0" fontId="5" fillId="0" borderId="63" xfId="2" applyFont="1" applyFill="1" applyBorder="1" applyAlignment="1">
      <alignment horizontal="center" vertical="center" wrapText="1"/>
    </xf>
    <xf numFmtId="168" fontId="36" fillId="0" borderId="48" xfId="2" applyNumberFormat="1" applyFont="1" applyFill="1" applyBorder="1" applyAlignment="1" applyProtection="1">
      <alignment horizontal="center" vertical="center"/>
    </xf>
    <xf numFmtId="169" fontId="5" fillId="0" borderId="44" xfId="2" applyNumberFormat="1" applyFont="1" applyFill="1" applyBorder="1" applyAlignment="1" applyProtection="1">
      <alignment horizontal="center" vertical="center"/>
    </xf>
    <xf numFmtId="0" fontId="5" fillId="0" borderId="48" xfId="2" applyFont="1" applyFill="1" applyBorder="1" applyAlignment="1">
      <alignment horizontal="center" vertical="center" wrapText="1"/>
    </xf>
    <xf numFmtId="49" fontId="33" fillId="0" borderId="72" xfId="2" applyNumberFormat="1" applyFont="1" applyFill="1" applyBorder="1" applyAlignment="1">
      <alignment horizontal="center" vertical="center" wrapText="1"/>
    </xf>
    <xf numFmtId="167" fontId="33" fillId="0" borderId="48" xfId="2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10" xfId="2" applyNumberFormat="1" applyFont="1" applyFill="1" applyBorder="1" applyAlignment="1">
      <alignment horizontal="left" vertical="center" wrapText="1"/>
    </xf>
    <xf numFmtId="0" fontId="5" fillId="0" borderId="64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>
      <alignment horizontal="center" vertical="center" wrapText="1"/>
    </xf>
    <xf numFmtId="167" fontId="1" fillId="0" borderId="4" xfId="2" applyNumberFormat="1" applyFont="1" applyFill="1" applyBorder="1" applyAlignment="1" applyProtection="1">
      <alignment horizontal="center" vertical="center"/>
    </xf>
    <xf numFmtId="0" fontId="1" fillId="0" borderId="64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169" fontId="5" fillId="0" borderId="19" xfId="2" applyNumberFormat="1" applyFont="1" applyFill="1" applyBorder="1" applyAlignment="1" applyProtection="1">
      <alignment horizontal="center" vertical="center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5" fillId="0" borderId="10" xfId="2" applyNumberFormat="1" applyFont="1" applyFill="1" applyBorder="1" applyAlignment="1">
      <alignment vertical="center" wrapText="1"/>
    </xf>
    <xf numFmtId="49" fontId="5" fillId="0" borderId="64" xfId="2" applyNumberFormat="1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 applyProtection="1">
      <alignment horizontal="center" vertical="center"/>
    </xf>
    <xf numFmtId="167" fontId="5" fillId="0" borderId="64" xfId="2" applyNumberFormat="1" applyFont="1" applyFill="1" applyBorder="1" applyAlignment="1" applyProtection="1">
      <alignment horizontal="center" vertical="center"/>
    </xf>
    <xf numFmtId="49" fontId="1" fillId="0" borderId="4" xfId="2" applyNumberFormat="1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wrapText="1"/>
    </xf>
    <xf numFmtId="2" fontId="5" fillId="0" borderId="64" xfId="2" applyNumberFormat="1" applyFont="1" applyFill="1" applyBorder="1" applyAlignment="1">
      <alignment horizontal="center" vertical="center" wrapText="1"/>
    </xf>
    <xf numFmtId="49" fontId="1" fillId="0" borderId="5" xfId="2" applyNumberFormat="1" applyFont="1" applyFill="1" applyBorder="1" applyAlignment="1">
      <alignment horizontal="center" vertical="center" wrapText="1"/>
    </xf>
    <xf numFmtId="0" fontId="1" fillId="0" borderId="77" xfId="2" applyFont="1" applyFill="1" applyBorder="1" applyAlignment="1">
      <alignment horizontal="center" vertical="center" wrapText="1"/>
    </xf>
    <xf numFmtId="0" fontId="1" fillId="0" borderId="134" xfId="2" applyFont="1" applyFill="1" applyBorder="1" applyAlignment="1">
      <alignment horizontal="center" vertical="center" wrapText="1"/>
    </xf>
    <xf numFmtId="165" fontId="5" fillId="0" borderId="40" xfId="2" applyNumberFormat="1" applyFont="1" applyFill="1" applyBorder="1" applyAlignment="1">
      <alignment horizontal="center" vertical="center" wrapText="1"/>
    </xf>
    <xf numFmtId="49" fontId="5" fillId="0" borderId="40" xfId="2" applyNumberFormat="1" applyFont="1" applyFill="1" applyBorder="1" applyAlignment="1">
      <alignment horizontal="center" vertical="center" wrapText="1"/>
    </xf>
    <xf numFmtId="1" fontId="5" fillId="0" borderId="40" xfId="2" applyNumberFormat="1" applyFont="1" applyFill="1" applyBorder="1" applyAlignment="1">
      <alignment horizontal="center" vertical="center" wrapText="1"/>
    </xf>
    <xf numFmtId="0" fontId="5" fillId="0" borderId="63" xfId="0" applyNumberFormat="1" applyFont="1" applyFill="1" applyBorder="1" applyAlignment="1" applyProtection="1">
      <alignment horizontal="left" vertical="center"/>
    </xf>
    <xf numFmtId="168" fontId="37" fillId="0" borderId="63" xfId="0" applyNumberFormat="1" applyFont="1" applyFill="1" applyBorder="1" applyAlignment="1" applyProtection="1">
      <alignment horizontal="center" vertical="center"/>
    </xf>
    <xf numFmtId="165" fontId="5" fillId="0" borderId="65" xfId="0" applyNumberFormat="1" applyFont="1" applyFill="1" applyBorder="1" applyAlignment="1" applyProtection="1">
      <alignment horizontal="center" vertical="center"/>
    </xf>
    <xf numFmtId="1" fontId="5" fillId="0" borderId="65" xfId="0" applyNumberFormat="1" applyFont="1" applyFill="1" applyBorder="1" applyAlignment="1">
      <alignment horizontal="center" vertical="center" wrapText="1"/>
    </xf>
    <xf numFmtId="165" fontId="5" fillId="0" borderId="46" xfId="2" applyNumberFormat="1" applyFont="1" applyFill="1" applyBorder="1" applyAlignment="1" applyProtection="1">
      <alignment horizontal="center" vertical="center"/>
    </xf>
    <xf numFmtId="1" fontId="5" fillId="0" borderId="63" xfId="2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5" fillId="0" borderId="89" xfId="0" applyNumberFormat="1" applyFont="1" applyFill="1" applyBorder="1" applyAlignment="1" applyProtection="1">
      <alignment horizontal="center" vertical="center"/>
    </xf>
    <xf numFmtId="1" fontId="5" fillId="0" borderId="89" xfId="0" applyNumberFormat="1" applyFont="1" applyFill="1" applyBorder="1" applyAlignment="1">
      <alignment horizontal="center" vertical="center" wrapText="1"/>
    </xf>
    <xf numFmtId="0" fontId="5" fillId="0" borderId="28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58" xfId="2" applyFont="1" applyFill="1" applyBorder="1" applyAlignment="1">
      <alignment horizontal="center" vertical="center" wrapText="1"/>
    </xf>
    <xf numFmtId="165" fontId="5" fillId="0" borderId="52" xfId="2" applyNumberFormat="1" applyFont="1" applyFill="1" applyBorder="1" applyAlignment="1" applyProtection="1">
      <alignment horizontal="center" vertical="center"/>
    </xf>
    <xf numFmtId="1" fontId="5" fillId="0" borderId="58" xfId="2" applyNumberFormat="1" applyFont="1" applyFill="1" applyBorder="1" applyAlignment="1" applyProtection="1">
      <alignment horizontal="center" vertical="center"/>
    </xf>
    <xf numFmtId="165" fontId="5" fillId="0" borderId="28" xfId="2" applyNumberFormat="1" applyFont="1" applyFill="1" applyBorder="1" applyAlignment="1" applyProtection="1">
      <alignment horizontal="center" vertical="center"/>
    </xf>
    <xf numFmtId="1" fontId="5" fillId="0" borderId="7" xfId="2" applyNumberFormat="1" applyFont="1" applyFill="1" applyBorder="1" applyAlignment="1" applyProtection="1">
      <alignment horizontal="center" vertical="center"/>
    </xf>
    <xf numFmtId="1" fontId="5" fillId="0" borderId="11" xfId="2" applyNumberFormat="1" applyFont="1" applyFill="1" applyBorder="1" applyAlignment="1" applyProtection="1">
      <alignment horizontal="center" vertical="center"/>
    </xf>
    <xf numFmtId="165" fontId="5" fillId="0" borderId="59" xfId="2" applyNumberFormat="1" applyFont="1" applyFill="1" applyBorder="1" applyAlignment="1" applyProtection="1">
      <alignment horizontal="center" vertical="center"/>
    </xf>
    <xf numFmtId="1" fontId="5" fillId="0" borderId="40" xfId="0" applyNumberFormat="1" applyFont="1" applyFill="1" applyBorder="1" applyAlignment="1" applyProtection="1">
      <alignment horizontal="center" vertical="center"/>
    </xf>
    <xf numFmtId="1" fontId="5" fillId="0" borderId="80" xfId="0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16" xfId="0" applyNumberFormat="1" applyFont="1" applyFill="1" applyBorder="1" applyAlignment="1" applyProtection="1">
      <alignment horizontal="center" vertical="center"/>
    </xf>
    <xf numFmtId="171" fontId="5" fillId="0" borderId="40" xfId="0" applyNumberFormat="1" applyFont="1" applyFill="1" applyBorder="1" applyAlignment="1" applyProtection="1">
      <alignment horizontal="left" vertical="center"/>
    </xf>
    <xf numFmtId="168" fontId="1" fillId="0" borderId="46" xfId="0" applyNumberFormat="1" applyFont="1" applyFill="1" applyBorder="1" applyAlignment="1" applyProtection="1">
      <alignment horizontal="center" vertical="center"/>
    </xf>
    <xf numFmtId="168" fontId="1" fillId="0" borderId="47" xfId="0" applyNumberFormat="1" applyFont="1" applyFill="1" applyBorder="1" applyAlignment="1" applyProtection="1">
      <alignment horizontal="center" vertical="center"/>
    </xf>
    <xf numFmtId="168" fontId="1" fillId="0" borderId="63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left" vertical="top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165" fontId="5" fillId="0" borderId="97" xfId="0" applyNumberFormat="1" applyFont="1" applyFill="1" applyBorder="1" applyAlignment="1" applyProtection="1">
      <alignment horizontal="center" vertical="center"/>
    </xf>
    <xf numFmtId="1" fontId="5" fillId="0" borderId="97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 applyProtection="1">
      <alignment horizontal="center" vertical="center"/>
    </xf>
    <xf numFmtId="165" fontId="5" fillId="0" borderId="62" xfId="2" applyNumberFormat="1" applyFont="1" applyFill="1" applyBorder="1" applyAlignment="1">
      <alignment horizontal="center" vertical="center" wrapText="1"/>
    </xf>
    <xf numFmtId="1" fontId="5" fillId="0" borderId="62" xfId="2" applyNumberFormat="1" applyFont="1" applyFill="1" applyBorder="1" applyAlignment="1">
      <alignment horizontal="center" vertical="center" wrapText="1"/>
    </xf>
    <xf numFmtId="49" fontId="5" fillId="0" borderId="62" xfId="2" applyNumberFormat="1" applyFont="1" applyFill="1" applyBorder="1" applyAlignment="1">
      <alignment horizontal="center" vertical="center" wrapText="1"/>
    </xf>
    <xf numFmtId="49" fontId="5" fillId="0" borderId="40" xfId="0" applyNumberFormat="1" applyFont="1" applyFill="1" applyBorder="1" applyAlignment="1" applyProtection="1">
      <alignment horizontal="center" vertical="center"/>
    </xf>
    <xf numFmtId="49" fontId="1" fillId="0" borderId="2" xfId="2" applyNumberFormat="1" applyFont="1" applyFill="1" applyBorder="1" applyAlignment="1">
      <alignment vertical="center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0" fontId="1" fillId="0" borderId="48" xfId="2" applyNumberFormat="1" applyFont="1" applyFill="1" applyBorder="1" applyAlignment="1" applyProtection="1">
      <alignment horizontal="center" vertical="center"/>
    </xf>
    <xf numFmtId="169" fontId="1" fillId="0" borderId="44" xfId="2" applyNumberFormat="1" applyFont="1" applyFill="1" applyBorder="1" applyAlignment="1" applyProtection="1">
      <alignment horizontal="center" vertical="center"/>
    </xf>
    <xf numFmtId="1" fontId="1" fillId="0" borderId="44" xfId="2" applyNumberFormat="1" applyFont="1" applyFill="1" applyBorder="1" applyAlignment="1" applyProtection="1">
      <alignment horizontal="center" vertical="center"/>
    </xf>
    <xf numFmtId="1" fontId="1" fillId="0" borderId="47" xfId="2" applyNumberFormat="1" applyFont="1" applyFill="1" applyBorder="1" applyAlignment="1" applyProtection="1">
      <alignment horizontal="center" vertical="center"/>
    </xf>
    <xf numFmtId="1" fontId="1" fillId="0" borderId="48" xfId="2" applyNumberFormat="1" applyFont="1" applyFill="1" applyBorder="1" applyAlignment="1" applyProtection="1">
      <alignment horizontal="center" vertical="center"/>
    </xf>
    <xf numFmtId="2" fontId="1" fillId="0" borderId="72" xfId="2" applyNumberFormat="1" applyFont="1" applyFill="1" applyBorder="1" applyAlignment="1" applyProtection="1">
      <alignment horizontal="center" vertical="center"/>
    </xf>
    <xf numFmtId="49" fontId="1" fillId="0" borderId="48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53" xfId="2" applyNumberFormat="1" applyFont="1" applyFill="1" applyBorder="1" applyAlignment="1" applyProtection="1">
      <alignment horizontal="center" vertical="center"/>
    </xf>
    <xf numFmtId="0" fontId="1" fillId="0" borderId="24" xfId="2" applyNumberFormat="1" applyFont="1" applyFill="1" applyBorder="1" applyAlignment="1" applyProtection="1">
      <alignment horizontal="center" vertical="center"/>
    </xf>
    <xf numFmtId="0" fontId="1" fillId="0" borderId="26" xfId="2" applyNumberFormat="1" applyFont="1" applyFill="1" applyBorder="1" applyAlignment="1" applyProtection="1">
      <alignment horizontal="center" vertical="center"/>
    </xf>
    <xf numFmtId="169" fontId="1" fillId="0" borderId="61" xfId="2" applyNumberFormat="1" applyFont="1" applyFill="1" applyBorder="1" applyAlignment="1" applyProtection="1">
      <alignment horizontal="center" vertical="center"/>
    </xf>
    <xf numFmtId="1" fontId="1" fillId="0" borderId="77" xfId="2" applyNumberFormat="1" applyFont="1" applyFill="1" applyBorder="1" applyAlignment="1" applyProtection="1">
      <alignment horizontal="center" vertical="center"/>
    </xf>
    <xf numFmtId="1" fontId="1" fillId="0" borderId="52" xfId="2" applyNumberFormat="1" applyFont="1" applyFill="1" applyBorder="1" applyAlignment="1" applyProtection="1">
      <alignment horizontal="center" vertical="center"/>
    </xf>
    <xf numFmtId="1" fontId="1" fillId="0" borderId="53" xfId="2" applyNumberFormat="1" applyFont="1" applyFill="1" applyBorder="1" applyAlignment="1" applyProtection="1">
      <alignment horizontal="center" vertical="center"/>
    </xf>
    <xf numFmtId="1" fontId="1" fillId="0" borderId="54" xfId="2" applyNumberFormat="1" applyFont="1" applyFill="1" applyBorder="1" applyAlignment="1" applyProtection="1">
      <alignment horizontal="center" vertical="center"/>
    </xf>
    <xf numFmtId="0" fontId="1" fillId="0" borderId="27" xfId="2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169" fontId="1" fillId="0" borderId="2" xfId="2" applyNumberFormat="1" applyFont="1" applyFill="1" applyBorder="1" applyAlignment="1" applyProtection="1">
      <alignment horizontal="center" vertical="center"/>
    </xf>
    <xf numFmtId="165" fontId="5" fillId="0" borderId="17" xfId="2" applyNumberFormat="1" applyFont="1" applyFill="1" applyBorder="1" applyAlignment="1">
      <alignment horizontal="center" vertical="center" wrapText="1"/>
    </xf>
    <xf numFmtId="1" fontId="5" fillId="0" borderId="17" xfId="2" applyNumberFormat="1" applyFont="1" applyFill="1" applyBorder="1" applyAlignment="1">
      <alignment horizontal="center" vertical="center" wrapText="1"/>
    </xf>
    <xf numFmtId="49" fontId="1" fillId="0" borderId="44" xfId="0" applyNumberFormat="1" applyFont="1" applyFill="1" applyBorder="1" applyAlignment="1">
      <alignment vertical="center" wrapText="1"/>
    </xf>
    <xf numFmtId="0" fontId="1" fillId="0" borderId="72" xfId="0" applyFont="1" applyFill="1" applyBorder="1" applyAlignment="1">
      <alignment horizontal="center" vertical="center"/>
    </xf>
    <xf numFmtId="169" fontId="1" fillId="0" borderId="44" xfId="0" applyNumberFormat="1" applyFont="1" applyFill="1" applyBorder="1" applyAlignment="1">
      <alignment horizontal="center" vertical="center"/>
    </xf>
    <xf numFmtId="49" fontId="1" fillId="0" borderId="72" xfId="0" applyNumberFormat="1" applyFont="1" applyFill="1" applyBorder="1" applyAlignment="1">
      <alignment horizontal="center" vertical="center"/>
    </xf>
    <xf numFmtId="1" fontId="1" fillId="0" borderId="45" xfId="0" applyNumberFormat="1" applyFont="1" applyFill="1" applyBorder="1" applyAlignment="1">
      <alignment horizontal="center" vertical="center" wrapText="1"/>
    </xf>
    <xf numFmtId="49" fontId="1" fillId="0" borderId="46" xfId="0" applyNumberFormat="1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vertical="center" wrapText="1"/>
    </xf>
    <xf numFmtId="1" fontId="1" fillId="0" borderId="66" xfId="0" applyNumberFormat="1" applyFont="1" applyFill="1" applyBorder="1" applyAlignment="1">
      <alignment horizontal="center" vertical="center"/>
    </xf>
    <xf numFmtId="49" fontId="1" fillId="0" borderId="66" xfId="0" applyNumberFormat="1" applyFont="1" applyFill="1" applyBorder="1" applyAlignment="1">
      <alignment horizontal="center" vertical="center"/>
    </xf>
    <xf numFmtId="49" fontId="1" fillId="0" borderId="78" xfId="0" applyNumberFormat="1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169" fontId="1" fillId="0" borderId="29" xfId="0" applyNumberFormat="1" applyFont="1" applyFill="1" applyBorder="1" applyAlignment="1">
      <alignment horizontal="center" vertical="center"/>
    </xf>
    <xf numFmtId="168" fontId="1" fillId="0" borderId="78" xfId="0" applyNumberFormat="1" applyFont="1" applyFill="1" applyBorder="1" applyAlignment="1">
      <alignment horizontal="center" vertical="center"/>
    </xf>
    <xf numFmtId="168" fontId="1" fillId="0" borderId="66" xfId="0" applyNumberFormat="1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vertical="center" wrapText="1"/>
    </xf>
    <xf numFmtId="1" fontId="1" fillId="0" borderId="5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3" xfId="2" applyNumberFormat="1" applyFont="1" applyFill="1" applyBorder="1" applyAlignment="1">
      <alignment horizontal="center" vertical="center"/>
    </xf>
    <xf numFmtId="0" fontId="1" fillId="0" borderId="3" xfId="2" applyNumberFormat="1" applyFont="1" applyFill="1" applyBorder="1" applyAlignment="1">
      <alignment horizontal="center" vertical="center"/>
    </xf>
    <xf numFmtId="169" fontId="1" fillId="0" borderId="19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49" fontId="1" fillId="0" borderId="64" xfId="2" applyNumberFormat="1" applyFont="1" applyFill="1" applyBorder="1" applyAlignment="1">
      <alignment horizontal="center" vertical="center" wrapText="1"/>
    </xf>
    <xf numFmtId="0" fontId="1" fillId="0" borderId="4" xfId="2" applyNumberFormat="1" applyFont="1" applyFill="1" applyBorder="1" applyAlignment="1">
      <alignment horizontal="center" vertical="center" wrapText="1"/>
    </xf>
    <xf numFmtId="0" fontId="1" fillId="0" borderId="5" xfId="2" applyNumberFormat="1" applyFont="1" applyFill="1" applyBorder="1" applyAlignment="1">
      <alignment horizontal="center" vertical="center" wrapText="1"/>
    </xf>
    <xf numFmtId="0" fontId="1" fillId="0" borderId="64" xfId="2" applyNumberFormat="1" applyFont="1" applyFill="1" applyBorder="1" applyAlignment="1">
      <alignment horizontal="center" vertical="center" wrapText="1"/>
    </xf>
    <xf numFmtId="0" fontId="1" fillId="0" borderId="4" xfId="2" applyNumberFormat="1" applyFont="1" applyFill="1" applyBorder="1" applyAlignment="1" applyProtection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2" fontId="1" fillId="0" borderId="64" xfId="2" applyNumberFormat="1" applyFont="1" applyFill="1" applyBorder="1" applyAlignment="1">
      <alignment horizontal="center" vertical="center" wrapText="1"/>
    </xf>
    <xf numFmtId="49" fontId="1" fillId="0" borderId="56" xfId="2" applyNumberFormat="1" applyFont="1" applyFill="1" applyBorder="1" applyAlignment="1">
      <alignment vertical="center" wrapText="1"/>
    </xf>
    <xf numFmtId="1" fontId="1" fillId="0" borderId="57" xfId="2" applyNumberFormat="1" applyFont="1" applyFill="1" applyBorder="1" applyAlignment="1">
      <alignment horizontal="center" vertical="center"/>
    </xf>
    <xf numFmtId="49" fontId="1" fillId="0" borderId="53" xfId="2" applyNumberFormat="1" applyFont="1" applyFill="1" applyBorder="1" applyAlignment="1">
      <alignment horizontal="center" vertical="center"/>
    </xf>
    <xf numFmtId="49" fontId="1" fillId="0" borderId="58" xfId="2" applyNumberFormat="1" applyFont="1" applyFill="1" applyBorder="1" applyAlignment="1">
      <alignment horizontal="center" vertical="center"/>
    </xf>
    <xf numFmtId="0" fontId="1" fillId="0" borderId="58" xfId="2" applyNumberFormat="1" applyFont="1" applyFill="1" applyBorder="1" applyAlignment="1">
      <alignment horizontal="center" vertical="center"/>
    </xf>
    <xf numFmtId="169" fontId="1" fillId="0" borderId="56" xfId="2" applyNumberFormat="1" applyFont="1" applyFill="1" applyBorder="1" applyAlignment="1" applyProtection="1">
      <alignment horizontal="center" vertical="center"/>
    </xf>
    <xf numFmtId="1" fontId="1" fillId="0" borderId="53" xfId="2" applyNumberFormat="1" applyFont="1" applyFill="1" applyBorder="1" applyAlignment="1">
      <alignment horizontal="center" vertical="center"/>
    </xf>
    <xf numFmtId="0" fontId="1" fillId="0" borderId="53" xfId="2" applyNumberFormat="1" applyFont="1" applyFill="1" applyBorder="1" applyAlignment="1">
      <alignment horizontal="center" vertical="center"/>
    </xf>
    <xf numFmtId="1" fontId="1" fillId="0" borderId="58" xfId="2" applyNumberFormat="1" applyFont="1" applyFill="1" applyBorder="1" applyAlignment="1">
      <alignment horizontal="center" vertical="center" wrapText="1"/>
    </xf>
    <xf numFmtId="0" fontId="1" fillId="0" borderId="52" xfId="2" applyNumberFormat="1" applyFont="1" applyFill="1" applyBorder="1" applyAlignment="1">
      <alignment horizontal="center" vertical="center" wrapText="1"/>
    </xf>
    <xf numFmtId="0" fontId="1" fillId="0" borderId="54" xfId="2" applyNumberFormat="1" applyFont="1" applyFill="1" applyBorder="1" applyAlignment="1">
      <alignment horizontal="center" vertical="center" wrapText="1"/>
    </xf>
    <xf numFmtId="0" fontId="1" fillId="0" borderId="57" xfId="2" applyNumberFormat="1" applyFont="1" applyFill="1" applyBorder="1" applyAlignment="1">
      <alignment horizontal="center" vertical="center" wrapText="1"/>
    </xf>
    <xf numFmtId="165" fontId="5" fillId="0" borderId="40" xfId="2" applyNumberFormat="1" applyFont="1" applyFill="1" applyBorder="1" applyAlignment="1" applyProtection="1">
      <alignment horizontal="center" vertical="center"/>
    </xf>
    <xf numFmtId="1" fontId="5" fillId="0" borderId="40" xfId="2" applyNumberFormat="1" applyFont="1" applyFill="1" applyBorder="1" applyAlignment="1" applyProtection="1">
      <alignment horizontal="center" vertical="center"/>
    </xf>
    <xf numFmtId="49" fontId="5" fillId="0" borderId="40" xfId="2" applyNumberFormat="1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67" fontId="5" fillId="0" borderId="0" xfId="2" applyNumberFormat="1" applyFont="1" applyFill="1" applyBorder="1" applyAlignment="1" applyProtection="1">
      <alignment horizontal="right" vertical="center"/>
    </xf>
    <xf numFmtId="165" fontId="34" fillId="0" borderId="0" xfId="2" applyNumberFormat="1" applyFont="1" applyFill="1" applyBorder="1" applyAlignment="1" applyProtection="1">
      <alignment horizontal="center" vertical="center"/>
    </xf>
    <xf numFmtId="0" fontId="34" fillId="0" borderId="0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78" xfId="0" applyFont="1" applyFill="1" applyBorder="1" applyAlignment="1" applyProtection="1">
      <alignment horizontal="right" vertical="center"/>
    </xf>
    <xf numFmtId="0" fontId="32" fillId="0" borderId="78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1" fontId="1" fillId="0" borderId="44" xfId="0" applyNumberFormat="1" applyFont="1" applyFill="1" applyBorder="1" applyAlignment="1">
      <alignment horizontal="center" vertical="center"/>
    </xf>
    <xf numFmtId="1" fontId="1" fillId="0" borderId="68" xfId="0" applyNumberFormat="1" applyFont="1" applyFill="1" applyBorder="1" applyAlignment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  <xf numFmtId="165" fontId="5" fillId="0" borderId="70" xfId="2" applyNumberFormat="1" applyFont="1" applyFill="1" applyBorder="1" applyAlignment="1" applyProtection="1">
      <alignment horizontal="center" vertical="center"/>
    </xf>
    <xf numFmtId="1" fontId="5" fillId="0" borderId="25" xfId="2" applyNumberFormat="1" applyFont="1" applyFill="1" applyBorder="1" applyAlignment="1" applyProtection="1">
      <alignment horizontal="center" vertical="center"/>
    </xf>
    <xf numFmtId="1" fontId="5" fillId="0" borderId="26" xfId="2" applyNumberFormat="1" applyFont="1" applyFill="1" applyBorder="1" applyAlignment="1" applyProtection="1">
      <alignment horizontal="center" vertical="center"/>
    </xf>
    <xf numFmtId="0" fontId="1" fillId="5" borderId="124" xfId="0" applyFont="1" applyFill="1" applyBorder="1" applyAlignment="1">
      <alignment horizontal="center" wrapText="1"/>
    </xf>
    <xf numFmtId="1" fontId="1" fillId="0" borderId="50" xfId="2" applyNumberFormat="1" applyFont="1" applyFill="1" applyBorder="1" applyAlignment="1" applyProtection="1">
      <alignment horizontal="center" vertical="center"/>
    </xf>
    <xf numFmtId="1" fontId="1" fillId="0" borderId="57" xfId="2" applyNumberFormat="1" applyFont="1" applyFill="1" applyBorder="1" applyAlignment="1" applyProtection="1">
      <alignment horizontal="center" vertical="center"/>
    </xf>
    <xf numFmtId="165" fontId="5" fillId="0" borderId="80" xfId="2" applyNumberFormat="1" applyFont="1" applyFill="1" applyBorder="1" applyAlignment="1" applyProtection="1">
      <alignment horizontal="center" vertical="center"/>
    </xf>
    <xf numFmtId="0" fontId="5" fillId="0" borderId="80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53" xfId="2" applyFont="1" applyFill="1" applyBorder="1" applyAlignment="1">
      <alignment horizontal="center" vertical="center" wrapText="1"/>
    </xf>
    <xf numFmtId="49" fontId="5" fillId="0" borderId="8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5" fillId="0" borderId="40" xfId="2" applyFont="1" applyFill="1" applyBorder="1" applyAlignment="1">
      <alignment horizontal="center" vertical="center" wrapText="1"/>
    </xf>
    <xf numFmtId="165" fontId="34" fillId="0" borderId="40" xfId="2" applyNumberFormat="1" applyFont="1" applyFill="1" applyBorder="1" applyAlignment="1">
      <alignment horizontal="center" vertical="center" wrapText="1"/>
    </xf>
    <xf numFmtId="1" fontId="5" fillId="3" borderId="30" xfId="2" applyNumberFormat="1" applyFont="1" applyFill="1" applyBorder="1" applyAlignment="1">
      <alignment horizontal="center" vertical="center" wrapText="1"/>
    </xf>
    <xf numFmtId="1" fontId="5" fillId="3" borderId="14" xfId="2" applyNumberFormat="1" applyFont="1" applyFill="1" applyBorder="1" applyAlignment="1">
      <alignment horizontal="center" vertical="center" wrapText="1"/>
    </xf>
    <xf numFmtId="49" fontId="5" fillId="0" borderId="68" xfId="0" applyNumberFormat="1" applyFont="1" applyFill="1" applyBorder="1" applyAlignment="1" applyProtection="1">
      <alignment horizontal="center" vertical="center"/>
    </xf>
    <xf numFmtId="49" fontId="5" fillId="0" borderId="159" xfId="2" applyNumberFormat="1" applyFont="1" applyFill="1" applyBorder="1" applyAlignment="1">
      <alignment vertical="center" wrapText="1"/>
    </xf>
    <xf numFmtId="0" fontId="5" fillId="0" borderId="66" xfId="2" applyFont="1" applyFill="1" applyBorder="1" applyAlignment="1">
      <alignment horizontal="center" vertical="center" wrapText="1"/>
    </xf>
    <xf numFmtId="49" fontId="5" fillId="0" borderId="135" xfId="2" applyNumberFormat="1" applyFont="1" applyFill="1" applyBorder="1" applyAlignment="1">
      <alignment horizontal="center" vertical="center" wrapText="1"/>
    </xf>
    <xf numFmtId="167" fontId="5" fillId="0" borderId="67" xfId="2" applyNumberFormat="1" applyFont="1" applyFill="1" applyBorder="1" applyAlignment="1" applyProtection="1">
      <alignment horizontal="center" vertical="center" wrapText="1"/>
    </xf>
    <xf numFmtId="165" fontId="5" fillId="0" borderId="108" xfId="2" applyNumberFormat="1" applyFont="1" applyFill="1" applyBorder="1" applyAlignment="1" applyProtection="1">
      <alignment horizontal="center" vertical="center"/>
    </xf>
    <xf numFmtId="1" fontId="5" fillId="0" borderId="135" xfId="2" applyNumberFormat="1" applyFont="1" applyFill="1" applyBorder="1" applyAlignment="1" applyProtection="1">
      <alignment horizontal="center" vertical="center"/>
    </xf>
    <xf numFmtId="1" fontId="5" fillId="0" borderId="159" xfId="2" applyNumberFormat="1" applyFont="1" applyFill="1" applyBorder="1" applyAlignment="1" applyProtection="1">
      <alignment horizontal="center" vertical="center"/>
    </xf>
    <xf numFmtId="0" fontId="33" fillId="0" borderId="159" xfId="2" applyFont="1" applyFill="1" applyBorder="1" applyAlignment="1">
      <alignment horizontal="center" vertical="center" wrapText="1"/>
    </xf>
    <xf numFmtId="0" fontId="33" fillId="0" borderId="66" xfId="2" applyFont="1" applyFill="1" applyBorder="1" applyAlignment="1">
      <alignment horizontal="center" vertical="center" wrapText="1"/>
    </xf>
    <xf numFmtId="0" fontId="33" fillId="0" borderId="67" xfId="2" applyFont="1" applyFill="1" applyBorder="1" applyAlignment="1">
      <alignment horizontal="center" vertical="center" wrapText="1"/>
    </xf>
    <xf numFmtId="0" fontId="33" fillId="0" borderId="68" xfId="2" applyFont="1" applyFill="1" applyBorder="1" applyAlignment="1">
      <alignment horizontal="center" vertical="center" wrapText="1"/>
    </xf>
    <xf numFmtId="49" fontId="5" fillId="0" borderId="41" xfId="0" applyNumberFormat="1" applyFont="1" applyFill="1" applyBorder="1" applyAlignment="1" applyProtection="1">
      <alignment horizontal="center" vertical="center"/>
    </xf>
    <xf numFmtId="49" fontId="5" fillId="0" borderId="43" xfId="2" applyNumberFormat="1" applyFont="1" applyFill="1" applyBorder="1" applyAlignment="1">
      <alignment vertical="center" wrapText="1"/>
    </xf>
    <xf numFmtId="0" fontId="5" fillId="0" borderId="160" xfId="2" applyFont="1" applyFill="1" applyBorder="1" applyAlignment="1">
      <alignment horizontal="center" vertical="center" wrapText="1"/>
    </xf>
    <xf numFmtId="49" fontId="5" fillId="0" borderId="42" xfId="2" applyNumberFormat="1" applyFont="1" applyFill="1" applyBorder="1" applyAlignment="1">
      <alignment horizontal="center" vertical="center" wrapText="1"/>
    </xf>
    <xf numFmtId="167" fontId="5" fillId="0" borderId="60" xfId="2" applyNumberFormat="1" applyFont="1" applyFill="1" applyBorder="1" applyAlignment="1" applyProtection="1">
      <alignment horizontal="center" vertical="center" wrapText="1"/>
    </xf>
    <xf numFmtId="1" fontId="5" fillId="0" borderId="42" xfId="2" applyNumberFormat="1" applyFont="1" applyFill="1" applyBorder="1" applyAlignment="1" applyProtection="1">
      <alignment horizontal="center" vertical="center"/>
    </xf>
    <xf numFmtId="1" fontId="5" fillId="0" borderId="43" xfId="2" applyNumberFormat="1" applyFont="1" applyFill="1" applyBorder="1" applyAlignment="1" applyProtection="1">
      <alignment horizontal="center" vertical="center"/>
    </xf>
    <xf numFmtId="49" fontId="33" fillId="0" borderId="41" xfId="2" applyNumberFormat="1" applyFont="1" applyFill="1" applyBorder="1" applyAlignment="1">
      <alignment horizontal="center" vertical="center" wrapText="1"/>
    </xf>
    <xf numFmtId="0" fontId="33" fillId="0" borderId="43" xfId="2" applyFont="1" applyFill="1" applyBorder="1" applyAlignment="1">
      <alignment horizontal="center" vertical="center" wrapText="1"/>
    </xf>
    <xf numFmtId="0" fontId="33" fillId="0" borderId="160" xfId="2" applyFont="1" applyFill="1" applyBorder="1" applyAlignment="1">
      <alignment horizontal="center" vertical="center" wrapText="1"/>
    </xf>
    <xf numFmtId="0" fontId="33" fillId="0" borderId="60" xfId="2" applyFont="1" applyFill="1" applyBorder="1" applyAlignment="1">
      <alignment horizontal="center" vertical="center" wrapText="1"/>
    </xf>
    <xf numFmtId="0" fontId="33" fillId="0" borderId="41" xfId="2" applyFont="1" applyFill="1" applyBorder="1" applyAlignment="1">
      <alignment horizontal="center" vertical="center" wrapText="1"/>
    </xf>
    <xf numFmtId="1" fontId="5" fillId="0" borderId="108" xfId="2" applyNumberFormat="1" applyFont="1" applyFill="1" applyBorder="1" applyAlignment="1" applyProtection="1">
      <alignment horizontal="center" vertical="center"/>
    </xf>
    <xf numFmtId="1" fontId="5" fillId="0" borderId="68" xfId="2" applyNumberFormat="1" applyFont="1" applyFill="1" applyBorder="1" applyAlignment="1" applyProtection="1">
      <alignment horizontal="center" vertical="center"/>
    </xf>
    <xf numFmtId="49" fontId="33" fillId="0" borderId="43" xfId="2" applyNumberFormat="1" applyFont="1" applyFill="1" applyBorder="1" applyAlignment="1">
      <alignment horizontal="center" vertical="center" wrapText="1"/>
    </xf>
    <xf numFmtId="49" fontId="5" fillId="0" borderId="56" xfId="0" applyNumberFormat="1" applyFont="1" applyFill="1" applyBorder="1" applyAlignment="1" applyProtection="1">
      <alignment horizontal="center" vertical="center"/>
    </xf>
    <xf numFmtId="49" fontId="5" fillId="0" borderId="55" xfId="2" applyNumberFormat="1" applyFont="1" applyFill="1" applyBorder="1" applyAlignment="1">
      <alignment vertical="center" wrapText="1"/>
    </xf>
    <xf numFmtId="167" fontId="5" fillId="0" borderId="52" xfId="2" applyNumberFormat="1" applyFont="1" applyFill="1" applyBorder="1" applyAlignment="1" applyProtection="1">
      <alignment horizontal="center" vertical="center"/>
    </xf>
    <xf numFmtId="0" fontId="5" fillId="0" borderId="54" xfId="2" applyFont="1" applyFill="1" applyBorder="1" applyAlignment="1">
      <alignment horizontal="center" vertical="center" wrapText="1"/>
    </xf>
    <xf numFmtId="169" fontId="5" fillId="0" borderId="56" xfId="2" applyNumberFormat="1" applyFont="1" applyFill="1" applyBorder="1" applyAlignment="1" applyProtection="1">
      <alignment horizontal="center" vertical="center"/>
    </xf>
    <xf numFmtId="0" fontId="1" fillId="0" borderId="57" xfId="2" applyFont="1" applyFill="1" applyBorder="1" applyAlignment="1">
      <alignment horizontal="center" vertical="center" wrapText="1"/>
    </xf>
    <xf numFmtId="0" fontId="1" fillId="0" borderId="52" xfId="2" applyFont="1" applyFill="1" applyBorder="1" applyAlignment="1">
      <alignment horizontal="center" vertical="center" wrapText="1"/>
    </xf>
    <xf numFmtId="0" fontId="1" fillId="0" borderId="54" xfId="2" applyFont="1" applyFill="1" applyBorder="1" applyAlignment="1">
      <alignment horizontal="center" vertical="center" wrapText="1"/>
    </xf>
    <xf numFmtId="0" fontId="1" fillId="0" borderId="80" xfId="0" applyFont="1" applyFill="1" applyBorder="1" applyAlignment="1">
      <alignment wrapText="1"/>
    </xf>
    <xf numFmtId="167" fontId="5" fillId="0" borderId="41" xfId="2" applyNumberFormat="1" applyFont="1" applyFill="1" applyBorder="1" applyAlignment="1" applyProtection="1">
      <alignment horizontal="center" vertical="center"/>
    </xf>
    <xf numFmtId="0" fontId="5" fillId="0" borderId="42" xfId="2" applyFont="1" applyFill="1" applyBorder="1" applyAlignment="1">
      <alignment horizontal="center" vertical="center" wrapText="1"/>
    </xf>
    <xf numFmtId="0" fontId="5" fillId="0" borderId="60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169" fontId="5" fillId="0" borderId="40" xfId="2" applyNumberFormat="1" applyFont="1" applyFill="1" applyBorder="1" applyAlignment="1" applyProtection="1">
      <alignment horizontal="center" vertical="center"/>
    </xf>
    <xf numFmtId="0" fontId="1" fillId="0" borderId="41" xfId="2" applyFont="1" applyFill="1" applyBorder="1" applyAlignment="1">
      <alignment horizontal="center" vertical="center" wrapText="1"/>
    </xf>
    <xf numFmtId="0" fontId="1" fillId="0" borderId="43" xfId="2" applyFont="1" applyFill="1" applyBorder="1" applyAlignment="1">
      <alignment horizontal="center" vertical="center" wrapText="1"/>
    </xf>
    <xf numFmtId="0" fontId="1" fillId="0" borderId="80" xfId="2" applyFont="1" applyFill="1" applyBorder="1" applyAlignment="1">
      <alignment horizontal="center" vertical="center" wrapText="1"/>
    </xf>
    <xf numFmtId="0" fontId="1" fillId="0" borderId="16" xfId="2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 applyProtection="1">
      <alignment horizontal="center" vertical="center"/>
    </xf>
    <xf numFmtId="49" fontId="5" fillId="0" borderId="65" xfId="0" applyNumberFormat="1" applyFont="1" applyFill="1" applyBorder="1" applyAlignment="1" applyProtection="1">
      <alignment horizontal="center" vertical="center"/>
    </xf>
    <xf numFmtId="49" fontId="5" fillId="0" borderId="89" xfId="0" applyNumberFormat="1" applyFont="1" applyFill="1" applyBorder="1" applyAlignment="1" applyProtection="1">
      <alignment horizontal="center" vertical="center"/>
    </xf>
    <xf numFmtId="0" fontId="5" fillId="0" borderId="153" xfId="0" applyNumberFormat="1" applyFont="1" applyFill="1" applyBorder="1" applyAlignment="1" applyProtection="1">
      <alignment horizontal="left" vertical="center"/>
    </xf>
    <xf numFmtId="0" fontId="5" fillId="0" borderId="65" xfId="0" applyNumberFormat="1" applyFont="1" applyFill="1" applyBorder="1" applyAlignment="1" applyProtection="1">
      <alignment horizontal="left" vertical="center"/>
    </xf>
    <xf numFmtId="0" fontId="5" fillId="0" borderId="89" xfId="0" applyNumberFormat="1" applyFont="1" applyFill="1" applyBorder="1" applyAlignment="1" applyProtection="1">
      <alignment horizontal="left" vertical="center"/>
    </xf>
    <xf numFmtId="165" fontId="5" fillId="0" borderId="161" xfId="0" applyNumberFormat="1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168" fontId="37" fillId="0" borderId="153" xfId="0" applyNumberFormat="1" applyFont="1" applyFill="1" applyBorder="1" applyAlignment="1" applyProtection="1">
      <alignment horizontal="center" vertical="center"/>
    </xf>
    <xf numFmtId="168" fontId="37" fillId="0" borderId="48" xfId="0" applyNumberFormat="1" applyFont="1" applyFill="1" applyBorder="1" applyAlignment="1" applyProtection="1">
      <alignment horizontal="center" vertical="center"/>
    </xf>
    <xf numFmtId="168" fontId="37" fillId="0" borderId="11" xfId="0" applyNumberFormat="1" applyFont="1" applyFill="1" applyBorder="1" applyAlignment="1" applyProtection="1">
      <alignment horizontal="center" vertical="center"/>
    </xf>
    <xf numFmtId="165" fontId="5" fillId="0" borderId="27" xfId="2" applyNumberFormat="1" applyFont="1" applyFill="1" applyBorder="1" applyAlignment="1" applyProtection="1">
      <alignment horizontal="center" vertical="center"/>
    </xf>
    <xf numFmtId="165" fontId="5" fillId="0" borderId="57" xfId="2" applyNumberFormat="1" applyFont="1" applyFill="1" applyBorder="1" applyAlignment="1" applyProtection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0" fontId="5" fillId="0" borderId="21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153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1" fontId="5" fillId="0" borderId="42" xfId="0" applyNumberFormat="1" applyFont="1" applyFill="1" applyBorder="1" applyAlignment="1" applyProtection="1">
      <alignment horizontal="center" vertical="center"/>
    </xf>
    <xf numFmtId="168" fontId="1" fillId="0" borderId="41" xfId="0" applyNumberFormat="1" applyFont="1" applyFill="1" applyBorder="1" applyAlignment="1" applyProtection="1">
      <alignment horizontal="center" vertical="center"/>
    </xf>
    <xf numFmtId="168" fontId="1" fillId="0" borderId="42" xfId="0" applyNumberFormat="1" applyFont="1" applyFill="1" applyBorder="1" applyAlignment="1" applyProtection="1">
      <alignment horizontal="center" vertical="center"/>
    </xf>
    <xf numFmtId="168" fontId="1" fillId="0" borderId="60" xfId="0" applyNumberFormat="1" applyFont="1" applyFill="1" applyBorder="1" applyAlignment="1" applyProtection="1">
      <alignment horizontal="center" vertical="center"/>
    </xf>
    <xf numFmtId="165" fontId="5" fillId="0" borderId="80" xfId="0" applyNumberFormat="1" applyFont="1" applyFill="1" applyBorder="1" applyAlignment="1" applyProtection="1">
      <alignment horizontal="center" vertical="center"/>
    </xf>
    <xf numFmtId="168" fontId="5" fillId="0" borderId="80" xfId="0" applyNumberFormat="1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top" wrapText="1"/>
    </xf>
    <xf numFmtId="49" fontId="5" fillId="0" borderId="17" xfId="2" applyNumberFormat="1" applyFont="1" applyFill="1" applyBorder="1" applyAlignment="1">
      <alignment horizontal="center" vertical="center" wrapText="1"/>
    </xf>
    <xf numFmtId="1" fontId="5" fillId="0" borderId="41" xfId="0" applyNumberFormat="1" applyFont="1" applyFill="1" applyBorder="1" applyAlignment="1" applyProtection="1">
      <alignment horizontal="center" vertical="center"/>
    </xf>
    <xf numFmtId="1" fontId="5" fillId="0" borderId="43" xfId="0" applyNumberFormat="1" applyFont="1" applyFill="1" applyBorder="1" applyAlignment="1" applyProtection="1">
      <alignment horizontal="center" vertical="center"/>
    </xf>
    <xf numFmtId="1" fontId="5" fillId="0" borderId="60" xfId="0" applyNumberFormat="1" applyFont="1" applyFill="1" applyBorder="1" applyAlignment="1" applyProtection="1">
      <alignment horizontal="center" vertical="center"/>
    </xf>
    <xf numFmtId="0" fontId="5" fillId="0" borderId="15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" fillId="0" borderId="8" xfId="2" applyNumberFormat="1" applyFont="1" applyFill="1" applyBorder="1" applyAlignment="1" applyProtection="1">
      <alignment horizontal="center" vertical="center"/>
    </xf>
    <xf numFmtId="1" fontId="1" fillId="0" borderId="6" xfId="2" applyNumberFormat="1" applyFont="1" applyFill="1" applyBorder="1" applyAlignment="1" applyProtection="1">
      <alignment horizontal="center" vertical="center"/>
    </xf>
    <xf numFmtId="0" fontId="1" fillId="0" borderId="11" xfId="2" applyNumberFormat="1" applyFont="1" applyFill="1" applyBorder="1" applyAlignment="1" applyProtection="1">
      <alignment horizontal="center" vertical="center"/>
    </xf>
    <xf numFmtId="0" fontId="1" fillId="0" borderId="63" xfId="2" applyNumberFormat="1" applyFont="1" applyFill="1" applyBorder="1" applyAlignment="1" applyProtection="1">
      <alignment horizontal="center" vertical="center"/>
    </xf>
    <xf numFmtId="0" fontId="1" fillId="0" borderId="25" xfId="2" applyNumberFormat="1" applyFont="1" applyFill="1" applyBorder="1" applyAlignment="1" applyProtection="1">
      <alignment horizontal="center" vertical="center"/>
    </xf>
    <xf numFmtId="0" fontId="1" fillId="0" borderId="7" xfId="2" applyNumberFormat="1" applyFont="1" applyFill="1" applyBorder="1" applyAlignment="1" applyProtection="1">
      <alignment horizontal="center" vertical="center"/>
    </xf>
    <xf numFmtId="0" fontId="1" fillId="0" borderId="28" xfId="2" applyNumberFormat="1" applyFont="1" applyFill="1" applyBorder="1" applyAlignment="1" applyProtection="1">
      <alignment horizontal="center" vertical="center"/>
    </xf>
    <xf numFmtId="1" fontId="1" fillId="0" borderId="63" xfId="2" applyNumberFormat="1" applyFont="1" applyFill="1" applyBorder="1" applyAlignment="1" applyProtection="1">
      <alignment horizontal="center" vertical="center"/>
    </xf>
    <xf numFmtId="1" fontId="1" fillId="0" borderId="58" xfId="2" applyNumberFormat="1" applyFont="1" applyFill="1" applyBorder="1" applyAlignment="1" applyProtection="1">
      <alignment horizontal="center" vertical="center"/>
    </xf>
    <xf numFmtId="1" fontId="1" fillId="0" borderId="7" xfId="2" applyNumberFormat="1" applyFont="1" applyFill="1" applyBorder="1" applyAlignment="1" applyProtection="1">
      <alignment horizontal="center" vertical="center"/>
    </xf>
    <xf numFmtId="0" fontId="1" fillId="0" borderId="72" xfId="2" applyNumberFormat="1" applyFont="1" applyFill="1" applyBorder="1" applyAlignment="1" applyProtection="1">
      <alignment horizontal="center" vertical="center"/>
    </xf>
    <xf numFmtId="0" fontId="1" fillId="0" borderId="6" xfId="2" applyNumberFormat="1" applyFont="1" applyFill="1" applyBorder="1" applyAlignment="1" applyProtection="1">
      <alignment horizontal="center" vertical="center"/>
    </xf>
    <xf numFmtId="2" fontId="1" fillId="0" borderId="46" xfId="2" applyNumberFormat="1" applyFont="1" applyFill="1" applyBorder="1" applyAlignment="1" applyProtection="1">
      <alignment horizontal="center" vertical="center"/>
    </xf>
    <xf numFmtId="169" fontId="1" fillId="0" borderId="20" xfId="2" applyNumberFormat="1" applyFont="1" applyFill="1" applyBorder="1" applyAlignment="1" applyProtection="1">
      <alignment horizontal="center" vertical="center"/>
    </xf>
    <xf numFmtId="1" fontId="1" fillId="0" borderId="20" xfId="2" applyNumberFormat="1" applyFont="1" applyFill="1" applyBorder="1" applyAlignment="1" applyProtection="1">
      <alignment horizontal="center" vertical="center"/>
    </xf>
    <xf numFmtId="169" fontId="5" fillId="0" borderId="65" xfId="2" applyNumberFormat="1" applyFont="1" applyFill="1" applyBorder="1" applyAlignment="1" applyProtection="1">
      <alignment horizontal="center" vertical="center"/>
    </xf>
    <xf numFmtId="169" fontId="5" fillId="0" borderId="69" xfId="2" applyNumberFormat="1" applyFont="1" applyFill="1" applyBorder="1" applyAlignment="1" applyProtection="1">
      <alignment horizontal="center" vertical="center"/>
    </xf>
    <xf numFmtId="169" fontId="5" fillId="0" borderId="85" xfId="2" applyNumberFormat="1" applyFont="1" applyFill="1" applyBorder="1" applyAlignment="1" applyProtection="1">
      <alignment horizontal="center" vertical="center"/>
    </xf>
    <xf numFmtId="169" fontId="5" fillId="0" borderId="46" xfId="2" applyNumberFormat="1" applyFont="1" applyFill="1" applyBorder="1" applyAlignment="1" applyProtection="1">
      <alignment horizontal="center" vertical="center"/>
    </xf>
    <xf numFmtId="169" fontId="5" fillId="0" borderId="64" xfId="2" applyNumberFormat="1" applyFont="1" applyFill="1" applyBorder="1" applyAlignment="1" applyProtection="1">
      <alignment horizontal="center" vertical="center"/>
    </xf>
    <xf numFmtId="49" fontId="1" fillId="0" borderId="163" xfId="2" applyNumberFormat="1" applyFont="1" applyFill="1" applyBorder="1" applyAlignment="1">
      <alignment horizontal="center" vertical="center" wrapText="1"/>
    </xf>
    <xf numFmtId="49" fontId="1" fillId="0" borderId="162" xfId="2" applyNumberFormat="1" applyFont="1" applyFill="1" applyBorder="1" applyAlignment="1">
      <alignment horizontal="center" vertical="center" wrapText="1"/>
    </xf>
    <xf numFmtId="49" fontId="33" fillId="0" borderId="64" xfId="2" applyNumberFormat="1" applyFont="1" applyFill="1" applyBorder="1" applyAlignment="1">
      <alignment horizontal="center" vertical="center" wrapText="1"/>
    </xf>
    <xf numFmtId="0" fontId="1" fillId="0" borderId="28" xfId="2" applyFont="1" applyFill="1" applyBorder="1" applyAlignment="1">
      <alignment horizontal="center" vertical="center" wrapText="1"/>
    </xf>
    <xf numFmtId="49" fontId="1" fillId="0" borderId="11" xfId="2" applyNumberFormat="1" applyFont="1" applyFill="1" applyBorder="1" applyAlignment="1">
      <alignment horizontal="center" vertical="center" wrapText="1"/>
    </xf>
    <xf numFmtId="169" fontId="5" fillId="0" borderId="80" xfId="2" applyNumberFormat="1" applyFont="1" applyFill="1" applyBorder="1" applyAlignment="1" applyProtection="1">
      <alignment horizontal="center" vertical="center"/>
    </xf>
    <xf numFmtId="169" fontId="5" fillId="0" borderId="52" xfId="2" applyNumberFormat="1" applyFont="1" applyFill="1" applyBorder="1" applyAlignment="1" applyProtection="1">
      <alignment horizontal="center" vertical="center"/>
    </xf>
    <xf numFmtId="169" fontId="5" fillId="0" borderId="41" xfId="2" applyNumberFormat="1" applyFont="1" applyFill="1" applyBorder="1" applyAlignment="1" applyProtection="1">
      <alignment horizontal="center" vertical="center"/>
    </xf>
    <xf numFmtId="2" fontId="5" fillId="0" borderId="42" xfId="2" applyNumberFormat="1" applyFont="1" applyFill="1" applyBorder="1" applyAlignment="1">
      <alignment horizontal="center" vertical="center" wrapText="1"/>
    </xf>
    <xf numFmtId="169" fontId="1" fillId="0" borderId="65" xfId="0" applyNumberFormat="1" applyFont="1" applyFill="1" applyBorder="1" applyAlignment="1">
      <alignment horizontal="center" vertical="center"/>
    </xf>
    <xf numFmtId="169" fontId="1" fillId="0" borderId="108" xfId="0" applyNumberFormat="1" applyFont="1" applyFill="1" applyBorder="1" applyAlignment="1">
      <alignment horizontal="center" vertical="center"/>
    </xf>
    <xf numFmtId="169" fontId="1" fillId="0" borderId="69" xfId="2" applyNumberFormat="1" applyFont="1" applyFill="1" applyBorder="1" applyAlignment="1" applyProtection="1">
      <alignment horizontal="center" vertical="center"/>
    </xf>
    <xf numFmtId="169" fontId="1" fillId="0" borderId="69" xfId="0" applyNumberFormat="1" applyFont="1" applyFill="1" applyBorder="1" applyAlignment="1">
      <alignment horizontal="center" vertical="center"/>
    </xf>
    <xf numFmtId="169" fontId="1" fillId="0" borderId="89" xfId="0" applyNumberFormat="1" applyFont="1" applyFill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 vertical="center"/>
    </xf>
    <xf numFmtId="1" fontId="1" fillId="0" borderId="46" xfId="0" applyNumberFormat="1" applyFont="1" applyFill="1" applyBorder="1" applyAlignment="1">
      <alignment horizontal="center" vertical="center"/>
    </xf>
    <xf numFmtId="49" fontId="1" fillId="0" borderId="47" xfId="0" applyNumberFormat="1" applyFont="1" applyFill="1" applyBorder="1" applyAlignment="1">
      <alignment horizontal="center" vertical="center"/>
    </xf>
    <xf numFmtId="1" fontId="1" fillId="0" borderId="48" xfId="0" applyNumberFormat="1" applyFont="1" applyFill="1" applyBorder="1" applyAlignment="1">
      <alignment horizontal="center" vertical="center" wrapText="1"/>
    </xf>
    <xf numFmtId="1" fontId="1" fillId="0" borderId="64" xfId="0" applyNumberFormat="1" applyFont="1" applyFill="1" applyBorder="1" applyAlignment="1">
      <alignment horizontal="center" vertical="center"/>
    </xf>
    <xf numFmtId="168" fontId="1" fillId="0" borderId="4" xfId="0" applyNumberFormat="1" applyFont="1" applyFill="1" applyBorder="1" applyAlignment="1">
      <alignment horizontal="center" vertical="center"/>
    </xf>
    <xf numFmtId="1" fontId="1" fillId="0" borderId="4" xfId="2" applyNumberFormat="1" applyFont="1" applyFill="1" applyBorder="1" applyAlignment="1">
      <alignment horizontal="center" vertical="center" wrapText="1"/>
    </xf>
    <xf numFmtId="1" fontId="1" fillId="0" borderId="64" xfId="2" applyNumberFormat="1" applyFont="1" applyFill="1" applyBorder="1" applyAlignment="1">
      <alignment horizontal="center" vertical="center"/>
    </xf>
    <xf numFmtId="1" fontId="1" fillId="0" borderId="4" xfId="2" applyNumberFormat="1" applyFont="1" applyFill="1" applyBorder="1" applyAlignment="1">
      <alignment horizontal="center" vertical="center"/>
    </xf>
    <xf numFmtId="1" fontId="1" fillId="0" borderId="8" xfId="2" applyNumberFormat="1" applyFont="1" applyFill="1" applyBorder="1" applyAlignment="1">
      <alignment horizontal="center" vertical="center"/>
    </xf>
    <xf numFmtId="0" fontId="1" fillId="0" borderId="8" xfId="2" applyNumberFormat="1" applyFont="1" applyFill="1" applyBorder="1" applyAlignment="1">
      <alignment horizontal="center" vertical="center"/>
    </xf>
    <xf numFmtId="1" fontId="1" fillId="0" borderId="11" xfId="2" applyNumberFormat="1" applyFont="1" applyFill="1" applyBorder="1" applyAlignment="1">
      <alignment horizontal="center" vertical="center" wrapText="1"/>
    </xf>
    <xf numFmtId="0" fontId="1" fillId="0" borderId="28" xfId="2" applyNumberFormat="1" applyFont="1" applyFill="1" applyBorder="1" applyAlignment="1">
      <alignment horizontal="center" vertical="center" wrapText="1"/>
    </xf>
    <xf numFmtId="0" fontId="1" fillId="0" borderId="11" xfId="2" applyNumberFormat="1" applyFont="1" applyFill="1" applyBorder="1" applyAlignment="1">
      <alignment horizontal="center" vertical="center" wrapText="1"/>
    </xf>
    <xf numFmtId="1" fontId="5" fillId="0" borderId="80" xfId="2" applyNumberFormat="1" applyFont="1" applyFill="1" applyBorder="1" applyAlignment="1">
      <alignment horizontal="center" vertical="center" wrapText="1"/>
    </xf>
    <xf numFmtId="49" fontId="1" fillId="0" borderId="72" xfId="2" applyNumberFormat="1" applyFont="1" applyFill="1" applyBorder="1" applyAlignment="1">
      <alignment vertical="center" wrapText="1"/>
    </xf>
    <xf numFmtId="49" fontId="1" fillId="0" borderId="5" xfId="2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wrapText="1"/>
    </xf>
    <xf numFmtId="49" fontId="1" fillId="0" borderId="44" xfId="2" applyNumberFormat="1" applyFont="1" applyFill="1" applyBorder="1" applyAlignment="1" applyProtection="1">
      <alignment horizontal="center" vertical="center"/>
    </xf>
    <xf numFmtId="49" fontId="1" fillId="0" borderId="19" xfId="2" applyNumberFormat="1" applyFont="1" applyFill="1" applyBorder="1" applyAlignment="1" applyProtection="1">
      <alignment horizontal="center" vertical="center"/>
    </xf>
    <xf numFmtId="49" fontId="1" fillId="0" borderId="20" xfId="2" applyNumberFormat="1" applyFont="1" applyFill="1" applyBorder="1" applyAlignment="1" applyProtection="1">
      <alignment horizontal="center" vertical="center"/>
    </xf>
    <xf numFmtId="49" fontId="1" fillId="0" borderId="50" xfId="0" applyNumberFormat="1" applyFont="1" applyFill="1" applyBorder="1" applyAlignment="1">
      <alignment vertical="center" wrapText="1"/>
    </xf>
    <xf numFmtId="49" fontId="1" fillId="0" borderId="10" xfId="0" applyNumberFormat="1" applyFont="1" applyFill="1" applyBorder="1" applyAlignment="1">
      <alignment vertical="center" wrapText="1"/>
    </xf>
    <xf numFmtId="49" fontId="1" fillId="0" borderId="10" xfId="2" applyNumberFormat="1" applyFont="1" applyFill="1" applyBorder="1" applyAlignment="1">
      <alignment vertical="center" wrapText="1"/>
    </xf>
    <xf numFmtId="49" fontId="1" fillId="0" borderId="55" xfId="2" applyNumberFormat="1" applyFont="1" applyFill="1" applyBorder="1" applyAlignment="1">
      <alignment vertical="center" wrapText="1"/>
    </xf>
    <xf numFmtId="49" fontId="1" fillId="0" borderId="44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/>
    <xf numFmtId="0" fontId="2" fillId="0" borderId="79" xfId="0" applyFont="1" applyBorder="1" applyAlignment="1"/>
    <xf numFmtId="0" fontId="2" fillId="0" borderId="5" xfId="0" applyFont="1" applyBorder="1" applyAlignment="1"/>
    <xf numFmtId="0" fontId="1" fillId="0" borderId="51" xfId="0" applyFont="1" applyBorder="1" applyAlignment="1">
      <alignment wrapText="1"/>
    </xf>
    <xf numFmtId="0" fontId="6" fillId="0" borderId="5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3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79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78" xfId="0" applyFont="1" applyBorder="1" applyAlignment="1">
      <alignment horizontal="center" wrapText="1"/>
    </xf>
    <xf numFmtId="0" fontId="0" fillId="0" borderId="78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7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3" borderId="4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wrapText="1"/>
    </xf>
    <xf numFmtId="0" fontId="17" fillId="3" borderId="8" xfId="0" applyFont="1" applyFill="1" applyBorder="1" applyAlignment="1">
      <alignment horizontal="center" wrapText="1"/>
    </xf>
    <xf numFmtId="0" fontId="3" fillId="3" borderId="153" xfId="3" applyFont="1" applyFill="1" applyBorder="1" applyAlignment="1">
      <alignment horizontal="center" vertical="center" wrapText="1"/>
    </xf>
    <xf numFmtId="0" fontId="3" fillId="3" borderId="81" xfId="3" applyFont="1" applyFill="1" applyBorder="1" applyAlignment="1">
      <alignment horizontal="center" vertical="center" wrapText="1"/>
    </xf>
    <xf numFmtId="0" fontId="3" fillId="3" borderId="94" xfId="3" applyFont="1" applyFill="1" applyBorder="1" applyAlignment="1">
      <alignment horizontal="center" vertical="center" wrapText="1"/>
    </xf>
    <xf numFmtId="0" fontId="3" fillId="3" borderId="25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0" fontId="3" fillId="3" borderId="128" xfId="3" applyFont="1" applyFill="1" applyBorder="1" applyAlignment="1">
      <alignment horizontal="center" vertical="center" wrapText="1"/>
    </xf>
    <xf numFmtId="0" fontId="3" fillId="3" borderId="138" xfId="3" applyFont="1" applyFill="1" applyBorder="1" applyAlignment="1">
      <alignment horizontal="center" vertical="center" wrapText="1"/>
    </xf>
    <xf numFmtId="0" fontId="3" fillId="3" borderId="88" xfId="3" applyFont="1" applyFill="1" applyBorder="1" applyAlignment="1">
      <alignment horizontal="center" vertical="center" wrapText="1"/>
    </xf>
    <xf numFmtId="0" fontId="3" fillId="3" borderId="33" xfId="3" applyFont="1" applyFill="1" applyBorder="1" applyAlignment="1">
      <alignment horizontal="center" vertical="center" wrapText="1"/>
    </xf>
    <xf numFmtId="0" fontId="17" fillId="6" borderId="105" xfId="0" applyFont="1" applyFill="1" applyBorder="1" applyAlignment="1">
      <alignment horizontal="center" vertical="center" wrapText="1"/>
    </xf>
    <xf numFmtId="0" fontId="17" fillId="6" borderId="87" xfId="0" applyFont="1" applyFill="1" applyBorder="1" applyAlignment="1">
      <alignment horizontal="center" vertical="center" wrapText="1"/>
    </xf>
    <xf numFmtId="0" fontId="17" fillId="6" borderId="37" xfId="0" applyFont="1" applyFill="1" applyBorder="1" applyAlignment="1">
      <alignment horizontal="center" vertical="center" wrapText="1"/>
    </xf>
    <xf numFmtId="0" fontId="17" fillId="3" borderId="139" xfId="0" applyFont="1" applyFill="1" applyBorder="1" applyAlignment="1">
      <alignment horizontal="center" wrapText="1"/>
    </xf>
    <xf numFmtId="0" fontId="17" fillId="3" borderId="136" xfId="0" applyFont="1" applyFill="1" applyBorder="1" applyAlignment="1">
      <alignment horizontal="center" wrapText="1"/>
    </xf>
    <xf numFmtId="0" fontId="17" fillId="3" borderId="140" xfId="0" applyFont="1" applyFill="1" applyBorder="1" applyAlignment="1">
      <alignment horizontal="center" wrapText="1"/>
    </xf>
    <xf numFmtId="0" fontId="17" fillId="6" borderId="8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wrapText="1"/>
    </xf>
    <xf numFmtId="0" fontId="17" fillId="3" borderId="133" xfId="0" applyFont="1" applyFill="1" applyBorder="1" applyAlignment="1">
      <alignment horizontal="center" vertical="center" wrapText="1"/>
    </xf>
    <xf numFmtId="0" fontId="17" fillId="3" borderId="149" xfId="0" applyFont="1" applyFill="1" applyBorder="1" applyAlignment="1">
      <alignment horizontal="center" vertical="center" wrapText="1"/>
    </xf>
    <xf numFmtId="0" fontId="17" fillId="3" borderId="151" xfId="0" applyFont="1" applyFill="1" applyBorder="1" applyAlignment="1">
      <alignment horizontal="center" vertical="center" wrapText="1"/>
    </xf>
    <xf numFmtId="0" fontId="17" fillId="3" borderId="121" xfId="0" applyFont="1" applyFill="1" applyBorder="1" applyAlignment="1">
      <alignment horizontal="center" vertical="center" wrapText="1"/>
    </xf>
    <xf numFmtId="0" fontId="17" fillId="3" borderId="157" xfId="0" applyFont="1" applyFill="1" applyBorder="1" applyAlignment="1">
      <alignment horizontal="center" vertical="center" wrapText="1"/>
    </xf>
    <xf numFmtId="0" fontId="17" fillId="3" borderId="132" xfId="0" applyFont="1" applyFill="1" applyBorder="1" applyAlignment="1">
      <alignment horizontal="center" vertical="center" wrapText="1"/>
    </xf>
    <xf numFmtId="0" fontId="17" fillId="3" borderId="120" xfId="0" applyFont="1" applyFill="1" applyBorder="1" applyAlignment="1">
      <alignment horizontal="center" vertical="center" wrapText="1"/>
    </xf>
    <xf numFmtId="0" fontId="17" fillId="3" borderId="158" xfId="0" applyFont="1" applyFill="1" applyBorder="1" applyAlignment="1">
      <alignment horizontal="center" vertical="center" wrapText="1"/>
    </xf>
    <xf numFmtId="0" fontId="17" fillId="3" borderId="124" xfId="3" applyFont="1" applyFill="1" applyBorder="1" applyAlignment="1">
      <alignment horizontal="center" vertical="center" wrapText="1"/>
    </xf>
    <xf numFmtId="0" fontId="17" fillId="3" borderId="39" xfId="3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31" xfId="0" applyFont="1" applyFill="1" applyBorder="1" applyAlignment="1">
      <alignment horizontal="center" vertical="center" wrapText="1"/>
    </xf>
    <xf numFmtId="0" fontId="17" fillId="6" borderId="119" xfId="0" applyFont="1" applyFill="1" applyBorder="1" applyAlignment="1">
      <alignment horizontal="center" vertical="center" wrapText="1"/>
    </xf>
    <xf numFmtId="49" fontId="17" fillId="3" borderId="118" xfId="3" applyNumberFormat="1" applyFont="1" applyFill="1" applyBorder="1" applyAlignment="1" applyProtection="1">
      <alignment horizontal="center" vertical="center" wrapText="1"/>
      <protection locked="0"/>
    </xf>
    <xf numFmtId="49" fontId="17" fillId="3" borderId="130" xfId="3" applyNumberFormat="1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>
      <alignment horizontal="center" vertical="center" wrapText="1"/>
    </xf>
    <xf numFmtId="0" fontId="17" fillId="3" borderId="131" xfId="0" applyFont="1" applyFill="1" applyBorder="1" applyAlignment="1">
      <alignment horizontal="center" vertical="center" wrapText="1"/>
    </xf>
    <xf numFmtId="0" fontId="17" fillId="3" borderId="119" xfId="0" applyFont="1" applyFill="1" applyBorder="1" applyAlignment="1">
      <alignment horizontal="center" vertical="center" wrapText="1"/>
    </xf>
    <xf numFmtId="49" fontId="16" fillId="3" borderId="141" xfId="0" applyNumberFormat="1" applyFont="1" applyFill="1" applyBorder="1" applyAlignment="1">
      <alignment horizontal="center" vertical="center" wrapText="1"/>
    </xf>
    <xf numFmtId="49" fontId="16" fillId="3" borderId="142" xfId="0" applyNumberFormat="1" applyFont="1" applyFill="1" applyBorder="1" applyAlignment="1">
      <alignment horizontal="center" vertical="center" wrapText="1"/>
    </xf>
    <xf numFmtId="49" fontId="16" fillId="3" borderId="146" xfId="0" applyNumberFormat="1" applyFont="1" applyFill="1" applyBorder="1" applyAlignment="1">
      <alignment horizontal="center" vertical="center" wrapText="1"/>
    </xf>
    <xf numFmtId="49" fontId="16" fillId="3" borderId="113" xfId="0" applyNumberFormat="1" applyFont="1" applyFill="1" applyBorder="1" applyAlignment="1">
      <alignment horizontal="center" vertical="center" wrapText="1"/>
    </xf>
    <xf numFmtId="0" fontId="3" fillId="3" borderId="126" xfId="3" applyFont="1" applyFill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"/>
    </xf>
    <xf numFmtId="0" fontId="1" fillId="0" borderId="81" xfId="0" applyFont="1" applyBorder="1" applyAlignment="1">
      <alignment horizontal="center"/>
    </xf>
    <xf numFmtId="0" fontId="1" fillId="0" borderId="125" xfId="0" applyFont="1" applyBorder="1" applyAlignment="1">
      <alignment horizontal="center"/>
    </xf>
    <xf numFmtId="0" fontId="17" fillId="3" borderId="133" xfId="3" applyFont="1" applyFill="1" applyBorder="1" applyAlignment="1">
      <alignment horizontal="center" vertical="center" wrapText="1"/>
    </xf>
    <xf numFmtId="0" fontId="17" fillId="3" borderId="149" xfId="3" applyFont="1" applyFill="1" applyBorder="1" applyAlignment="1">
      <alignment horizontal="center" vertical="center" wrapText="1"/>
    </xf>
    <xf numFmtId="0" fontId="17" fillId="3" borderId="151" xfId="3" applyFont="1" applyFill="1" applyBorder="1" applyAlignment="1">
      <alignment horizontal="center" vertical="center" wrapText="1"/>
    </xf>
    <xf numFmtId="0" fontId="17" fillId="3" borderId="121" xfId="3" applyFont="1" applyFill="1" applyBorder="1" applyAlignment="1">
      <alignment horizontal="center" vertical="center" wrapText="1"/>
    </xf>
    <xf numFmtId="0" fontId="1" fillId="3" borderId="120" xfId="0" applyFont="1" applyFill="1" applyBorder="1" applyAlignment="1">
      <alignment horizontal="center" wrapText="1"/>
    </xf>
    <xf numFmtId="0" fontId="1" fillId="3" borderId="155" xfId="0" applyFont="1" applyFill="1" applyBorder="1" applyAlignment="1">
      <alignment horizontal="center" wrapText="1"/>
    </xf>
    <xf numFmtId="0" fontId="17" fillId="6" borderId="156" xfId="0" applyFont="1" applyFill="1" applyBorder="1" applyAlignment="1">
      <alignment horizontal="center" vertical="center" wrapText="1"/>
    </xf>
    <xf numFmtId="0" fontId="17" fillId="6" borderId="38" xfId="0" applyFont="1" applyFill="1" applyBorder="1" applyAlignment="1">
      <alignment horizontal="center" vertical="center" wrapText="1"/>
    </xf>
    <xf numFmtId="0" fontId="17" fillId="6" borderId="39" xfId="0" applyFont="1" applyFill="1" applyBorder="1" applyAlignment="1">
      <alignment horizontal="center" wrapText="1"/>
    </xf>
    <xf numFmtId="0" fontId="17" fillId="3" borderId="118" xfId="0" applyFont="1" applyFill="1" applyBorder="1" applyAlignment="1">
      <alignment horizontal="center" wrapText="1"/>
    </xf>
    <xf numFmtId="0" fontId="17" fillId="3" borderId="117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5" xfId="0" applyFont="1" applyFill="1" applyBorder="1" applyAlignment="1">
      <alignment horizontal="center" vertical="center" wrapText="1"/>
    </xf>
    <xf numFmtId="0" fontId="17" fillId="6" borderId="1" xfId="3" applyFont="1" applyFill="1" applyBorder="1" applyAlignment="1">
      <alignment horizontal="center" vertical="center" wrapText="1"/>
    </xf>
    <xf numFmtId="0" fontId="17" fillId="6" borderId="131" xfId="0" applyFont="1" applyFill="1" applyBorder="1" applyAlignment="1">
      <alignment horizontal="center" wrapText="1"/>
    </xf>
    <xf numFmtId="0" fontId="17" fillId="6" borderId="119" xfId="0" applyFont="1" applyFill="1" applyBorder="1" applyAlignment="1">
      <alignment horizontal="center" wrapText="1"/>
    </xf>
    <xf numFmtId="49" fontId="17" fillId="3" borderId="148" xfId="3" applyNumberFormat="1" applyFont="1" applyFill="1" applyBorder="1" applyAlignment="1" applyProtection="1">
      <alignment horizontal="center" vertical="center" wrapText="1"/>
      <protection locked="0"/>
    </xf>
    <xf numFmtId="49" fontId="17" fillId="3" borderId="136" xfId="3" applyNumberFormat="1" applyFont="1" applyFill="1" applyBorder="1" applyAlignment="1" applyProtection="1">
      <alignment horizontal="center" vertical="center" wrapText="1"/>
      <protection locked="0"/>
    </xf>
    <xf numFmtId="49" fontId="17" fillId="3" borderId="106" xfId="3" applyNumberFormat="1" applyFont="1" applyFill="1" applyBorder="1" applyAlignment="1" applyProtection="1">
      <alignment horizontal="center" vertical="center" wrapText="1"/>
      <protection locked="0"/>
    </xf>
    <xf numFmtId="49" fontId="17" fillId="3" borderId="18" xfId="3" applyNumberFormat="1" applyFont="1" applyFill="1" applyBorder="1" applyAlignment="1" applyProtection="1">
      <alignment horizontal="center" vertical="center" wrapText="1"/>
      <protection locked="0"/>
    </xf>
    <xf numFmtId="49" fontId="17" fillId="3" borderId="83" xfId="3" applyNumberFormat="1" applyFont="1" applyFill="1" applyBorder="1" applyAlignment="1" applyProtection="1">
      <alignment horizontal="center" vertical="center" wrapText="1"/>
      <protection locked="0"/>
    </xf>
    <xf numFmtId="49" fontId="17" fillId="3" borderId="150" xfId="3" applyNumberFormat="1" applyFont="1" applyFill="1" applyBorder="1" applyAlignment="1" applyProtection="1">
      <alignment horizontal="center" vertical="center" wrapText="1"/>
      <protection locked="0"/>
    </xf>
    <xf numFmtId="0" fontId="17" fillId="3" borderId="124" xfId="0" applyFont="1" applyFill="1" applyBorder="1" applyAlignment="1">
      <alignment horizontal="center" vertical="center" wrapText="1"/>
    </xf>
    <xf numFmtId="0" fontId="17" fillId="3" borderId="39" xfId="0" applyFont="1" applyFill="1" applyBorder="1" applyAlignment="1">
      <alignment horizontal="center" vertical="center" wrapText="1"/>
    </xf>
    <xf numFmtId="0" fontId="17" fillId="6" borderId="39" xfId="3" applyFont="1" applyFill="1" applyBorder="1" applyAlignment="1">
      <alignment horizontal="center" vertical="center" wrapText="1"/>
    </xf>
    <xf numFmtId="0" fontId="17" fillId="6" borderId="39" xfId="0" applyFont="1" applyFill="1" applyBorder="1" applyAlignment="1">
      <alignment horizontal="center" vertical="center" wrapText="1"/>
    </xf>
    <xf numFmtId="0" fontId="17" fillId="6" borderId="151" xfId="0" applyFont="1" applyFill="1" applyBorder="1" applyAlignment="1">
      <alignment horizontal="center" vertical="center" wrapText="1"/>
    </xf>
    <xf numFmtId="0" fontId="17" fillId="6" borderId="121" xfId="0" applyFont="1" applyFill="1" applyBorder="1" applyAlignment="1">
      <alignment horizontal="center" vertical="center" wrapText="1"/>
    </xf>
    <xf numFmtId="0" fontId="16" fillId="3" borderId="144" xfId="3" applyFont="1" applyFill="1" applyBorder="1" applyAlignment="1">
      <alignment horizontal="center" vertical="center" wrapText="1"/>
    </xf>
    <xf numFmtId="0" fontId="16" fillId="3" borderId="145" xfId="3" applyFont="1" applyFill="1" applyBorder="1" applyAlignment="1">
      <alignment horizontal="center" vertical="center" wrapText="1"/>
    </xf>
    <xf numFmtId="0" fontId="16" fillId="3" borderId="115" xfId="3" applyFont="1" applyFill="1" applyBorder="1" applyAlignment="1">
      <alignment horizontal="center" vertical="center" wrapText="1"/>
    </xf>
    <xf numFmtId="0" fontId="16" fillId="3" borderId="147" xfId="3" applyFont="1" applyFill="1" applyBorder="1" applyAlignment="1">
      <alignment horizontal="center" vertical="center" wrapText="1"/>
    </xf>
    <xf numFmtId="0" fontId="17" fillId="3" borderId="118" xfId="0" applyFont="1" applyFill="1" applyBorder="1" applyAlignment="1">
      <alignment horizontal="center" vertical="center" wrapText="1"/>
    </xf>
    <xf numFmtId="0" fontId="17" fillId="3" borderId="117" xfId="0" applyFont="1" applyFill="1" applyBorder="1" applyAlignment="1">
      <alignment horizontal="center" vertical="center" wrapText="1"/>
    </xf>
    <xf numFmtId="0" fontId="3" fillId="3" borderId="143" xfId="3" applyFont="1" applyFill="1" applyBorder="1" applyAlignment="1">
      <alignment horizontal="center" vertical="center" wrapText="1"/>
    </xf>
    <xf numFmtId="0" fontId="3" fillId="3" borderId="114" xfId="3" applyFont="1" applyFill="1" applyBorder="1" applyAlignment="1">
      <alignment horizontal="center" vertical="center" wrapText="1"/>
    </xf>
    <xf numFmtId="0" fontId="3" fillId="3" borderId="144" xfId="3" applyFont="1" applyFill="1" applyBorder="1" applyAlignment="1">
      <alignment horizontal="center" vertical="center" wrapText="1"/>
    </xf>
    <xf numFmtId="0" fontId="3" fillId="3" borderId="145" xfId="3" applyFont="1" applyFill="1" applyBorder="1" applyAlignment="1">
      <alignment horizontal="center" vertical="center" wrapText="1"/>
    </xf>
    <xf numFmtId="0" fontId="3" fillId="3" borderId="115" xfId="3" applyFont="1" applyFill="1" applyBorder="1" applyAlignment="1">
      <alignment horizontal="center" vertical="center" wrapText="1"/>
    </xf>
    <xf numFmtId="0" fontId="3" fillId="3" borderId="147" xfId="3" applyFont="1" applyFill="1" applyBorder="1" applyAlignment="1">
      <alignment horizontal="center" vertical="center" wrapText="1"/>
    </xf>
    <xf numFmtId="49" fontId="16" fillId="3" borderId="141" xfId="3" applyNumberFormat="1" applyFont="1" applyFill="1" applyBorder="1" applyAlignment="1">
      <alignment horizontal="center" vertical="center" wrapText="1"/>
    </xf>
    <xf numFmtId="49" fontId="16" fillId="3" borderId="142" xfId="3" applyNumberFormat="1" applyFont="1" applyFill="1" applyBorder="1" applyAlignment="1">
      <alignment horizontal="center" vertical="center" wrapText="1"/>
    </xf>
    <xf numFmtId="49" fontId="16" fillId="3" borderId="146" xfId="3" applyNumberFormat="1" applyFont="1" applyFill="1" applyBorder="1" applyAlignment="1">
      <alignment horizontal="center" vertical="center" wrapText="1"/>
    </xf>
    <xf numFmtId="49" fontId="16" fillId="3" borderId="113" xfId="3" applyNumberFormat="1" applyFont="1" applyFill="1" applyBorder="1" applyAlignment="1">
      <alignment horizontal="center" vertical="center" wrapText="1"/>
    </xf>
    <xf numFmtId="0" fontId="16" fillId="3" borderId="143" xfId="3" applyFont="1" applyFill="1" applyBorder="1" applyAlignment="1">
      <alignment horizontal="center" vertical="center" wrapText="1"/>
    </xf>
    <xf numFmtId="0" fontId="16" fillId="3" borderId="114" xfId="3" applyFont="1" applyFill="1" applyBorder="1" applyAlignment="1">
      <alignment horizontal="center" vertical="center" wrapText="1"/>
    </xf>
    <xf numFmtId="0" fontId="44" fillId="3" borderId="141" xfId="3" applyFont="1" applyFill="1" applyBorder="1" applyAlignment="1">
      <alignment horizontal="center" vertical="center" wrapText="1"/>
    </xf>
    <xf numFmtId="0" fontId="44" fillId="3" borderId="152" xfId="3" applyFont="1" applyFill="1" applyBorder="1" applyAlignment="1">
      <alignment horizontal="center" vertical="center" wrapText="1"/>
    </xf>
    <xf numFmtId="0" fontId="44" fillId="3" borderId="146" xfId="3" applyFont="1" applyFill="1" applyBorder="1" applyAlignment="1">
      <alignment horizontal="center" vertical="center" wrapText="1"/>
    </xf>
    <xf numFmtId="0" fontId="44" fillId="3" borderId="137" xfId="3" applyFont="1" applyFill="1" applyBorder="1" applyAlignment="1">
      <alignment horizontal="center" vertical="center" wrapText="1"/>
    </xf>
    <xf numFmtId="0" fontId="3" fillId="3" borderId="112" xfId="3" applyFont="1" applyFill="1" applyBorder="1" applyAlignment="1">
      <alignment horizontal="center" vertical="center" wrapText="1"/>
    </xf>
    <xf numFmtId="0" fontId="3" fillId="3" borderId="154" xfId="3" applyFont="1" applyFill="1" applyBorder="1" applyAlignment="1">
      <alignment horizontal="center" vertical="center" wrapText="1"/>
    </xf>
    <xf numFmtId="0" fontId="3" fillId="3" borderId="127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3" borderId="34" xfId="3" applyFont="1" applyFill="1" applyBorder="1" applyAlignment="1">
      <alignment horizontal="center" vertical="center" wrapText="1"/>
    </xf>
    <xf numFmtId="0" fontId="3" fillId="3" borderId="129" xfId="3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left" vertical="center" wrapText="1"/>
    </xf>
    <xf numFmtId="0" fontId="43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wrapText="1"/>
    </xf>
    <xf numFmtId="0" fontId="26" fillId="0" borderId="0" xfId="0" applyFont="1" applyBorder="1" applyAlignment="1">
      <alignment horizontal="center"/>
    </xf>
    <xf numFmtId="0" fontId="1" fillId="0" borderId="113" xfId="0" applyFont="1" applyBorder="1" applyAlignment="1">
      <alignment horizontal="center" vertical="center" textRotation="90"/>
    </xf>
    <xf numFmtId="0" fontId="22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" fillId="0" borderId="6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Fill="1" applyBorder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58" xfId="1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49" fontId="16" fillId="0" borderId="58" xfId="1" applyNumberFormat="1" applyFont="1" applyBorder="1" applyAlignment="1">
      <alignment horizontal="center" vertical="center" wrapText="1"/>
    </xf>
    <xf numFmtId="0" fontId="18" fillId="0" borderId="51" xfId="0" applyFont="1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18" fillId="0" borderId="67" xfId="0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16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6" fillId="0" borderId="58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7" fillId="0" borderId="0" xfId="0" applyFont="1" applyAlignment="1">
      <alignment vertical="top" wrapText="1"/>
    </xf>
    <xf numFmtId="0" fontId="1" fillId="0" borderId="65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textRotation="90"/>
    </xf>
    <xf numFmtId="0" fontId="3" fillId="0" borderId="58" xfId="1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7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105" xfId="0" applyNumberFormat="1" applyFont="1" applyFill="1" applyBorder="1" applyAlignment="1">
      <alignment horizontal="center" vertical="center" wrapText="1"/>
    </xf>
    <xf numFmtId="0" fontId="29" fillId="0" borderId="87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17" fillId="0" borderId="102" xfId="0" applyFont="1" applyFill="1" applyBorder="1" applyAlignment="1">
      <alignment horizontal="center" vertical="center" wrapText="1"/>
    </xf>
    <xf numFmtId="0" fontId="29" fillId="0" borderId="103" xfId="0" applyFont="1" applyFill="1" applyBorder="1" applyAlignment="1">
      <alignment horizontal="center" vertical="center" wrapText="1"/>
    </xf>
    <xf numFmtId="0" fontId="29" fillId="0" borderId="104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6" fillId="0" borderId="0" xfId="1" applyFont="1" applyAlignment="1">
      <alignment horizontal="center"/>
    </xf>
    <xf numFmtId="0" fontId="28" fillId="0" borderId="58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5" fillId="0" borderId="57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 wrapText="1"/>
    </xf>
    <xf numFmtId="0" fontId="5" fillId="0" borderId="78" xfId="1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 wrapText="1"/>
    </xf>
    <xf numFmtId="0" fontId="18" fillId="0" borderId="51" xfId="0" applyFont="1" applyBorder="1" applyAlignment="1">
      <alignment wrapText="1"/>
    </xf>
    <xf numFmtId="0" fontId="18" fillId="0" borderId="57" xfId="0" applyFont="1" applyBorder="1" applyAlignment="1">
      <alignment wrapText="1"/>
    </xf>
    <xf numFmtId="0" fontId="18" fillId="0" borderId="25" xfId="0" applyFont="1" applyBorder="1" applyAlignment="1">
      <alignment wrapText="1"/>
    </xf>
    <xf numFmtId="0" fontId="18" fillId="0" borderId="27" xfId="0" applyFont="1" applyBorder="1" applyAlignment="1">
      <alignment wrapText="1"/>
    </xf>
    <xf numFmtId="0" fontId="18" fillId="0" borderId="67" xfId="0" applyFont="1" applyBorder="1" applyAlignment="1">
      <alignment wrapText="1"/>
    </xf>
    <xf numFmtId="0" fontId="18" fillId="0" borderId="78" xfId="0" applyFont="1" applyBorder="1" applyAlignment="1">
      <alignment wrapText="1"/>
    </xf>
    <xf numFmtId="0" fontId="18" fillId="0" borderId="66" xfId="0" applyFont="1" applyBorder="1" applyAlignment="1">
      <alignment wrapText="1"/>
    </xf>
    <xf numFmtId="0" fontId="18" fillId="0" borderId="2" xfId="0" applyFont="1" applyBorder="1" applyAlignment="1">
      <alignment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79" xfId="0" applyFont="1" applyBorder="1" applyAlignment="1">
      <alignment horizontal="left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1" fontId="29" fillId="0" borderId="79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7" fillId="0" borderId="100" xfId="0" applyFont="1" applyBorder="1" applyAlignment="1">
      <alignment horizontal="center" wrapText="1"/>
    </xf>
    <xf numFmtId="0" fontId="18" fillId="0" borderId="101" xfId="0" applyFont="1" applyBorder="1" applyAlignment="1">
      <alignment horizontal="center" wrapText="1"/>
    </xf>
    <xf numFmtId="0" fontId="18" fillId="0" borderId="103" xfId="0" applyFont="1" applyFill="1" applyBorder="1" applyAlignment="1">
      <alignment horizontal="center" vertical="center" wrapText="1"/>
    </xf>
    <xf numFmtId="0" fontId="18" fillId="0" borderId="101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wrapText="1"/>
    </xf>
    <xf numFmtId="0" fontId="18" fillId="0" borderId="37" xfId="0" applyFont="1" applyBorder="1" applyAlignment="1">
      <alignment horizontal="center" wrapText="1"/>
    </xf>
    <xf numFmtId="0" fontId="17" fillId="0" borderId="105" xfId="0" applyFont="1" applyFill="1" applyBorder="1" applyAlignment="1">
      <alignment horizontal="center" vertical="center" wrapText="1"/>
    </xf>
    <xf numFmtId="0" fontId="18" fillId="0" borderId="87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79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29" fillId="0" borderId="101" xfId="0" applyFont="1" applyFill="1" applyBorder="1" applyAlignment="1">
      <alignment horizontal="center" vertical="center" wrapText="1"/>
    </xf>
    <xf numFmtId="49" fontId="17" fillId="0" borderId="58" xfId="1" applyNumberFormat="1" applyFont="1" applyBorder="1" applyAlignment="1" applyProtection="1">
      <alignment horizontal="left" vertical="center" wrapText="1"/>
      <protection locked="0"/>
    </xf>
    <xf numFmtId="0" fontId="0" fillId="0" borderId="67" xfId="0" applyBorder="1" applyAlignment="1">
      <alignment vertical="center" wrapText="1"/>
    </xf>
    <xf numFmtId="0" fontId="17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7" fillId="0" borderId="102" xfId="0" applyFont="1" applyBorder="1" applyAlignment="1">
      <alignment horizontal="center" vertical="center" wrapText="1"/>
    </xf>
    <xf numFmtId="0" fontId="18" fillId="0" borderId="103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 wrapText="1"/>
    </xf>
    <xf numFmtId="0" fontId="17" fillId="0" borderId="105" xfId="0" applyFont="1" applyBorder="1" applyAlignment="1">
      <alignment horizontal="center" vertical="center" wrapText="1"/>
    </xf>
    <xf numFmtId="0" fontId="18" fillId="0" borderId="87" xfId="0" applyFont="1" applyBorder="1" applyAlignment="1">
      <alignment horizontal="center" vertical="center" wrapText="1"/>
    </xf>
    <xf numFmtId="1" fontId="17" fillId="0" borderId="105" xfId="0" applyNumberFormat="1" applyFont="1" applyBorder="1" applyAlignment="1">
      <alignment horizontal="center" vertical="center" wrapText="1"/>
    </xf>
    <xf numFmtId="1" fontId="18" fillId="0" borderId="87" xfId="0" applyNumberFormat="1" applyFont="1" applyBorder="1" applyAlignment="1">
      <alignment horizontal="center" vertical="center" wrapText="1"/>
    </xf>
    <xf numFmtId="1" fontId="18" fillId="0" borderId="37" xfId="0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79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9" fillId="0" borderId="87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5" fillId="0" borderId="78" xfId="0" applyFont="1" applyFill="1" applyBorder="1" applyAlignment="1" applyProtection="1">
      <alignment horizontal="right" vertical="center"/>
    </xf>
    <xf numFmtId="0" fontId="32" fillId="0" borderId="78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5" fillId="0" borderId="60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165" fontId="5" fillId="0" borderId="80" xfId="2" applyNumberFormat="1" applyFont="1" applyFill="1" applyBorder="1" applyAlignment="1" applyProtection="1">
      <alignment horizontal="center" vertical="center"/>
    </xf>
    <xf numFmtId="165" fontId="5" fillId="0" borderId="16" xfId="2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right" vertical="center"/>
    </xf>
    <xf numFmtId="0" fontId="5" fillId="0" borderId="40" xfId="2" applyFont="1" applyFill="1" applyBorder="1" applyAlignment="1" applyProtection="1">
      <alignment horizontal="right" vertical="center"/>
    </xf>
    <xf numFmtId="0" fontId="5" fillId="0" borderId="62" xfId="2" applyFont="1" applyFill="1" applyBorder="1" applyAlignment="1" applyProtection="1">
      <alignment horizontal="right" vertical="center"/>
    </xf>
    <xf numFmtId="167" fontId="5" fillId="0" borderId="41" xfId="2" applyNumberFormat="1" applyFont="1" applyFill="1" applyBorder="1" applyAlignment="1" applyProtection="1">
      <alignment horizontal="right" vertical="center"/>
    </xf>
    <xf numFmtId="167" fontId="5" fillId="0" borderId="42" xfId="2" applyNumberFormat="1" applyFont="1" applyFill="1" applyBorder="1" applyAlignment="1" applyProtection="1">
      <alignment horizontal="right" vertical="center"/>
    </xf>
    <xf numFmtId="167" fontId="5" fillId="0" borderId="43" xfId="2" applyNumberFormat="1" applyFont="1" applyFill="1" applyBorder="1" applyAlignment="1" applyProtection="1">
      <alignment horizontal="right" vertical="center"/>
    </xf>
    <xf numFmtId="165" fontId="34" fillId="0" borderId="80" xfId="2" applyNumberFormat="1" applyFont="1" applyFill="1" applyBorder="1" applyAlignment="1" applyProtection="1">
      <alignment horizontal="center" vertical="center"/>
    </xf>
    <xf numFmtId="0" fontId="34" fillId="0" borderId="16" xfId="2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0" fontId="5" fillId="0" borderId="83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168" fontId="5" fillId="0" borderId="28" xfId="2" applyNumberFormat="1" applyFont="1" applyFill="1" applyBorder="1" applyAlignment="1" applyProtection="1">
      <alignment horizontal="center" vertical="center"/>
    </xf>
    <xf numFmtId="168" fontId="5" fillId="0" borderId="8" xfId="2" applyNumberFormat="1" applyFont="1" applyFill="1" applyBorder="1" applyAlignment="1" applyProtection="1">
      <alignment horizontal="center" vertical="center"/>
    </xf>
    <xf numFmtId="168" fontId="5" fillId="0" borderId="53" xfId="2" applyNumberFormat="1" applyFont="1" applyFill="1" applyBorder="1" applyAlignment="1" applyProtection="1">
      <alignment horizontal="center" vertical="center"/>
    </xf>
    <xf numFmtId="168" fontId="5" fillId="0" borderId="11" xfId="2" applyNumberFormat="1" applyFont="1" applyFill="1" applyBorder="1" applyAlignment="1" applyProtection="1">
      <alignment horizontal="center" vertical="center"/>
    </xf>
    <xf numFmtId="49" fontId="1" fillId="0" borderId="84" xfId="0" applyNumberFormat="1" applyFont="1" applyFill="1" applyBorder="1" applyAlignment="1">
      <alignment horizontal="center" vertical="center" wrapText="1"/>
    </xf>
    <xf numFmtId="49" fontId="1" fillId="0" borderId="108" xfId="0" applyNumberFormat="1" applyFont="1" applyFill="1" applyBorder="1" applyAlignment="1">
      <alignment horizontal="center" vertical="center" wrapText="1"/>
    </xf>
    <xf numFmtId="49" fontId="1" fillId="0" borderId="85" xfId="2" applyNumberFormat="1" applyFont="1" applyFill="1" applyBorder="1" applyAlignment="1">
      <alignment horizontal="center" vertical="center" wrapText="1"/>
    </xf>
    <xf numFmtId="49" fontId="1" fillId="0" borderId="108" xfId="2" applyNumberFormat="1" applyFont="1" applyFill="1" applyBorder="1" applyAlignment="1">
      <alignment horizontal="center" vertical="center" wrapText="1"/>
    </xf>
    <xf numFmtId="49" fontId="1" fillId="0" borderId="77" xfId="2" applyNumberFormat="1" applyFont="1" applyFill="1" applyBorder="1" applyAlignment="1">
      <alignment horizontal="center" vertical="center" wrapText="1"/>
    </xf>
    <xf numFmtId="0" fontId="5" fillId="0" borderId="80" xfId="2" applyFont="1" applyFill="1" applyBorder="1" applyAlignment="1">
      <alignment horizontal="center" vertical="center" wrapText="1"/>
    </xf>
    <xf numFmtId="0" fontId="5" fillId="0" borderId="59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168" fontId="5" fillId="0" borderId="80" xfId="2" applyNumberFormat="1" applyFont="1" applyFill="1" applyBorder="1" applyAlignment="1" applyProtection="1">
      <alignment horizontal="center" vertical="center"/>
    </xf>
    <xf numFmtId="168" fontId="5" fillId="0" borderId="59" xfId="2" applyNumberFormat="1" applyFont="1" applyFill="1" applyBorder="1" applyAlignment="1" applyProtection="1">
      <alignment horizontal="center" vertical="center"/>
    </xf>
    <xf numFmtId="168" fontId="5" fillId="0" borderId="16" xfId="2" applyNumberFormat="1" applyFont="1" applyFill="1" applyBorder="1" applyAlignment="1" applyProtection="1">
      <alignment horizontal="center" vertical="center"/>
    </xf>
    <xf numFmtId="168" fontId="5" fillId="0" borderId="17" xfId="2" applyNumberFormat="1" applyFont="1" applyFill="1" applyBorder="1" applyAlignment="1" applyProtection="1">
      <alignment horizontal="center" vertical="center"/>
    </xf>
    <xf numFmtId="0" fontId="5" fillId="0" borderId="40" xfId="2" applyFont="1" applyFill="1" applyBorder="1" applyAlignment="1">
      <alignment horizontal="right" vertical="center"/>
    </xf>
    <xf numFmtId="168" fontId="5" fillId="0" borderId="52" xfId="2" applyNumberFormat="1" applyFont="1" applyFill="1" applyBorder="1" applyAlignment="1" applyProtection="1">
      <alignment horizontal="center" vertical="center"/>
    </xf>
    <xf numFmtId="168" fontId="5" fillId="0" borderId="54" xfId="2" applyNumberFormat="1" applyFont="1" applyFill="1" applyBorder="1" applyAlignment="1" applyProtection="1">
      <alignment horizontal="center" vertical="center"/>
    </xf>
    <xf numFmtId="0" fontId="5" fillId="0" borderId="52" xfId="2" applyFont="1" applyFill="1" applyBorder="1" applyAlignment="1">
      <alignment horizontal="center" vertical="center" wrapText="1"/>
    </xf>
    <xf numFmtId="0" fontId="5" fillId="0" borderId="53" xfId="2" applyFont="1" applyFill="1" applyBorder="1" applyAlignment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49" fontId="5" fillId="0" borderId="84" xfId="0" applyNumberFormat="1" applyFont="1" applyFill="1" applyBorder="1" applyAlignment="1" applyProtection="1">
      <alignment horizontal="center" vertical="center"/>
    </xf>
    <xf numFmtId="49" fontId="5" fillId="0" borderId="81" xfId="0" applyNumberFormat="1" applyFont="1" applyFill="1" applyBorder="1" applyAlignment="1" applyProtection="1">
      <alignment horizontal="center" vertical="center"/>
    </xf>
    <xf numFmtId="49" fontId="5" fillId="0" borderId="30" xfId="0" applyNumberFormat="1" applyFont="1" applyFill="1" applyBorder="1" applyAlignment="1" applyProtection="1">
      <alignment horizontal="center" vertical="center"/>
    </xf>
    <xf numFmtId="49" fontId="5" fillId="0" borderId="80" xfId="0" applyNumberFormat="1" applyFont="1" applyFill="1" applyBorder="1" applyAlignment="1" applyProtection="1">
      <alignment horizontal="center" vertical="center"/>
    </xf>
    <xf numFmtId="49" fontId="5" fillId="0" borderId="59" xfId="0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164" fontId="5" fillId="0" borderId="83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10" xfId="0" applyFont="1" applyFill="1" applyBorder="1" applyAlignment="1">
      <alignment horizontal="center" vertical="center" wrapText="1"/>
    </xf>
    <xf numFmtId="0" fontId="5" fillId="0" borderId="111" xfId="0" applyFont="1" applyFill="1" applyBorder="1" applyAlignment="1">
      <alignment horizontal="center" vertical="center" wrapText="1"/>
    </xf>
    <xf numFmtId="0" fontId="5" fillId="0" borderId="84" xfId="2" applyNumberFormat="1" applyFont="1" applyFill="1" applyBorder="1" applyAlignment="1" applyProtection="1">
      <alignment horizontal="center" vertical="center"/>
    </xf>
    <xf numFmtId="0" fontId="5" fillId="0" borderId="81" xfId="2" applyNumberFormat="1" applyFont="1" applyFill="1" applyBorder="1" applyAlignment="1" applyProtection="1">
      <alignment horizontal="center" vertical="center"/>
    </xf>
    <xf numFmtId="0" fontId="5" fillId="0" borderId="30" xfId="2" applyNumberFormat="1" applyFont="1" applyFill="1" applyBorder="1" applyAlignment="1" applyProtection="1">
      <alignment horizontal="center" vertical="center"/>
    </xf>
    <xf numFmtId="49" fontId="1" fillId="0" borderId="84" xfId="2" applyNumberFormat="1" applyFont="1" applyFill="1" applyBorder="1" applyAlignment="1" applyProtection="1">
      <alignment horizontal="center" vertical="center"/>
    </xf>
    <xf numFmtId="49" fontId="1" fillId="0" borderId="77" xfId="2" applyNumberFormat="1" applyFont="1" applyFill="1" applyBorder="1" applyAlignment="1" applyProtection="1">
      <alignment horizontal="center" vertical="center"/>
    </xf>
    <xf numFmtId="49" fontId="1" fillId="0" borderId="18" xfId="2" applyNumberFormat="1" applyFont="1" applyFill="1" applyBorder="1" applyAlignment="1" applyProtection="1">
      <alignment horizontal="center" vertical="center"/>
    </xf>
    <xf numFmtId="164" fontId="5" fillId="0" borderId="75" xfId="0" applyNumberFormat="1" applyFont="1" applyFill="1" applyBorder="1" applyAlignment="1" applyProtection="1">
      <alignment horizontal="center" vertical="center"/>
    </xf>
    <xf numFmtId="164" fontId="5" fillId="0" borderId="86" xfId="0" applyNumberFormat="1" applyFont="1" applyFill="1" applyBorder="1" applyAlignment="1" applyProtection="1">
      <alignment horizontal="center" vertical="center"/>
    </xf>
    <xf numFmtId="164" fontId="5" fillId="0" borderId="76" xfId="0" applyNumberFormat="1" applyFont="1" applyFill="1" applyBorder="1" applyAlignment="1" applyProtection="1">
      <alignment horizontal="center" vertical="center"/>
    </xf>
    <xf numFmtId="164" fontId="5" fillId="0" borderId="109" xfId="0" applyNumberFormat="1" applyFont="1" applyFill="1" applyBorder="1" applyAlignment="1" applyProtection="1">
      <alignment horizontal="center" vertical="center"/>
    </xf>
    <xf numFmtId="167" fontId="1" fillId="0" borderId="52" xfId="2" applyNumberFormat="1" applyFont="1" applyFill="1" applyBorder="1" applyAlignment="1" applyProtection="1">
      <alignment horizontal="center" vertical="center" textRotation="90" wrapText="1"/>
    </xf>
    <xf numFmtId="167" fontId="1" fillId="0" borderId="70" xfId="2" applyNumberFormat="1" applyFont="1" applyFill="1" applyBorder="1" applyAlignment="1" applyProtection="1">
      <alignment horizontal="center" vertical="center" textRotation="90" wrapText="1"/>
    </xf>
    <xf numFmtId="167" fontId="1" fillId="0" borderId="98" xfId="2" applyNumberFormat="1" applyFont="1" applyFill="1" applyBorder="1" applyAlignment="1" applyProtection="1">
      <alignment horizontal="center" vertical="center" textRotation="90" wrapText="1"/>
    </xf>
    <xf numFmtId="167" fontId="1" fillId="0" borderId="3" xfId="2" applyNumberFormat="1" applyFont="1" applyFill="1" applyBorder="1" applyAlignment="1" applyProtection="1">
      <alignment horizontal="center" vertical="center"/>
    </xf>
    <xf numFmtId="167" fontId="1" fillId="0" borderId="79" xfId="2" applyNumberFormat="1" applyFont="1" applyFill="1" applyBorder="1" applyAlignment="1" applyProtection="1">
      <alignment horizontal="center" vertical="center"/>
    </xf>
    <xf numFmtId="167" fontId="1" fillId="0" borderId="5" xfId="2" applyNumberFormat="1" applyFont="1" applyFill="1" applyBorder="1" applyAlignment="1" applyProtection="1">
      <alignment horizontal="center" vertical="center"/>
    </xf>
    <xf numFmtId="167" fontId="1" fillId="0" borderId="54" xfId="2" applyNumberFormat="1" applyFont="1" applyFill="1" applyBorder="1" applyAlignment="1" applyProtection="1">
      <alignment horizontal="center" vertical="center" textRotation="90" wrapText="1"/>
    </xf>
    <xf numFmtId="167" fontId="1" fillId="0" borderId="26" xfId="2" applyNumberFormat="1" applyFont="1" applyFill="1" applyBorder="1" applyAlignment="1" applyProtection="1">
      <alignment horizontal="center" vertical="center" textRotation="90" wrapText="1"/>
    </xf>
    <xf numFmtId="167" fontId="1" fillId="0" borderId="25" xfId="2" applyNumberFormat="1" applyFont="1" applyFill="1" applyBorder="1" applyAlignment="1" applyProtection="1">
      <alignment horizontal="center" vertical="center" textRotation="90" wrapText="1"/>
    </xf>
    <xf numFmtId="167" fontId="1" fillId="0" borderId="82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textRotation="90" wrapText="1"/>
    </xf>
    <xf numFmtId="167" fontId="1" fillId="0" borderId="8" xfId="2" applyNumberFormat="1" applyFont="1" applyFill="1" applyBorder="1" applyAlignment="1" applyProtection="1">
      <alignment horizontal="center" vertical="center" textRotation="90" wrapText="1"/>
    </xf>
    <xf numFmtId="167" fontId="1" fillId="0" borderId="4" xfId="2" applyNumberFormat="1" applyFont="1" applyFill="1" applyBorder="1" applyAlignment="1" applyProtection="1">
      <alignment horizontal="center" vertical="center" textRotation="90" wrapText="1"/>
    </xf>
    <xf numFmtId="167" fontId="1" fillId="0" borderId="11" xfId="2" applyNumberFormat="1" applyFont="1" applyFill="1" applyBorder="1" applyAlignment="1" applyProtection="1">
      <alignment horizontal="center" vertical="center" textRotation="90" wrapText="1"/>
    </xf>
    <xf numFmtId="167" fontId="1" fillId="0" borderId="53" xfId="2" applyNumberFormat="1" applyFont="1" applyFill="1" applyBorder="1" applyAlignment="1" applyProtection="1">
      <alignment horizontal="center" vertical="center" textRotation="90" wrapText="1"/>
    </xf>
    <xf numFmtId="167" fontId="1" fillId="0" borderId="24" xfId="2" applyNumberFormat="1" applyFont="1" applyFill="1" applyBorder="1" applyAlignment="1" applyProtection="1">
      <alignment horizontal="center" vertical="center" textRotation="90" wrapText="1"/>
    </xf>
    <xf numFmtId="167" fontId="1" fillId="0" borderId="99" xfId="2" applyNumberFormat="1" applyFont="1" applyFill="1" applyBorder="1" applyAlignment="1" applyProtection="1">
      <alignment horizontal="center" vertical="center" textRotation="90" wrapText="1"/>
    </xf>
    <xf numFmtId="0" fontId="1" fillId="0" borderId="65" xfId="2" applyNumberFormat="1" applyFont="1" applyFill="1" applyBorder="1" applyAlignment="1" applyProtection="1">
      <alignment horizontal="center" vertical="center"/>
    </xf>
    <xf numFmtId="0" fontId="1" fillId="0" borderId="50" xfId="2" applyNumberFormat="1" applyFont="1" applyFill="1" applyBorder="1" applyAlignment="1" applyProtection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0" fontId="1" fillId="0" borderId="22" xfId="2" applyNumberFormat="1" applyFont="1" applyFill="1" applyBorder="1" applyAlignment="1" applyProtection="1">
      <alignment horizontal="center" vertical="center"/>
    </xf>
    <xf numFmtId="0" fontId="1" fillId="0" borderId="23" xfId="2" applyNumberFormat="1" applyFont="1" applyFill="1" applyBorder="1" applyAlignment="1" applyProtection="1">
      <alignment horizontal="center" vertical="center"/>
    </xf>
    <xf numFmtId="167" fontId="3" fillId="0" borderId="84" xfId="2" applyNumberFormat="1" applyFont="1" applyFill="1" applyBorder="1" applyAlignment="1" applyProtection="1">
      <alignment horizontal="center" vertical="center" wrapText="1"/>
    </xf>
    <xf numFmtId="0" fontId="13" fillId="0" borderId="81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" fillId="0" borderId="62" xfId="2" applyNumberFormat="1" applyFont="1" applyFill="1" applyBorder="1" applyAlignment="1" applyProtection="1">
      <alignment horizontal="center" vertical="center" textRotation="90"/>
    </xf>
    <xf numFmtId="0" fontId="1" fillId="0" borderId="61" xfId="2" applyNumberFormat="1" applyFont="1" applyFill="1" applyBorder="1" applyAlignment="1" applyProtection="1">
      <alignment horizontal="center" vertical="center" textRotation="90"/>
    </xf>
    <xf numFmtId="0" fontId="1" fillId="0" borderId="17" xfId="2" applyNumberFormat="1" applyFont="1" applyFill="1" applyBorder="1" applyAlignment="1" applyProtection="1">
      <alignment horizontal="center" vertical="center" textRotation="90"/>
    </xf>
    <xf numFmtId="167" fontId="1" fillId="0" borderId="62" xfId="2" applyNumberFormat="1" applyFont="1" applyFill="1" applyBorder="1" applyAlignment="1" applyProtection="1">
      <alignment horizontal="center" vertical="center"/>
    </xf>
    <xf numFmtId="167" fontId="1" fillId="0" borderId="61" xfId="2" applyNumberFormat="1" applyFont="1" applyFill="1" applyBorder="1" applyAlignment="1" applyProtection="1">
      <alignment horizontal="center" vertical="center"/>
    </xf>
    <xf numFmtId="167" fontId="1" fillId="0" borderId="17" xfId="2" applyNumberFormat="1" applyFont="1" applyFill="1" applyBorder="1" applyAlignment="1" applyProtection="1">
      <alignment horizontal="center" vertical="center"/>
    </xf>
    <xf numFmtId="167" fontId="1" fillId="0" borderId="46" xfId="2" applyNumberFormat="1" applyFont="1" applyFill="1" applyBorder="1" applyAlignment="1" applyProtection="1">
      <alignment horizontal="center" vertical="center" wrapText="1"/>
    </xf>
    <xf numFmtId="167" fontId="1" fillId="0" borderId="47" xfId="2" applyNumberFormat="1" applyFont="1" applyFill="1" applyBorder="1" applyAlignment="1" applyProtection="1">
      <alignment horizontal="center" vertical="center" wrapText="1"/>
    </xf>
    <xf numFmtId="167" fontId="1" fillId="0" borderId="48" xfId="2" applyNumberFormat="1" applyFont="1" applyFill="1" applyBorder="1" applyAlignment="1" applyProtection="1">
      <alignment horizontal="center" vertical="center" wrapText="1"/>
    </xf>
    <xf numFmtId="167" fontId="1" fillId="0" borderId="62" xfId="2" applyNumberFormat="1" applyFont="1" applyFill="1" applyBorder="1" applyAlignment="1" applyProtection="1">
      <alignment horizontal="center" vertical="center" textRotation="90" wrapText="1"/>
    </xf>
    <xf numFmtId="167" fontId="1" fillId="0" borderId="61" xfId="2" applyNumberFormat="1" applyFont="1" applyFill="1" applyBorder="1" applyAlignment="1" applyProtection="1">
      <alignment horizontal="center" vertical="center" textRotation="90" wrapText="1"/>
    </xf>
    <xf numFmtId="167" fontId="1" fillId="0" borderId="17" xfId="2" applyNumberFormat="1" applyFont="1" applyFill="1" applyBorder="1" applyAlignment="1" applyProtection="1">
      <alignment horizontal="center" vertical="center" textRotation="90" wrapText="1"/>
    </xf>
    <xf numFmtId="167" fontId="1" fillId="0" borderId="65" xfId="2" applyNumberFormat="1" applyFont="1" applyFill="1" applyBorder="1" applyAlignment="1" applyProtection="1">
      <alignment horizontal="center" vertical="center" wrapText="1"/>
    </xf>
    <xf numFmtId="167" fontId="1" fillId="0" borderId="45" xfId="2" applyNumberFormat="1" applyFont="1" applyFill="1" applyBorder="1" applyAlignment="1" applyProtection="1">
      <alignment horizontal="center" vertical="center" wrapText="1"/>
    </xf>
    <xf numFmtId="167" fontId="1" fillId="0" borderId="50" xfId="2" applyNumberFormat="1" applyFont="1" applyFill="1" applyBorder="1" applyAlignment="1" applyProtection="1">
      <alignment horizontal="center" vertical="center" wrapText="1"/>
    </xf>
    <xf numFmtId="0" fontId="1" fillId="0" borderId="84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horizontal="center" vertical="center"/>
    </xf>
    <xf numFmtId="0" fontId="1" fillId="0" borderId="30" xfId="2" applyNumberFormat="1" applyFont="1" applyFill="1" applyBorder="1" applyAlignment="1" applyProtection="1">
      <alignment horizontal="center" vertical="center"/>
    </xf>
    <xf numFmtId="0" fontId="1" fillId="0" borderId="18" xfId="2" applyNumberFormat="1" applyFont="1" applyFill="1" applyBorder="1" applyAlignment="1" applyProtection="1">
      <alignment horizontal="center" vertical="center"/>
    </xf>
    <xf numFmtId="0" fontId="1" fillId="0" borderId="83" xfId="2" applyNumberFormat="1" applyFont="1" applyFill="1" applyBorder="1" applyAlignment="1" applyProtection="1">
      <alignment horizontal="center" vertical="center"/>
    </xf>
    <xf numFmtId="0" fontId="1" fillId="0" borderId="14" xfId="2" applyNumberFormat="1" applyFont="1" applyFill="1" applyBorder="1" applyAlignment="1" applyProtection="1">
      <alignment horizontal="center" vertical="center"/>
    </xf>
    <xf numFmtId="167" fontId="1" fillId="0" borderId="64" xfId="2" applyNumberFormat="1" applyFont="1" applyFill="1" applyBorder="1" applyAlignment="1" applyProtection="1">
      <alignment horizontal="center" vertical="center" textRotation="90" wrapText="1"/>
    </xf>
    <xf numFmtId="167" fontId="1" fillId="0" borderId="28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wrapText="1"/>
    </xf>
    <xf numFmtId="167" fontId="1" fillId="0" borderId="4" xfId="2" applyNumberFormat="1" applyFont="1" applyFill="1" applyBorder="1" applyAlignment="1" applyProtection="1">
      <alignment horizontal="center" vertical="center" wrapText="1"/>
    </xf>
    <xf numFmtId="49" fontId="5" fillId="0" borderId="77" xfId="0" applyNumberFormat="1" applyFont="1" applyFill="1" applyBorder="1" applyAlignment="1" applyProtection="1">
      <alignment horizontal="center" vertical="center"/>
    </xf>
    <xf numFmtId="49" fontId="5" fillId="0" borderId="134" xfId="0" applyNumberFormat="1" applyFont="1" applyFill="1" applyBorder="1" applyAlignment="1" applyProtection="1">
      <alignment horizontal="center" vertical="center"/>
    </xf>
    <xf numFmtId="0" fontId="5" fillId="0" borderId="80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80" xfId="2" applyNumberFormat="1" applyFont="1" applyFill="1" applyBorder="1" applyAlignment="1" applyProtection="1">
      <alignment horizontal="center" vertical="center"/>
    </xf>
    <xf numFmtId="0" fontId="5" fillId="0" borderId="59" xfId="2" applyNumberFormat="1" applyFont="1" applyFill="1" applyBorder="1" applyAlignment="1" applyProtection="1">
      <alignment horizontal="center" vertical="center"/>
    </xf>
    <xf numFmtId="168" fontId="5" fillId="0" borderId="21" xfId="2" applyNumberFormat="1" applyFont="1" applyFill="1" applyBorder="1" applyAlignment="1" applyProtection="1">
      <alignment horizontal="center" vertical="center"/>
    </xf>
    <xf numFmtId="168" fontId="5" fillId="0" borderId="42" xfId="2" applyNumberFormat="1" applyFont="1" applyFill="1" applyBorder="1" applyAlignment="1" applyProtection="1">
      <alignment horizontal="center" vertical="center"/>
    </xf>
    <xf numFmtId="168" fontId="5" fillId="0" borderId="43" xfId="2" applyNumberFormat="1" applyFont="1" applyFill="1" applyBorder="1" applyAlignment="1" applyProtection="1">
      <alignment horizontal="center" vertical="center"/>
    </xf>
    <xf numFmtId="164" fontId="5" fillId="0" borderId="164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164" fontId="8" fillId="0" borderId="2" xfId="0" applyNumberFormat="1" applyFont="1" applyFill="1" applyBorder="1" applyAlignment="1" applyProtection="1">
      <alignment horizontal="center" vertical="center" textRotation="90" wrapText="1"/>
    </xf>
    <xf numFmtId="0" fontId="0" fillId="0" borderId="58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66" xfId="0" applyBorder="1" applyAlignment="1">
      <alignment horizontal="center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39" xfId="0" applyNumberFormat="1" applyFont="1" applyFill="1" applyBorder="1" applyAlignment="1" applyProtection="1">
      <alignment horizontal="center" vertical="center" textRotation="90" wrapText="1"/>
    </xf>
    <xf numFmtId="164" fontId="5" fillId="0" borderId="31" xfId="0" applyNumberFormat="1" applyFont="1" applyFill="1" applyBorder="1" applyAlignment="1" applyProtection="1">
      <alignment horizontal="center" vertical="center" textRotation="90" wrapText="1"/>
    </xf>
    <xf numFmtId="164" fontId="5" fillId="0" borderId="32" xfId="0" applyNumberFormat="1" applyFont="1" applyFill="1" applyBorder="1" applyAlignment="1" applyProtection="1">
      <alignment horizontal="center" vertical="center" textRotation="90" wrapText="1"/>
    </xf>
    <xf numFmtId="164" fontId="5" fillId="0" borderId="90" xfId="0" applyNumberFormat="1" applyFont="1" applyFill="1" applyBorder="1" applyAlignment="1" applyProtection="1">
      <alignment horizontal="center" vertical="center" textRotation="90" wrapText="1"/>
    </xf>
    <xf numFmtId="164" fontId="5" fillId="0" borderId="91" xfId="0" applyNumberFormat="1" applyFont="1" applyFill="1" applyBorder="1" applyAlignment="1" applyProtection="1">
      <alignment horizontal="center" vertical="center" textRotation="90" wrapText="1"/>
    </xf>
    <xf numFmtId="164" fontId="5" fillId="0" borderId="107" xfId="0" applyNumberFormat="1" applyFont="1" applyFill="1" applyBorder="1" applyAlignment="1" applyProtection="1">
      <alignment horizontal="center" vertical="center" textRotation="90" wrapText="1"/>
    </xf>
    <xf numFmtId="164" fontId="5" fillId="0" borderId="84" xfId="0" applyNumberFormat="1" applyFont="1" applyFill="1" applyBorder="1" applyAlignment="1" applyProtection="1">
      <alignment horizontal="center" vertical="center" wrapText="1"/>
    </xf>
    <xf numFmtId="164" fontId="5" fillId="0" borderId="77" xfId="0" applyNumberFormat="1" applyFont="1" applyFill="1" applyBorder="1" applyAlignment="1" applyProtection="1">
      <alignment horizontal="center" vertical="center" wrapText="1"/>
    </xf>
    <xf numFmtId="164" fontId="5" fillId="0" borderId="59" xfId="0" applyNumberFormat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horizontal="center" vertical="center" wrapText="1"/>
    </xf>
    <xf numFmtId="164" fontId="5" fillId="0" borderId="34" xfId="0" applyNumberFormat="1" applyFont="1" applyFill="1" applyBorder="1" applyAlignment="1" applyProtection="1">
      <alignment horizontal="center" vertical="center"/>
    </xf>
    <xf numFmtId="164" fontId="5" fillId="0" borderId="88" xfId="0" applyNumberFormat="1" applyFont="1" applyFill="1" applyBorder="1" applyAlignment="1" applyProtection="1">
      <alignment horizontal="center" vertical="center"/>
    </xf>
    <xf numFmtId="164" fontId="5" fillId="0" borderId="33" xfId="0" applyNumberFormat="1" applyFont="1" applyFill="1" applyBorder="1" applyAlignment="1" applyProtection="1">
      <alignment horizontal="center" vertical="center"/>
    </xf>
    <xf numFmtId="164" fontId="5" fillId="0" borderId="92" xfId="0" applyNumberFormat="1" applyFont="1" applyFill="1" applyBorder="1" applyAlignment="1" applyProtection="1">
      <alignment horizontal="center" vertical="center" textRotation="90" wrapText="1"/>
    </xf>
    <xf numFmtId="0" fontId="5" fillId="0" borderId="9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71" xfId="0" applyNumberFormat="1" applyFont="1" applyFill="1" applyBorder="1" applyAlignment="1" applyProtection="1">
      <alignment horizontal="center" vertical="center" textRotation="90" wrapText="1"/>
    </xf>
    <xf numFmtId="0" fontId="5" fillId="0" borderId="4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64" fontId="5" fillId="0" borderId="87" xfId="0" applyNumberFormat="1" applyFont="1" applyFill="1" applyBorder="1" applyAlignment="1" applyProtection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 applyProtection="1">
      <alignment horizontal="center" vertical="center" textRotation="90" wrapText="1"/>
    </xf>
    <xf numFmtId="164" fontId="5" fillId="0" borderId="38" xfId="0" applyNumberFormat="1" applyFont="1" applyFill="1" applyBorder="1" applyAlignment="1" applyProtection="1">
      <alignment horizontal="center" vertical="center" textRotation="90" wrapText="1"/>
    </xf>
    <xf numFmtId="164" fontId="5" fillId="0" borderId="106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_Plan Уч(бакал.) д_о 2013_14а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670" t="s">
        <v>64</v>
      </c>
      <c r="D1" s="671"/>
      <c r="E1" s="671"/>
      <c r="F1" s="671"/>
      <c r="G1" s="671"/>
      <c r="H1" s="671"/>
      <c r="I1" s="671"/>
      <c r="J1" s="671"/>
      <c r="K1" s="672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45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65</v>
      </c>
      <c r="D3" s="6">
        <v>33</v>
      </c>
      <c r="E3" s="6">
        <v>7</v>
      </c>
      <c r="F3" s="6"/>
      <c r="G3" s="6"/>
      <c r="H3" s="6"/>
      <c r="I3" s="9" t="s">
        <v>40</v>
      </c>
      <c r="J3" s="9" t="s">
        <v>36</v>
      </c>
    </row>
    <row r="4" spans="1:12" s="3" customFormat="1" ht="18.75" x14ac:dyDescent="0.3">
      <c r="C4" s="6" t="s">
        <v>66</v>
      </c>
      <c r="D4" s="6"/>
      <c r="E4" s="6"/>
      <c r="F4" s="6">
        <v>4</v>
      </c>
      <c r="G4" s="6">
        <v>11</v>
      </c>
      <c r="H4" s="6">
        <v>2</v>
      </c>
      <c r="I4" s="9" t="s">
        <v>37</v>
      </c>
      <c r="J4" s="9" t="s">
        <v>38</v>
      </c>
    </row>
    <row r="5" spans="1:12" s="3" customFormat="1" ht="18.75" x14ac:dyDescent="0.3">
      <c r="C5" s="6" t="s">
        <v>67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41</v>
      </c>
      <c r="J5" s="9" t="s">
        <v>39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676" t="s">
        <v>46</v>
      </c>
      <c r="F7" s="677"/>
      <c r="G7" s="677"/>
      <c r="H7" s="2"/>
      <c r="I7" s="2"/>
      <c r="J7" s="2"/>
      <c r="K7" s="4"/>
    </row>
    <row r="8" spans="1:12" s="3" customFormat="1" ht="18.75" x14ac:dyDescent="0.3">
      <c r="C8" s="2"/>
      <c r="D8" s="673" t="s">
        <v>47</v>
      </c>
      <c r="E8" s="674"/>
      <c r="F8" s="675"/>
      <c r="G8" s="14" t="s">
        <v>25</v>
      </c>
      <c r="H8" s="14" t="s">
        <v>48</v>
      </c>
      <c r="I8" s="2"/>
      <c r="J8" s="2"/>
      <c r="K8" s="4"/>
    </row>
    <row r="9" spans="1:12" s="3" customFormat="1" ht="18.75" x14ac:dyDescent="0.3">
      <c r="C9" s="2"/>
      <c r="D9" s="673" t="s">
        <v>26</v>
      </c>
      <c r="E9" s="674"/>
      <c r="F9" s="675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666" t="s">
        <v>27</v>
      </c>
      <c r="E10" s="667"/>
      <c r="F10" s="667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668" t="s">
        <v>49</v>
      </c>
      <c r="F12" s="669"/>
      <c r="G12" s="669"/>
      <c r="H12" s="2"/>
      <c r="I12" s="2"/>
      <c r="J12" s="2"/>
      <c r="K12" s="4"/>
    </row>
    <row r="13" spans="1:12" s="3" customFormat="1" ht="63.75" x14ac:dyDescent="0.3">
      <c r="C13" s="2"/>
      <c r="D13" s="678" t="s">
        <v>50</v>
      </c>
      <c r="E13" s="679"/>
      <c r="F13" s="680"/>
      <c r="G13" s="16" t="s">
        <v>51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663" t="s">
        <v>44</v>
      </c>
      <c r="E14" s="664"/>
      <c r="F14" s="665"/>
      <c r="G14" s="14" t="s">
        <v>52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663"/>
      <c r="E15" s="664"/>
      <c r="F15" s="665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31"/>
  <sheetViews>
    <sheetView view="pageBreakPreview" zoomScale="50" zoomScaleNormal="75" zoomScaleSheetLayoutView="50" workbookViewId="0">
      <selection activeCell="BS18" sqref="BS18"/>
    </sheetView>
  </sheetViews>
  <sheetFormatPr defaultColWidth="3.28515625" defaultRowHeight="15.75" x14ac:dyDescent="0.25"/>
  <cols>
    <col min="1" max="1" width="5.28515625" style="1" customWidth="1"/>
    <col min="2" max="9" width="5.42578125" style="1" customWidth="1"/>
    <col min="10" max="10" width="6.14062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798"/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9" t="s">
        <v>42</v>
      </c>
      <c r="Q1" s="799"/>
      <c r="R1" s="799"/>
      <c r="S1" s="799"/>
      <c r="T1" s="799"/>
      <c r="U1" s="799"/>
      <c r="V1" s="799"/>
      <c r="W1" s="799"/>
      <c r="X1" s="799"/>
      <c r="Y1" s="799"/>
      <c r="Z1" s="799"/>
      <c r="AA1" s="799"/>
      <c r="AB1" s="799"/>
      <c r="AC1" s="799"/>
      <c r="AD1" s="799"/>
      <c r="AE1" s="799"/>
      <c r="AF1" s="799"/>
      <c r="AG1" s="799"/>
      <c r="AH1" s="799"/>
      <c r="AI1" s="799"/>
      <c r="AJ1" s="799"/>
      <c r="AK1" s="799"/>
      <c r="AL1" s="799"/>
      <c r="AM1" s="799"/>
      <c r="AN1" s="799"/>
      <c r="AO1" s="800"/>
      <c r="AP1" s="800"/>
      <c r="AQ1" s="800"/>
      <c r="AR1" s="800"/>
      <c r="AS1" s="800"/>
      <c r="AT1" s="800"/>
      <c r="AU1" s="800"/>
      <c r="AV1" s="800"/>
      <c r="AW1" s="800"/>
      <c r="AX1" s="800"/>
      <c r="AY1" s="800"/>
      <c r="AZ1" s="800"/>
      <c r="BA1" s="800"/>
    </row>
    <row r="2" spans="1:53" ht="24" customHeight="1" x14ac:dyDescent="0.4">
      <c r="A2" s="794" t="s">
        <v>77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800"/>
      <c r="AP2" s="800"/>
      <c r="AQ2" s="800"/>
      <c r="AR2" s="800"/>
      <c r="AS2" s="800"/>
      <c r="AT2" s="800"/>
      <c r="AU2" s="800"/>
      <c r="AV2" s="800"/>
      <c r="AW2" s="800"/>
      <c r="AX2" s="800"/>
      <c r="AY2" s="800"/>
      <c r="AZ2" s="800"/>
      <c r="BA2" s="800"/>
    </row>
    <row r="3" spans="1:53" ht="30.75" x14ac:dyDescent="0.45">
      <c r="A3" s="794" t="s">
        <v>78</v>
      </c>
      <c r="B3" s="794"/>
      <c r="C3" s="794"/>
      <c r="D3" s="794"/>
      <c r="E3" s="794"/>
      <c r="F3" s="794"/>
      <c r="G3" s="794"/>
      <c r="H3" s="794"/>
      <c r="I3" s="794"/>
      <c r="J3" s="794"/>
      <c r="K3" s="794"/>
      <c r="L3" s="794"/>
      <c r="M3" s="794"/>
      <c r="N3" s="794"/>
      <c r="O3" s="794"/>
      <c r="P3" s="801" t="s">
        <v>0</v>
      </c>
      <c r="Q3" s="801"/>
      <c r="R3" s="801"/>
      <c r="S3" s="801"/>
      <c r="T3" s="801"/>
      <c r="U3" s="801"/>
      <c r="V3" s="801"/>
      <c r="W3" s="801"/>
      <c r="X3" s="801"/>
      <c r="Y3" s="801"/>
      <c r="Z3" s="801"/>
      <c r="AA3" s="801"/>
      <c r="AB3" s="801"/>
      <c r="AC3" s="801"/>
      <c r="AD3" s="801"/>
      <c r="AE3" s="801"/>
      <c r="AF3" s="801"/>
      <c r="AG3" s="801"/>
      <c r="AH3" s="801"/>
      <c r="AI3" s="801"/>
      <c r="AJ3" s="801"/>
      <c r="AK3" s="801"/>
      <c r="AL3" s="801"/>
      <c r="AM3" s="801"/>
      <c r="AN3" s="801"/>
      <c r="AO3" s="800"/>
      <c r="AP3" s="800"/>
      <c r="AQ3" s="800"/>
      <c r="AR3" s="800"/>
      <c r="AS3" s="800"/>
      <c r="AT3" s="800"/>
      <c r="AU3" s="800"/>
      <c r="AV3" s="800"/>
      <c r="AW3" s="800"/>
      <c r="AX3" s="800"/>
      <c r="AY3" s="800"/>
      <c r="AZ3" s="800"/>
      <c r="BA3" s="800"/>
    </row>
    <row r="4" spans="1:53" ht="29.25" customHeight="1" x14ac:dyDescent="0.4">
      <c r="A4" s="794" t="s">
        <v>280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795" t="s">
        <v>221</v>
      </c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</row>
    <row r="5" spans="1:53" ht="29.25" customHeight="1" x14ac:dyDescent="0.4">
      <c r="A5" s="796" t="s">
        <v>281</v>
      </c>
      <c r="B5" s="796"/>
      <c r="C5" s="796"/>
      <c r="D5" s="796"/>
      <c r="E5" s="796"/>
      <c r="F5" s="796"/>
      <c r="G5" s="796"/>
      <c r="H5" s="796"/>
      <c r="I5" s="796"/>
      <c r="J5" s="796"/>
      <c r="K5" s="796"/>
      <c r="L5" s="796"/>
      <c r="M5" s="796"/>
      <c r="N5" s="796"/>
      <c r="O5" s="79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795"/>
      <c r="AO5" s="795"/>
      <c r="AP5" s="795"/>
      <c r="AQ5" s="795"/>
      <c r="AR5" s="795"/>
      <c r="AS5" s="795"/>
      <c r="AT5" s="795"/>
      <c r="AU5" s="795"/>
      <c r="AV5" s="795"/>
      <c r="AW5" s="795"/>
      <c r="AX5" s="795"/>
      <c r="AY5" s="795"/>
      <c r="AZ5" s="795"/>
      <c r="BA5" s="795"/>
    </row>
    <row r="6" spans="1:53" ht="30.75" customHeight="1" x14ac:dyDescent="0.4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795"/>
      <c r="AO6" s="795"/>
      <c r="AP6" s="795"/>
      <c r="AQ6" s="795"/>
      <c r="AR6" s="795"/>
      <c r="AS6" s="795"/>
      <c r="AT6" s="795"/>
      <c r="AU6" s="795"/>
      <c r="AV6" s="795"/>
      <c r="AW6" s="795"/>
      <c r="AX6" s="795"/>
      <c r="AY6" s="795"/>
      <c r="AZ6" s="795"/>
      <c r="BA6" s="795"/>
    </row>
    <row r="7" spans="1:53" s="3" customFormat="1" ht="24.75" customHeight="1" x14ac:dyDescent="0.4">
      <c r="A7" s="794" t="s">
        <v>105</v>
      </c>
      <c r="B7" s="794"/>
      <c r="C7" s="794"/>
      <c r="D7" s="794"/>
      <c r="E7" s="794"/>
      <c r="F7" s="794"/>
      <c r="G7" s="794"/>
      <c r="H7" s="794"/>
      <c r="I7" s="794"/>
      <c r="J7" s="794"/>
      <c r="K7" s="794"/>
      <c r="L7" s="794"/>
      <c r="M7" s="794"/>
      <c r="N7" s="794"/>
      <c r="O7" s="794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795"/>
      <c r="AO7" s="795"/>
      <c r="AP7" s="795"/>
      <c r="AQ7" s="795"/>
      <c r="AR7" s="795"/>
      <c r="AS7" s="795"/>
      <c r="AT7" s="795"/>
      <c r="AU7" s="795"/>
      <c r="AV7" s="795"/>
      <c r="AW7" s="795"/>
      <c r="AX7" s="795"/>
      <c r="AY7" s="795"/>
      <c r="AZ7" s="795"/>
      <c r="BA7" s="795"/>
    </row>
    <row r="8" spans="1:53" s="3" customFormat="1" ht="44.25" customHeight="1" x14ac:dyDescent="0.4">
      <c r="A8" s="794" t="s">
        <v>79</v>
      </c>
      <c r="B8" s="794"/>
      <c r="C8" s="794"/>
      <c r="D8" s="794"/>
      <c r="E8" s="794"/>
      <c r="F8" s="794"/>
      <c r="G8" s="794"/>
      <c r="H8" s="794"/>
      <c r="I8" s="794"/>
      <c r="J8" s="794"/>
      <c r="K8" s="794"/>
      <c r="L8" s="794"/>
      <c r="M8" s="794"/>
      <c r="N8" s="794"/>
      <c r="O8" s="794"/>
      <c r="P8" s="797" t="s">
        <v>1</v>
      </c>
      <c r="Q8" s="797"/>
      <c r="R8" s="797"/>
      <c r="S8" s="797"/>
      <c r="T8" s="797"/>
      <c r="U8" s="797"/>
      <c r="V8" s="797"/>
      <c r="W8" s="797"/>
      <c r="X8" s="797"/>
      <c r="Y8" s="797"/>
      <c r="Z8" s="797"/>
      <c r="AA8" s="797"/>
      <c r="AB8" s="797"/>
      <c r="AC8" s="797"/>
      <c r="AD8" s="797"/>
      <c r="AE8" s="797"/>
      <c r="AF8" s="797"/>
      <c r="AG8" s="797"/>
      <c r="AH8" s="797"/>
      <c r="AI8" s="797"/>
      <c r="AJ8" s="797"/>
      <c r="AK8" s="797"/>
      <c r="AL8" s="797"/>
      <c r="AM8" s="797"/>
      <c r="AN8" s="795"/>
      <c r="AO8" s="795"/>
      <c r="AP8" s="795"/>
      <c r="AQ8" s="795"/>
      <c r="AR8" s="795"/>
      <c r="AS8" s="795"/>
      <c r="AT8" s="795"/>
      <c r="AU8" s="795"/>
      <c r="AV8" s="795"/>
      <c r="AW8" s="795"/>
      <c r="AX8" s="795"/>
      <c r="AY8" s="795"/>
      <c r="AZ8" s="795"/>
      <c r="BA8" s="795"/>
    </row>
    <row r="9" spans="1:53" s="3" customFormat="1" ht="30" customHeight="1" x14ac:dyDescent="0.4">
      <c r="P9" s="702" t="s">
        <v>222</v>
      </c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93" t="s">
        <v>219</v>
      </c>
      <c r="AO9" s="793"/>
      <c r="AP9" s="793"/>
      <c r="AQ9" s="793"/>
      <c r="AR9" s="793"/>
      <c r="AS9" s="793"/>
      <c r="AT9" s="793"/>
      <c r="AU9" s="793"/>
      <c r="AV9" s="793"/>
      <c r="AW9" s="793"/>
      <c r="AX9" s="793"/>
      <c r="AY9" s="793"/>
      <c r="AZ9" s="793"/>
      <c r="BA9" s="793"/>
    </row>
    <row r="10" spans="1:53" s="3" customFormat="1" ht="24" customHeight="1" x14ac:dyDescent="0.4">
      <c r="P10" s="702" t="s">
        <v>277</v>
      </c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178"/>
      <c r="AM10" s="178"/>
      <c r="AN10" s="793" t="s">
        <v>108</v>
      </c>
      <c r="AO10" s="793"/>
      <c r="AP10" s="793"/>
      <c r="AQ10" s="793"/>
      <c r="AR10" s="793"/>
      <c r="AS10" s="793"/>
      <c r="AT10" s="793"/>
      <c r="AU10" s="793"/>
      <c r="AV10" s="793"/>
      <c r="AW10" s="793"/>
      <c r="AX10" s="793"/>
      <c r="AY10" s="793"/>
      <c r="AZ10" s="793"/>
      <c r="BA10" s="793"/>
    </row>
    <row r="11" spans="1:53" s="3" customFormat="1" ht="28.5" customHeight="1" x14ac:dyDescent="0.4">
      <c r="P11" s="702" t="s">
        <v>272</v>
      </c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178"/>
      <c r="AL11" s="178"/>
      <c r="AM11" s="178"/>
      <c r="AN11" s="793"/>
      <c r="AO11" s="793"/>
      <c r="AP11" s="793"/>
      <c r="AQ11" s="793"/>
      <c r="AR11" s="793"/>
      <c r="AS11" s="793"/>
      <c r="AT11" s="793"/>
      <c r="AU11" s="793"/>
      <c r="AV11" s="793"/>
      <c r="AW11" s="793"/>
      <c r="AX11" s="793"/>
      <c r="AY11" s="793"/>
      <c r="AZ11" s="793"/>
      <c r="BA11" s="793"/>
    </row>
    <row r="12" spans="1:53" s="3" customFormat="1" ht="31.5" customHeight="1" x14ac:dyDescent="0.4">
      <c r="P12" s="702" t="s">
        <v>273</v>
      </c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93"/>
      <c r="AO12" s="793"/>
      <c r="AP12" s="793"/>
      <c r="AQ12" s="793"/>
      <c r="AR12" s="793"/>
      <c r="AS12" s="793"/>
      <c r="AT12" s="793"/>
      <c r="AU12" s="793"/>
      <c r="AV12" s="793"/>
      <c r="AW12" s="793"/>
      <c r="AX12" s="793"/>
      <c r="AY12" s="793"/>
      <c r="AZ12" s="793"/>
      <c r="BA12" s="793"/>
    </row>
    <row r="13" spans="1:53" s="3" customFormat="1" ht="23.25" customHeight="1" x14ac:dyDescent="0.4">
      <c r="P13" s="702" t="s">
        <v>169</v>
      </c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</row>
    <row r="14" spans="1:53" s="3" customFormat="1" ht="52.5" customHeight="1" x14ac:dyDescent="0.3">
      <c r="P14" s="181"/>
      <c r="Q14" s="181"/>
      <c r="R14" s="181"/>
      <c r="S14" s="181"/>
      <c r="T14" s="788"/>
      <c r="U14" s="788"/>
      <c r="V14" s="788"/>
      <c r="W14" s="788"/>
      <c r="X14" s="788"/>
      <c r="Y14" s="788"/>
      <c r="Z14" s="788"/>
      <c r="AA14" s="788"/>
      <c r="AB14" s="788"/>
      <c r="AC14" s="788"/>
      <c r="AD14" s="788"/>
      <c r="AE14" s="788"/>
      <c r="AF14" s="788"/>
      <c r="AG14" s="788"/>
      <c r="AH14" s="788"/>
      <c r="AI14" s="788"/>
      <c r="AJ14" s="788"/>
      <c r="AK14" s="788"/>
      <c r="AL14" s="788"/>
      <c r="AM14" s="788"/>
      <c r="AN14" s="181"/>
      <c r="AO14" s="789"/>
      <c r="AP14" s="789"/>
      <c r="AQ14" s="789"/>
      <c r="AR14" s="789"/>
      <c r="AS14" s="789"/>
      <c r="AT14" s="789"/>
      <c r="AU14" s="789"/>
      <c r="AV14" s="789"/>
      <c r="AW14" s="789"/>
      <c r="AX14" s="789"/>
      <c r="AY14" s="789"/>
      <c r="AZ14" s="789"/>
      <c r="BA14" s="789"/>
    </row>
    <row r="15" spans="1:53" s="3" customFormat="1" ht="21.75" customHeight="1" x14ac:dyDescent="0.4">
      <c r="P15" s="790"/>
      <c r="Q15" s="790"/>
      <c r="R15" s="790"/>
      <c r="S15" s="790"/>
      <c r="T15" s="790"/>
      <c r="U15" s="790"/>
      <c r="V15" s="790"/>
      <c r="W15" s="790"/>
      <c r="X15" s="790"/>
      <c r="Y15" s="790"/>
      <c r="Z15" s="790"/>
      <c r="AA15" s="790"/>
      <c r="AB15" s="790"/>
      <c r="AC15" s="790"/>
      <c r="AD15" s="790"/>
      <c r="AE15" s="790"/>
      <c r="AF15" s="790"/>
      <c r="AG15" s="790"/>
      <c r="AH15" s="790"/>
      <c r="AI15" s="790"/>
      <c r="AJ15" s="790"/>
      <c r="AK15" s="790"/>
      <c r="AL15" s="790"/>
      <c r="AM15" s="790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</row>
    <row r="16" spans="1:53" s="3" customFormat="1" ht="6" customHeight="1" x14ac:dyDescent="0.3"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  <c r="BA16" s="182"/>
    </row>
    <row r="18" spans="1:53" ht="25.5" customHeight="1" thickBot="1" x14ac:dyDescent="0.4">
      <c r="A18" s="791" t="s">
        <v>258</v>
      </c>
      <c r="B18" s="791"/>
      <c r="C18" s="791"/>
      <c r="D18" s="791"/>
      <c r="E18" s="791"/>
      <c r="F18" s="791"/>
      <c r="G18" s="791"/>
      <c r="H18" s="791"/>
      <c r="I18" s="791"/>
      <c r="J18" s="791"/>
      <c r="K18" s="791"/>
      <c r="L18" s="791"/>
      <c r="M18" s="791"/>
      <c r="N18" s="791"/>
      <c r="O18" s="791"/>
      <c r="P18" s="791"/>
      <c r="Q18" s="791"/>
      <c r="R18" s="791"/>
      <c r="S18" s="791"/>
      <c r="T18" s="791"/>
      <c r="U18" s="791"/>
      <c r="V18" s="791"/>
      <c r="W18" s="791"/>
      <c r="X18" s="791"/>
      <c r="Y18" s="791"/>
      <c r="Z18" s="791"/>
      <c r="AA18" s="791"/>
      <c r="AB18" s="791"/>
      <c r="AC18" s="791"/>
      <c r="AD18" s="791"/>
      <c r="AE18" s="791"/>
      <c r="AF18" s="791"/>
      <c r="AG18" s="791"/>
      <c r="AH18" s="791"/>
      <c r="AI18" s="791"/>
      <c r="AJ18" s="791"/>
      <c r="AK18" s="791"/>
      <c r="AL18" s="791"/>
      <c r="AM18" s="791"/>
      <c r="AN18" s="791"/>
      <c r="AO18" s="791"/>
      <c r="AP18" s="791"/>
      <c r="AQ18" s="791"/>
      <c r="AR18" s="791"/>
      <c r="AS18" s="791"/>
      <c r="AT18" s="791"/>
      <c r="AU18" s="791"/>
      <c r="AV18" s="791"/>
      <c r="AW18" s="791"/>
      <c r="AX18" s="791"/>
      <c r="AY18" s="791"/>
      <c r="AZ18" s="791"/>
      <c r="BA18" s="791"/>
    </row>
    <row r="19" spans="1:53" ht="16.5" thickBot="1" x14ac:dyDescent="0.3">
      <c r="A19" s="792" t="s">
        <v>2</v>
      </c>
      <c r="B19" s="726" t="s">
        <v>3</v>
      </c>
      <c r="C19" s="726"/>
      <c r="D19" s="726"/>
      <c r="E19" s="726"/>
      <c r="F19" s="726" t="s">
        <v>4</v>
      </c>
      <c r="G19" s="726"/>
      <c r="H19" s="726"/>
      <c r="I19" s="726"/>
      <c r="J19" s="726" t="s">
        <v>5</v>
      </c>
      <c r="K19" s="726"/>
      <c r="L19" s="726"/>
      <c r="M19" s="726"/>
      <c r="N19" s="726" t="s">
        <v>6</v>
      </c>
      <c r="O19" s="726"/>
      <c r="P19" s="726"/>
      <c r="Q19" s="726"/>
      <c r="R19" s="726"/>
      <c r="S19" s="726" t="s">
        <v>7</v>
      </c>
      <c r="T19" s="726"/>
      <c r="U19" s="726"/>
      <c r="V19" s="726"/>
      <c r="W19" s="726"/>
      <c r="X19" s="726" t="s">
        <v>8</v>
      </c>
      <c r="Y19" s="726"/>
      <c r="Z19" s="726"/>
      <c r="AA19" s="726"/>
      <c r="AB19" s="726" t="s">
        <v>9</v>
      </c>
      <c r="AC19" s="726"/>
      <c r="AD19" s="726"/>
      <c r="AE19" s="726"/>
      <c r="AF19" s="726" t="s">
        <v>10</v>
      </c>
      <c r="AG19" s="726"/>
      <c r="AH19" s="726"/>
      <c r="AI19" s="726"/>
      <c r="AJ19" s="726" t="s">
        <v>11</v>
      </c>
      <c r="AK19" s="726"/>
      <c r="AL19" s="726"/>
      <c r="AM19" s="726"/>
      <c r="AN19" s="726"/>
      <c r="AO19" s="726" t="s">
        <v>12</v>
      </c>
      <c r="AP19" s="726"/>
      <c r="AQ19" s="726"/>
      <c r="AR19" s="726"/>
      <c r="AS19" s="726" t="s">
        <v>13</v>
      </c>
      <c r="AT19" s="726"/>
      <c r="AU19" s="726"/>
      <c r="AV19" s="726"/>
      <c r="AW19" s="727" t="s">
        <v>14</v>
      </c>
      <c r="AX19" s="727"/>
      <c r="AY19" s="727"/>
      <c r="AZ19" s="727"/>
      <c r="BA19" s="727"/>
    </row>
    <row r="20" spans="1:53" ht="24" customHeight="1" thickBot="1" x14ac:dyDescent="0.3">
      <c r="A20" s="792"/>
      <c r="B20" s="183">
        <v>1</v>
      </c>
      <c r="C20" s="183">
        <v>2</v>
      </c>
      <c r="D20" s="183">
        <v>3</v>
      </c>
      <c r="E20" s="183">
        <v>4</v>
      </c>
      <c r="F20" s="183">
        <v>5</v>
      </c>
      <c r="G20" s="183">
        <v>6</v>
      </c>
      <c r="H20" s="183">
        <v>7</v>
      </c>
      <c r="I20" s="183">
        <v>8</v>
      </c>
      <c r="J20" s="183">
        <v>9</v>
      </c>
      <c r="K20" s="183">
        <v>10</v>
      </c>
      <c r="L20" s="183">
        <v>11</v>
      </c>
      <c r="M20" s="183">
        <v>12</v>
      </c>
      <c r="N20" s="183">
        <v>13</v>
      </c>
      <c r="O20" s="183">
        <v>14</v>
      </c>
      <c r="P20" s="183">
        <v>15</v>
      </c>
      <c r="Q20" s="183">
        <v>16</v>
      </c>
      <c r="R20" s="183">
        <v>17</v>
      </c>
      <c r="S20" s="183">
        <v>18</v>
      </c>
      <c r="T20" s="183">
        <v>19</v>
      </c>
      <c r="U20" s="183">
        <v>20</v>
      </c>
      <c r="V20" s="183">
        <v>21</v>
      </c>
      <c r="W20" s="183">
        <v>22</v>
      </c>
      <c r="X20" s="183">
        <v>23</v>
      </c>
      <c r="Y20" s="183">
        <v>24</v>
      </c>
      <c r="Z20" s="183">
        <v>25</v>
      </c>
      <c r="AA20" s="183">
        <v>26</v>
      </c>
      <c r="AB20" s="183">
        <v>27</v>
      </c>
      <c r="AC20" s="183">
        <v>28</v>
      </c>
      <c r="AD20" s="183">
        <v>29</v>
      </c>
      <c r="AE20" s="183">
        <v>30</v>
      </c>
      <c r="AF20" s="183">
        <v>31</v>
      </c>
      <c r="AG20" s="183">
        <v>32</v>
      </c>
      <c r="AH20" s="183">
        <v>33</v>
      </c>
      <c r="AI20" s="183">
        <v>34</v>
      </c>
      <c r="AJ20" s="183">
        <v>35</v>
      </c>
      <c r="AK20" s="183">
        <v>36</v>
      </c>
      <c r="AL20" s="183">
        <v>37</v>
      </c>
      <c r="AM20" s="183">
        <v>38</v>
      </c>
      <c r="AN20" s="183">
        <v>39</v>
      </c>
      <c r="AO20" s="183">
        <v>40</v>
      </c>
      <c r="AP20" s="183">
        <v>41</v>
      </c>
      <c r="AQ20" s="183">
        <v>42</v>
      </c>
      <c r="AR20" s="183">
        <v>43</v>
      </c>
      <c r="AS20" s="183">
        <v>44</v>
      </c>
      <c r="AT20" s="183">
        <v>45</v>
      </c>
      <c r="AU20" s="183">
        <v>46</v>
      </c>
      <c r="AV20" s="183">
        <v>47</v>
      </c>
      <c r="AW20" s="183">
        <v>48</v>
      </c>
      <c r="AX20" s="183">
        <v>49</v>
      </c>
      <c r="AY20" s="183">
        <v>50</v>
      </c>
      <c r="AZ20" s="183">
        <v>51</v>
      </c>
      <c r="BA20" s="184">
        <v>52</v>
      </c>
    </row>
    <row r="21" spans="1:53" ht="20.25" customHeight="1" thickBot="1" x14ac:dyDescent="0.3">
      <c r="A21" s="185">
        <v>1</v>
      </c>
      <c r="B21" s="186" t="s">
        <v>194</v>
      </c>
      <c r="C21" s="89" t="s">
        <v>75</v>
      </c>
      <c r="D21" s="90" t="s">
        <v>75</v>
      </c>
      <c r="E21" s="90" t="s">
        <v>75</v>
      </c>
      <c r="F21" s="91" t="s">
        <v>75</v>
      </c>
      <c r="G21" s="89" t="s">
        <v>75</v>
      </c>
      <c r="H21" s="90" t="s">
        <v>75</v>
      </c>
      <c r="I21" s="90" t="s">
        <v>75</v>
      </c>
      <c r="J21" s="91" t="s">
        <v>75</v>
      </c>
      <c r="K21" s="89" t="s">
        <v>75</v>
      </c>
      <c r="L21" s="90" t="s">
        <v>75</v>
      </c>
      <c r="M21" s="89" t="s">
        <v>75</v>
      </c>
      <c r="N21" s="90" t="s">
        <v>75</v>
      </c>
      <c r="O21" s="90" t="s">
        <v>75</v>
      </c>
      <c r="P21" s="91" t="s">
        <v>75</v>
      </c>
      <c r="Q21" s="187" t="s">
        <v>15</v>
      </c>
      <c r="R21" s="188" t="s">
        <v>194</v>
      </c>
      <c r="S21" s="189" t="s">
        <v>16</v>
      </c>
      <c r="T21" s="190" t="s">
        <v>16</v>
      </c>
      <c r="U21" s="89" t="s">
        <v>75</v>
      </c>
      <c r="V21" s="90" t="s">
        <v>75</v>
      </c>
      <c r="W21" s="90" t="s">
        <v>75</v>
      </c>
      <c r="X21" s="91" t="s">
        <v>75</v>
      </c>
      <c r="Y21" s="89" t="s">
        <v>75</v>
      </c>
      <c r="Z21" s="90" t="s">
        <v>75</v>
      </c>
      <c r="AA21" s="90" t="s">
        <v>75</v>
      </c>
      <c r="AB21" s="91" t="s">
        <v>75</v>
      </c>
      <c r="AC21" s="89" t="s">
        <v>75</v>
      </c>
      <c r="AD21" s="90" t="s">
        <v>75</v>
      </c>
      <c r="AE21" s="90" t="s">
        <v>75</v>
      </c>
      <c r="AF21" s="91" t="s">
        <v>75</v>
      </c>
      <c r="AG21" s="89" t="s">
        <v>75</v>
      </c>
      <c r="AH21" s="90" t="s">
        <v>75</v>
      </c>
      <c r="AI21" s="90" t="s">
        <v>75</v>
      </c>
      <c r="AJ21" s="91" t="s">
        <v>75</v>
      </c>
      <c r="AK21" s="89" t="s">
        <v>75</v>
      </c>
      <c r="AL21" s="90" t="s">
        <v>75</v>
      </c>
      <c r="AM21" s="89" t="s">
        <v>75</v>
      </c>
      <c r="AN21" s="90" t="s">
        <v>75</v>
      </c>
      <c r="AO21" s="90" t="s">
        <v>75</v>
      </c>
      <c r="AP21" s="91" t="s">
        <v>75</v>
      </c>
      <c r="AQ21" s="190" t="s">
        <v>15</v>
      </c>
      <c r="AR21" s="191" t="s">
        <v>271</v>
      </c>
      <c r="AS21" s="192" t="s">
        <v>16</v>
      </c>
      <c r="AT21" s="190" t="s">
        <v>16</v>
      </c>
      <c r="AU21" s="190" t="s">
        <v>16</v>
      </c>
      <c r="AV21" s="193" t="s">
        <v>16</v>
      </c>
      <c r="AW21" s="189" t="s">
        <v>16</v>
      </c>
      <c r="AX21" s="190" t="s">
        <v>16</v>
      </c>
      <c r="AY21" s="190" t="s">
        <v>16</v>
      </c>
      <c r="AZ21" s="190" t="s">
        <v>16</v>
      </c>
      <c r="BA21" s="191" t="s">
        <v>16</v>
      </c>
    </row>
    <row r="22" spans="1:53" ht="21" customHeight="1" thickBot="1" x14ac:dyDescent="0.3">
      <c r="A22" s="194">
        <v>2</v>
      </c>
      <c r="B22" s="195" t="s">
        <v>17</v>
      </c>
      <c r="C22" s="195" t="s">
        <v>17</v>
      </c>
      <c r="D22" s="195" t="s">
        <v>17</v>
      </c>
      <c r="E22" s="195" t="s">
        <v>17</v>
      </c>
      <c r="F22" s="195" t="s">
        <v>18</v>
      </c>
      <c r="G22" s="195" t="s">
        <v>18</v>
      </c>
      <c r="H22" s="195" t="s">
        <v>18</v>
      </c>
      <c r="I22" s="195" t="s">
        <v>18</v>
      </c>
      <c r="J22" s="195" t="s">
        <v>18</v>
      </c>
      <c r="K22" s="195" t="s">
        <v>18</v>
      </c>
      <c r="L22" s="195" t="s">
        <v>18</v>
      </c>
      <c r="M22" s="195" t="s">
        <v>18</v>
      </c>
      <c r="N22" s="195" t="s">
        <v>18</v>
      </c>
      <c r="O22" s="195" t="s">
        <v>18</v>
      </c>
      <c r="P22" s="509" t="s">
        <v>18</v>
      </c>
      <c r="Q22" s="509" t="s">
        <v>82</v>
      </c>
      <c r="R22" s="509" t="s">
        <v>82</v>
      </c>
      <c r="S22" s="728"/>
      <c r="T22" s="729"/>
      <c r="U22" s="729"/>
      <c r="V22" s="729"/>
      <c r="W22" s="729"/>
      <c r="X22" s="729"/>
      <c r="Y22" s="729"/>
      <c r="Z22" s="729"/>
      <c r="AA22" s="729"/>
      <c r="AB22" s="729"/>
      <c r="AC22" s="729"/>
      <c r="AD22" s="729"/>
      <c r="AE22" s="729"/>
      <c r="AF22" s="729"/>
      <c r="AG22" s="729"/>
      <c r="AH22" s="729"/>
      <c r="AI22" s="729"/>
      <c r="AJ22" s="729"/>
      <c r="AK22" s="729"/>
      <c r="AL22" s="729"/>
      <c r="AM22" s="729"/>
      <c r="AN22" s="729"/>
      <c r="AO22" s="729"/>
      <c r="AP22" s="729"/>
      <c r="AQ22" s="729"/>
      <c r="AR22" s="729"/>
      <c r="AS22" s="729"/>
      <c r="AT22" s="729"/>
      <c r="AU22" s="729"/>
      <c r="AV22" s="729"/>
      <c r="AW22" s="729"/>
      <c r="AX22" s="729"/>
      <c r="AY22" s="729"/>
      <c r="AZ22" s="729"/>
      <c r="BA22" s="730"/>
    </row>
    <row r="23" spans="1:53" ht="20.25" customHeight="1" x14ac:dyDescent="0.3">
      <c r="A23" s="787" t="s">
        <v>268</v>
      </c>
      <c r="B23" s="787"/>
      <c r="C23" s="787"/>
      <c r="D23" s="787"/>
      <c r="E23" s="787"/>
      <c r="F23" s="787"/>
      <c r="G23" s="787"/>
      <c r="H23" s="787"/>
      <c r="I23" s="787"/>
      <c r="J23" s="787"/>
      <c r="K23" s="787"/>
      <c r="L23" s="787"/>
      <c r="M23" s="787"/>
      <c r="N23" s="787"/>
      <c r="O23" s="787"/>
      <c r="P23" s="787"/>
      <c r="Q23" s="787"/>
      <c r="R23" s="787"/>
      <c r="S23" s="787"/>
      <c r="T23" s="787"/>
      <c r="U23" s="787"/>
      <c r="V23" s="787"/>
      <c r="W23" s="787"/>
      <c r="X23" s="787"/>
      <c r="Y23" s="787"/>
      <c r="Z23" s="787"/>
      <c r="AA23" s="787"/>
      <c r="AB23" s="787"/>
      <c r="AC23" s="787"/>
      <c r="AD23" s="787"/>
      <c r="AE23" s="787"/>
      <c r="AF23" s="787"/>
      <c r="AG23" s="787"/>
      <c r="AH23" s="787"/>
      <c r="AI23" s="787"/>
      <c r="AJ23" s="787"/>
      <c r="AK23" s="787"/>
      <c r="AL23" s="787"/>
      <c r="AM23" s="787"/>
      <c r="AN23" s="787"/>
      <c r="AO23" s="787"/>
      <c r="AP23" s="787"/>
      <c r="AQ23" s="787"/>
      <c r="AR23" s="787"/>
      <c r="AS23" s="787"/>
      <c r="AT23" s="787"/>
      <c r="AU23" s="787"/>
      <c r="AV23" s="787"/>
      <c r="AW23" s="787"/>
      <c r="AX23" s="787"/>
      <c r="AY23" s="787"/>
      <c r="AZ23" s="787"/>
      <c r="BA23" s="787"/>
    </row>
    <row r="24" spans="1:53" x14ac:dyDescent="0.25">
      <c r="A24" s="196"/>
      <c r="B24" s="196"/>
      <c r="C24" s="196"/>
      <c r="D24" s="196"/>
      <c r="E24" s="196"/>
      <c r="F24" s="196"/>
      <c r="G24" s="196"/>
      <c r="H24" s="196"/>
      <c r="I24" s="196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118"/>
      <c r="AW24" s="118"/>
      <c r="AX24" s="118"/>
      <c r="AY24" s="118"/>
      <c r="AZ24" s="118"/>
    </row>
    <row r="25" spans="1:53" ht="24" thickBot="1" x14ac:dyDescent="0.4">
      <c r="A25" s="197" t="s">
        <v>260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9"/>
      <c r="AX25" s="199"/>
      <c r="AY25" s="199"/>
      <c r="AZ25" s="199"/>
      <c r="BA25" s="200"/>
    </row>
    <row r="26" spans="1:53" ht="12.75" customHeight="1" thickBot="1" x14ac:dyDescent="0.3">
      <c r="A26" s="777" t="s">
        <v>2</v>
      </c>
      <c r="B26" s="778"/>
      <c r="C26" s="681" t="s">
        <v>19</v>
      </c>
      <c r="D26" s="681"/>
      <c r="E26" s="681"/>
      <c r="F26" s="686" t="s">
        <v>220</v>
      </c>
      <c r="G26" s="687"/>
      <c r="H26" s="688"/>
      <c r="I26" s="781" t="s">
        <v>20</v>
      </c>
      <c r="J26" s="782"/>
      <c r="K26" s="687" t="s">
        <v>21</v>
      </c>
      <c r="L26" s="687"/>
      <c r="M26" s="688"/>
      <c r="N26" s="765" t="s">
        <v>269</v>
      </c>
      <c r="O26" s="765"/>
      <c r="P26" s="765"/>
      <c r="Q26" s="765" t="s">
        <v>259</v>
      </c>
      <c r="R26" s="765"/>
      <c r="S26" s="765"/>
      <c r="T26" s="765" t="s">
        <v>22</v>
      </c>
      <c r="U26" s="765"/>
      <c r="V26" s="765"/>
      <c r="W26" s="767" t="s">
        <v>67</v>
      </c>
      <c r="X26" s="767"/>
      <c r="Y26" s="768"/>
      <c r="Z26" s="201"/>
      <c r="AA26" s="771" t="s">
        <v>70</v>
      </c>
      <c r="AB26" s="772"/>
      <c r="AC26" s="772"/>
      <c r="AD26" s="772"/>
      <c r="AE26" s="772"/>
      <c r="AF26" s="775" t="s">
        <v>81</v>
      </c>
      <c r="AG26" s="775"/>
      <c r="AH26" s="775"/>
      <c r="AI26" s="759" t="s">
        <v>48</v>
      </c>
      <c r="AJ26" s="759"/>
      <c r="AK26" s="760"/>
      <c r="AL26" s="202"/>
      <c r="AM26" s="721" t="s">
        <v>261</v>
      </c>
      <c r="AN26" s="722"/>
      <c r="AO26" s="722"/>
      <c r="AP26" s="688" t="s">
        <v>270</v>
      </c>
      <c r="AQ26" s="688"/>
      <c r="AR26" s="688"/>
      <c r="AS26" s="688"/>
      <c r="AT26" s="688"/>
      <c r="AU26" s="688"/>
      <c r="AV26" s="688"/>
      <c r="AW26" s="688"/>
      <c r="AX26" s="759" t="s">
        <v>81</v>
      </c>
      <c r="AY26" s="759"/>
      <c r="AZ26" s="759"/>
      <c r="BA26" s="760"/>
    </row>
    <row r="27" spans="1:53" ht="16.5" customHeight="1" thickBot="1" x14ac:dyDescent="0.3">
      <c r="A27" s="779"/>
      <c r="B27" s="780"/>
      <c r="C27" s="682"/>
      <c r="D27" s="682"/>
      <c r="E27" s="682"/>
      <c r="F27" s="689"/>
      <c r="G27" s="690"/>
      <c r="H27" s="691"/>
      <c r="I27" s="783"/>
      <c r="J27" s="784"/>
      <c r="K27" s="690"/>
      <c r="L27" s="690"/>
      <c r="M27" s="691"/>
      <c r="N27" s="766"/>
      <c r="O27" s="766"/>
      <c r="P27" s="766"/>
      <c r="Q27" s="766"/>
      <c r="R27" s="766"/>
      <c r="S27" s="766"/>
      <c r="T27" s="766"/>
      <c r="U27" s="766"/>
      <c r="V27" s="766"/>
      <c r="W27" s="769"/>
      <c r="X27" s="769"/>
      <c r="Y27" s="770"/>
      <c r="Z27" s="201"/>
      <c r="AA27" s="773"/>
      <c r="AB27" s="774"/>
      <c r="AC27" s="774"/>
      <c r="AD27" s="774"/>
      <c r="AE27" s="774"/>
      <c r="AF27" s="776"/>
      <c r="AG27" s="776"/>
      <c r="AH27" s="776"/>
      <c r="AI27" s="761"/>
      <c r="AJ27" s="761"/>
      <c r="AK27" s="762"/>
      <c r="AL27" s="203"/>
      <c r="AM27" s="723"/>
      <c r="AN27" s="724"/>
      <c r="AO27" s="724"/>
      <c r="AP27" s="725"/>
      <c r="AQ27" s="725"/>
      <c r="AR27" s="725"/>
      <c r="AS27" s="725"/>
      <c r="AT27" s="725"/>
      <c r="AU27" s="725"/>
      <c r="AV27" s="725"/>
      <c r="AW27" s="725"/>
      <c r="AX27" s="761"/>
      <c r="AY27" s="761"/>
      <c r="AZ27" s="761"/>
      <c r="BA27" s="762"/>
    </row>
    <row r="28" spans="1:53" ht="31.5" customHeight="1" thickBot="1" x14ac:dyDescent="0.3">
      <c r="A28" s="779"/>
      <c r="B28" s="780"/>
      <c r="C28" s="682"/>
      <c r="D28" s="682"/>
      <c r="E28" s="682"/>
      <c r="F28" s="692"/>
      <c r="G28" s="693"/>
      <c r="H28" s="694"/>
      <c r="I28" s="785"/>
      <c r="J28" s="786"/>
      <c r="K28" s="693"/>
      <c r="L28" s="693"/>
      <c r="M28" s="694"/>
      <c r="N28" s="766"/>
      <c r="O28" s="766"/>
      <c r="P28" s="766"/>
      <c r="Q28" s="766"/>
      <c r="R28" s="766"/>
      <c r="S28" s="766"/>
      <c r="T28" s="766"/>
      <c r="U28" s="766"/>
      <c r="V28" s="766"/>
      <c r="W28" s="769"/>
      <c r="X28" s="769"/>
      <c r="Y28" s="770"/>
      <c r="Z28" s="201"/>
      <c r="AA28" s="773"/>
      <c r="AB28" s="774"/>
      <c r="AC28" s="774"/>
      <c r="AD28" s="774"/>
      <c r="AE28" s="774"/>
      <c r="AF28" s="776"/>
      <c r="AG28" s="776"/>
      <c r="AH28" s="776"/>
      <c r="AI28" s="761"/>
      <c r="AJ28" s="761"/>
      <c r="AK28" s="762"/>
      <c r="AL28" s="203"/>
      <c r="AM28" s="723"/>
      <c r="AN28" s="724"/>
      <c r="AO28" s="724"/>
      <c r="AP28" s="725"/>
      <c r="AQ28" s="725"/>
      <c r="AR28" s="725"/>
      <c r="AS28" s="725"/>
      <c r="AT28" s="725"/>
      <c r="AU28" s="725"/>
      <c r="AV28" s="725"/>
      <c r="AW28" s="725"/>
      <c r="AX28" s="761"/>
      <c r="AY28" s="761"/>
      <c r="AZ28" s="761"/>
      <c r="BA28" s="762"/>
    </row>
    <row r="29" spans="1:53" ht="20.25" customHeight="1" x14ac:dyDescent="0.25">
      <c r="A29" s="763">
        <v>1</v>
      </c>
      <c r="B29" s="764"/>
      <c r="C29" s="683">
        <v>36</v>
      </c>
      <c r="D29" s="683"/>
      <c r="E29" s="683"/>
      <c r="F29" s="695">
        <v>2</v>
      </c>
      <c r="G29" s="696"/>
      <c r="H29" s="697"/>
      <c r="I29" s="742">
        <v>2</v>
      </c>
      <c r="J29" s="742"/>
      <c r="K29" s="696">
        <v>1</v>
      </c>
      <c r="L29" s="696"/>
      <c r="M29" s="743"/>
      <c r="N29" s="713"/>
      <c r="O29" s="713"/>
      <c r="P29" s="713"/>
      <c r="Q29" s="744"/>
      <c r="R29" s="744"/>
      <c r="S29" s="744"/>
      <c r="T29" s="713">
        <v>11</v>
      </c>
      <c r="U29" s="713"/>
      <c r="V29" s="713"/>
      <c r="W29" s="714">
        <v>52</v>
      </c>
      <c r="X29" s="714"/>
      <c r="Y29" s="715"/>
      <c r="Z29" s="201"/>
      <c r="AA29" s="716" t="s">
        <v>102</v>
      </c>
      <c r="AB29" s="717"/>
      <c r="AC29" s="717"/>
      <c r="AD29" s="717"/>
      <c r="AE29" s="717"/>
      <c r="AF29" s="718">
        <v>2</v>
      </c>
      <c r="AG29" s="718"/>
      <c r="AH29" s="718"/>
      <c r="AI29" s="719">
        <v>1</v>
      </c>
      <c r="AJ29" s="719"/>
      <c r="AK29" s="720"/>
      <c r="AL29" s="203"/>
      <c r="AM29" s="723"/>
      <c r="AN29" s="724"/>
      <c r="AO29" s="724"/>
      <c r="AP29" s="725"/>
      <c r="AQ29" s="725"/>
      <c r="AR29" s="725"/>
      <c r="AS29" s="725"/>
      <c r="AT29" s="725"/>
      <c r="AU29" s="725"/>
      <c r="AV29" s="725"/>
      <c r="AW29" s="725"/>
      <c r="AX29" s="761"/>
      <c r="AY29" s="761"/>
      <c r="AZ29" s="761"/>
      <c r="BA29" s="762"/>
    </row>
    <row r="30" spans="1:53" ht="20.25" customHeight="1" thickBot="1" x14ac:dyDescent="0.35">
      <c r="A30" s="740">
        <v>2</v>
      </c>
      <c r="B30" s="741"/>
      <c r="C30" s="684"/>
      <c r="D30" s="684"/>
      <c r="E30" s="684"/>
      <c r="F30" s="698"/>
      <c r="G30" s="699"/>
      <c r="H30" s="700"/>
      <c r="I30" s="742"/>
      <c r="J30" s="742"/>
      <c r="K30" s="696">
        <v>4</v>
      </c>
      <c r="L30" s="696"/>
      <c r="M30" s="743"/>
      <c r="N30" s="713">
        <v>11</v>
      </c>
      <c r="O30" s="713"/>
      <c r="P30" s="713"/>
      <c r="Q30" s="744">
        <v>2</v>
      </c>
      <c r="R30" s="744"/>
      <c r="S30" s="744"/>
      <c r="T30" s="713"/>
      <c r="U30" s="713"/>
      <c r="V30" s="713"/>
      <c r="W30" s="745">
        <v>17</v>
      </c>
      <c r="X30" s="745"/>
      <c r="Y30" s="746"/>
      <c r="Z30" s="201"/>
      <c r="AA30" s="747" t="s">
        <v>72</v>
      </c>
      <c r="AB30" s="748"/>
      <c r="AC30" s="748"/>
      <c r="AD30" s="748"/>
      <c r="AE30" s="749"/>
      <c r="AF30" s="753">
        <v>3</v>
      </c>
      <c r="AG30" s="753"/>
      <c r="AH30" s="753"/>
      <c r="AI30" s="703">
        <v>4</v>
      </c>
      <c r="AJ30" s="703"/>
      <c r="AK30" s="704"/>
      <c r="AL30" s="204"/>
      <c r="AM30" s="707">
        <v>1</v>
      </c>
      <c r="AN30" s="708"/>
      <c r="AO30" s="708"/>
      <c r="AP30" s="711" t="s">
        <v>236</v>
      </c>
      <c r="AQ30" s="711"/>
      <c r="AR30" s="711"/>
      <c r="AS30" s="711"/>
      <c r="AT30" s="711"/>
      <c r="AU30" s="711"/>
      <c r="AV30" s="711"/>
      <c r="AW30" s="711"/>
      <c r="AX30" s="731">
        <v>3</v>
      </c>
      <c r="AY30" s="731"/>
      <c r="AZ30" s="731"/>
      <c r="BA30" s="732"/>
    </row>
    <row r="31" spans="1:53" ht="21" customHeight="1" thickBot="1" x14ac:dyDescent="0.35">
      <c r="A31" s="735" t="s">
        <v>24</v>
      </c>
      <c r="B31" s="736"/>
      <c r="C31" s="685">
        <v>36</v>
      </c>
      <c r="D31" s="685"/>
      <c r="E31" s="685"/>
      <c r="F31" s="701">
        <v>2</v>
      </c>
      <c r="G31" s="701"/>
      <c r="H31" s="701"/>
      <c r="I31" s="701">
        <v>2</v>
      </c>
      <c r="J31" s="701"/>
      <c r="K31" s="737">
        <v>5</v>
      </c>
      <c r="L31" s="737"/>
      <c r="M31" s="738"/>
      <c r="N31" s="739">
        <f>N29+N30</f>
        <v>11</v>
      </c>
      <c r="O31" s="739"/>
      <c r="P31" s="739"/>
      <c r="Q31" s="755">
        <v>2</v>
      </c>
      <c r="R31" s="755"/>
      <c r="S31" s="755"/>
      <c r="T31" s="756">
        <f>T29+T30</f>
        <v>11</v>
      </c>
      <c r="U31" s="756"/>
      <c r="V31" s="756"/>
      <c r="W31" s="757">
        <f>W29+W30</f>
        <v>69</v>
      </c>
      <c r="X31" s="757"/>
      <c r="Y31" s="758"/>
      <c r="Z31" s="201"/>
      <c r="AA31" s="750"/>
      <c r="AB31" s="751"/>
      <c r="AC31" s="751"/>
      <c r="AD31" s="751"/>
      <c r="AE31" s="752"/>
      <c r="AF31" s="754"/>
      <c r="AG31" s="754"/>
      <c r="AH31" s="754"/>
      <c r="AI31" s="705"/>
      <c r="AJ31" s="705"/>
      <c r="AK31" s="706"/>
      <c r="AL31" s="205"/>
      <c r="AM31" s="709"/>
      <c r="AN31" s="710"/>
      <c r="AO31" s="710"/>
      <c r="AP31" s="712"/>
      <c r="AQ31" s="712"/>
      <c r="AR31" s="712"/>
      <c r="AS31" s="712"/>
      <c r="AT31" s="712"/>
      <c r="AU31" s="712"/>
      <c r="AV31" s="712"/>
      <c r="AW31" s="712"/>
      <c r="AX31" s="733"/>
      <c r="AY31" s="733"/>
      <c r="AZ31" s="733"/>
      <c r="BA31" s="734"/>
    </row>
  </sheetData>
  <sheetProtection selectLockedCells="1" selectUnlockedCells="1"/>
  <mergeCells count="90">
    <mergeCell ref="A1:O1"/>
    <mergeCell ref="P1:AN1"/>
    <mergeCell ref="AO1:BA3"/>
    <mergeCell ref="A2:O2"/>
    <mergeCell ref="A3:O3"/>
    <mergeCell ref="P3:AN3"/>
    <mergeCell ref="A4:O4"/>
    <mergeCell ref="AN4:BA8"/>
    <mergeCell ref="A5:O5"/>
    <mergeCell ref="A7:O7"/>
    <mergeCell ref="A8:O8"/>
    <mergeCell ref="P8:AM8"/>
    <mergeCell ref="P9:AM9"/>
    <mergeCell ref="AN9:BA9"/>
    <mergeCell ref="P10:AK10"/>
    <mergeCell ref="AN10:BA12"/>
    <mergeCell ref="P11:AJ11"/>
    <mergeCell ref="P12:AM12"/>
    <mergeCell ref="S19:W19"/>
    <mergeCell ref="A23:BA23"/>
    <mergeCell ref="T14:AM14"/>
    <mergeCell ref="AO14:BA14"/>
    <mergeCell ref="P15:AM15"/>
    <mergeCell ref="A18:BA18"/>
    <mergeCell ref="A19:A20"/>
    <mergeCell ref="B19:E19"/>
    <mergeCell ref="F19:I19"/>
    <mergeCell ref="J19:M19"/>
    <mergeCell ref="N19:R19"/>
    <mergeCell ref="X19:AA19"/>
    <mergeCell ref="AB19:AE19"/>
    <mergeCell ref="AF19:AI19"/>
    <mergeCell ref="AJ19:AN19"/>
    <mergeCell ref="AO19:AR19"/>
    <mergeCell ref="AX26:BA29"/>
    <mergeCell ref="A29:B29"/>
    <mergeCell ref="I29:J29"/>
    <mergeCell ref="K29:M29"/>
    <mergeCell ref="N29:P29"/>
    <mergeCell ref="Q29:S29"/>
    <mergeCell ref="Q26:S28"/>
    <mergeCell ref="T26:V28"/>
    <mergeCell ref="W26:Y28"/>
    <mergeCell ref="AA26:AE28"/>
    <mergeCell ref="AF26:AH28"/>
    <mergeCell ref="AI26:AK28"/>
    <mergeCell ref="A26:B28"/>
    <mergeCell ref="I26:J28"/>
    <mergeCell ref="K26:M28"/>
    <mergeCell ref="N26:P28"/>
    <mergeCell ref="Q30:S30"/>
    <mergeCell ref="T30:V30"/>
    <mergeCell ref="W30:Y30"/>
    <mergeCell ref="AA30:AE31"/>
    <mergeCell ref="AF30:AH31"/>
    <mergeCell ref="Q31:S31"/>
    <mergeCell ref="T31:V31"/>
    <mergeCell ref="W31:Y31"/>
    <mergeCell ref="A31:B31"/>
    <mergeCell ref="I31:J31"/>
    <mergeCell ref="K31:M31"/>
    <mergeCell ref="N31:P31"/>
    <mergeCell ref="N30:P30"/>
    <mergeCell ref="A30:B30"/>
    <mergeCell ref="I30:J30"/>
    <mergeCell ref="K30:M30"/>
    <mergeCell ref="P13:AJ13"/>
    <mergeCell ref="AK13:AM13"/>
    <mergeCell ref="AI30:AK31"/>
    <mergeCell ref="AM30:AO31"/>
    <mergeCell ref="AP30:AW31"/>
    <mergeCell ref="T29:V29"/>
    <mergeCell ref="W29:Y29"/>
    <mergeCell ref="AA29:AE29"/>
    <mergeCell ref="AF29:AH29"/>
    <mergeCell ref="AI29:AK29"/>
    <mergeCell ref="AM26:AO29"/>
    <mergeCell ref="AP26:AW29"/>
    <mergeCell ref="AS19:AV19"/>
    <mergeCell ref="AW19:BA19"/>
    <mergeCell ref="S22:BA22"/>
    <mergeCell ref="AX30:BA31"/>
    <mergeCell ref="C26:E28"/>
    <mergeCell ref="C29:E29"/>
    <mergeCell ref="C30:E30"/>
    <mergeCell ref="C31:E31"/>
    <mergeCell ref="F26:H28"/>
    <mergeCell ref="F29:H29"/>
    <mergeCell ref="F30:H30"/>
    <mergeCell ref="F31:H31"/>
  </mergeCells>
  <pageMargins left="0.55972222222222223" right="0.35972222222222222" top="1" bottom="1" header="0.51180555555555551" footer="0.51180555555555551"/>
  <pageSetup paperSize="9" scale="51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33"/>
  <sheetViews>
    <sheetView topLeftCell="A13" zoomScale="70" zoomScaleNormal="70" workbookViewId="0">
      <selection activeCell="P12" sqref="P12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794" t="s">
        <v>77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806" t="s">
        <v>42</v>
      </c>
      <c r="Q1" s="806"/>
      <c r="R1" s="806"/>
      <c r="S1" s="806"/>
      <c r="T1" s="806"/>
      <c r="U1" s="806"/>
      <c r="V1" s="806"/>
      <c r="W1" s="806"/>
      <c r="X1" s="806"/>
      <c r="Y1" s="806"/>
      <c r="Z1" s="806"/>
      <c r="AA1" s="806"/>
      <c r="AB1" s="806"/>
      <c r="AC1" s="806"/>
      <c r="AD1" s="806"/>
      <c r="AE1" s="806"/>
      <c r="AF1" s="806"/>
      <c r="AG1" s="806"/>
      <c r="AH1" s="806"/>
      <c r="AI1" s="806"/>
      <c r="AJ1" s="806"/>
      <c r="AK1" s="806"/>
      <c r="AL1" s="806"/>
      <c r="AM1" s="806"/>
      <c r="AN1" s="73"/>
    </row>
    <row r="2" spans="1:53" ht="30" x14ac:dyDescent="0.4">
      <c r="A2" s="794" t="s">
        <v>78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</row>
    <row r="3" spans="1:53" ht="33" customHeight="1" x14ac:dyDescent="0.45">
      <c r="A3" s="794" t="s">
        <v>103</v>
      </c>
      <c r="B3" s="794"/>
      <c r="C3" s="794"/>
      <c r="D3" s="794"/>
      <c r="E3" s="794"/>
      <c r="F3" s="794"/>
      <c r="G3" s="794"/>
      <c r="H3" s="794"/>
      <c r="I3" s="794"/>
      <c r="J3" s="794"/>
      <c r="K3" s="794"/>
      <c r="L3" s="794"/>
      <c r="M3" s="794"/>
      <c r="N3" s="794"/>
      <c r="O3" s="794"/>
      <c r="P3" s="801" t="s">
        <v>0</v>
      </c>
      <c r="Q3" s="801"/>
      <c r="R3" s="801"/>
      <c r="S3" s="801"/>
      <c r="T3" s="801"/>
      <c r="U3" s="801"/>
      <c r="V3" s="801"/>
      <c r="W3" s="801"/>
      <c r="X3" s="801"/>
      <c r="Y3" s="801"/>
      <c r="Z3" s="801"/>
      <c r="AA3" s="801"/>
      <c r="AB3" s="801"/>
      <c r="AC3" s="801"/>
      <c r="AD3" s="801"/>
      <c r="AE3" s="801"/>
      <c r="AF3" s="801"/>
      <c r="AG3" s="801"/>
      <c r="AH3" s="801"/>
      <c r="AI3" s="801"/>
      <c r="AJ3" s="801"/>
      <c r="AK3" s="801"/>
      <c r="AL3" s="801"/>
      <c r="AM3" s="801"/>
      <c r="AN3" s="807" t="s">
        <v>168</v>
      </c>
      <c r="AO3" s="807"/>
      <c r="AP3" s="807"/>
      <c r="AQ3" s="807"/>
      <c r="AR3" s="807"/>
      <c r="AS3" s="807"/>
      <c r="AT3" s="807"/>
      <c r="AU3" s="807"/>
      <c r="AV3" s="807"/>
      <c r="AW3" s="807"/>
      <c r="AX3" s="807"/>
      <c r="AY3" s="807"/>
      <c r="AZ3" s="807"/>
      <c r="BA3" s="807"/>
    </row>
    <row r="4" spans="1:53" ht="30.75" x14ac:dyDescent="0.45">
      <c r="A4" s="796" t="s">
        <v>104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807"/>
      <c r="AO4" s="807"/>
      <c r="AP4" s="807"/>
      <c r="AQ4" s="807"/>
      <c r="AR4" s="807"/>
      <c r="AS4" s="807"/>
      <c r="AT4" s="807"/>
      <c r="AU4" s="807"/>
      <c r="AV4" s="807"/>
      <c r="AW4" s="807"/>
      <c r="AX4" s="807"/>
      <c r="AY4" s="807"/>
      <c r="AZ4" s="807"/>
      <c r="BA4" s="807"/>
    </row>
    <row r="5" spans="1:53" ht="36.75" customHeight="1" x14ac:dyDescent="0.4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97" t="s">
        <v>1</v>
      </c>
      <c r="Q5" s="840"/>
      <c r="R5" s="840"/>
      <c r="S5" s="840"/>
      <c r="T5" s="840"/>
      <c r="U5" s="840"/>
      <c r="V5" s="840"/>
      <c r="W5" s="840"/>
      <c r="X5" s="840"/>
      <c r="Y5" s="840"/>
      <c r="Z5" s="840"/>
      <c r="AA5" s="840"/>
      <c r="AB5" s="840"/>
      <c r="AC5" s="840"/>
      <c r="AD5" s="840"/>
      <c r="AE5" s="840"/>
      <c r="AF5" s="840"/>
      <c r="AG5" s="840"/>
      <c r="AH5" s="840"/>
      <c r="AI5" s="840"/>
      <c r="AJ5" s="840"/>
      <c r="AK5" s="840"/>
      <c r="AL5" s="840"/>
      <c r="AM5" s="840"/>
    </row>
    <row r="6" spans="1:53" s="3" customFormat="1" ht="24.75" customHeight="1" x14ac:dyDescent="0.4">
      <c r="A6" s="794" t="s">
        <v>105</v>
      </c>
      <c r="B6" s="794"/>
      <c r="C6" s="794"/>
      <c r="D6" s="794"/>
      <c r="E6" s="794"/>
      <c r="F6" s="794"/>
      <c r="G6" s="794"/>
      <c r="H6" s="794"/>
      <c r="I6" s="794"/>
      <c r="J6" s="794"/>
      <c r="K6" s="794"/>
      <c r="L6" s="794"/>
      <c r="M6" s="794"/>
      <c r="N6" s="794"/>
      <c r="O6" s="794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841"/>
      <c r="AP6" s="841"/>
      <c r="AQ6" s="841"/>
      <c r="AR6" s="841"/>
      <c r="AS6" s="841"/>
      <c r="AT6" s="841"/>
      <c r="AU6" s="841"/>
      <c r="AV6" s="841"/>
      <c r="AW6" s="841"/>
      <c r="AX6" s="841"/>
      <c r="AY6" s="841"/>
      <c r="AZ6" s="841"/>
      <c r="BA6" s="841"/>
    </row>
    <row r="7" spans="1:53" s="3" customFormat="1" ht="27" customHeight="1" x14ac:dyDescent="0.4">
      <c r="A7" s="794" t="s">
        <v>79</v>
      </c>
      <c r="B7" s="794"/>
      <c r="C7" s="794"/>
      <c r="D7" s="794"/>
      <c r="E7" s="794"/>
      <c r="F7" s="794"/>
      <c r="G7" s="794"/>
      <c r="H7" s="794"/>
      <c r="I7" s="794"/>
      <c r="J7" s="794"/>
      <c r="K7" s="794"/>
      <c r="L7" s="794"/>
      <c r="M7" s="794"/>
      <c r="N7" s="794"/>
      <c r="O7" s="794"/>
      <c r="P7" s="702" t="s">
        <v>106</v>
      </c>
      <c r="Q7" s="702"/>
      <c r="R7" s="702"/>
      <c r="S7" s="702"/>
      <c r="T7" s="702"/>
      <c r="U7" s="702"/>
      <c r="V7" s="702"/>
      <c r="W7" s="702"/>
      <c r="X7" s="702"/>
      <c r="Y7" s="702"/>
      <c r="Z7" s="702"/>
      <c r="AA7" s="702"/>
      <c r="AB7" s="702"/>
      <c r="AC7" s="702"/>
      <c r="AD7" s="702"/>
      <c r="AE7" s="702"/>
      <c r="AF7" s="702"/>
      <c r="AG7" s="702"/>
      <c r="AH7" s="702"/>
      <c r="AI7" s="702"/>
      <c r="AJ7" s="702"/>
      <c r="AK7" s="702"/>
      <c r="AL7" s="702"/>
      <c r="AM7" s="78"/>
      <c r="AN7" s="793" t="s">
        <v>107</v>
      </c>
      <c r="AO7" s="842"/>
      <c r="AP7" s="842"/>
      <c r="AQ7" s="842"/>
      <c r="AR7" s="842"/>
      <c r="AS7" s="842"/>
      <c r="AT7" s="842"/>
      <c r="AU7" s="842"/>
      <c r="AV7" s="842"/>
      <c r="AW7" s="842"/>
      <c r="AX7" s="842"/>
      <c r="AY7" s="842"/>
      <c r="AZ7" s="842"/>
      <c r="BA7" s="842"/>
    </row>
    <row r="8" spans="1:53" s="3" customFormat="1" ht="27.75" customHeight="1" x14ac:dyDescent="0.4">
      <c r="P8" s="702" t="s">
        <v>117</v>
      </c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8"/>
      <c r="AN8" s="808" t="s">
        <v>108</v>
      </c>
      <c r="AO8" s="808"/>
      <c r="AP8" s="808"/>
      <c r="AQ8" s="808"/>
      <c r="AR8" s="808"/>
      <c r="AS8" s="808"/>
      <c r="AT8" s="808"/>
      <c r="AU8" s="808"/>
      <c r="AV8" s="808"/>
      <c r="AW8" s="808"/>
      <c r="AX8" s="808"/>
      <c r="AY8" s="808"/>
      <c r="AZ8" s="808"/>
      <c r="BA8" s="808"/>
    </row>
    <row r="9" spans="1:53" s="3" customFormat="1" ht="27.75" customHeight="1" x14ac:dyDescent="0.4">
      <c r="P9" s="702" t="s">
        <v>167</v>
      </c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8"/>
      <c r="AN9" s="808"/>
      <c r="AO9" s="808"/>
      <c r="AP9" s="808"/>
      <c r="AQ9" s="808"/>
      <c r="AR9" s="808"/>
      <c r="AS9" s="808"/>
      <c r="AT9" s="808"/>
      <c r="AU9" s="808"/>
      <c r="AV9" s="808"/>
      <c r="AW9" s="808"/>
      <c r="AX9" s="808"/>
      <c r="AY9" s="808"/>
      <c r="AZ9" s="808"/>
      <c r="BA9" s="808"/>
    </row>
    <row r="10" spans="1:53" s="3" customFormat="1" ht="27.75" customHeight="1" x14ac:dyDescent="0.35">
      <c r="P10" s="809" t="s">
        <v>109</v>
      </c>
      <c r="Q10" s="810"/>
      <c r="R10" s="810"/>
      <c r="S10" s="810"/>
      <c r="T10" s="810"/>
      <c r="U10" s="810"/>
      <c r="V10" s="810"/>
      <c r="W10" s="810"/>
      <c r="X10" s="810"/>
      <c r="Y10" s="810"/>
      <c r="Z10" s="810"/>
      <c r="AA10" s="810"/>
      <c r="AB10" s="810"/>
      <c r="AC10" s="810"/>
      <c r="AD10" s="810"/>
      <c r="AE10" s="810"/>
      <c r="AF10" s="810"/>
      <c r="AG10" s="810"/>
      <c r="AH10" s="810"/>
      <c r="AI10" s="810"/>
      <c r="AJ10" s="810"/>
      <c r="AK10" s="810"/>
      <c r="AL10" s="811"/>
      <c r="AM10" s="811"/>
      <c r="AN10" s="808"/>
      <c r="AO10" s="808"/>
      <c r="AP10" s="808"/>
      <c r="AQ10" s="808"/>
      <c r="AR10" s="808"/>
      <c r="AS10" s="808"/>
      <c r="AT10" s="808"/>
      <c r="AU10" s="808"/>
      <c r="AV10" s="808"/>
      <c r="AW10" s="808"/>
      <c r="AX10" s="808"/>
      <c r="AY10" s="808"/>
      <c r="AZ10" s="808"/>
      <c r="BA10" s="808"/>
    </row>
    <row r="11" spans="1:53" s="3" customFormat="1" ht="27.75" customHeight="1" x14ac:dyDescent="0.4">
      <c r="P11" s="809" t="s">
        <v>169</v>
      </c>
      <c r="Q11" s="809"/>
      <c r="R11" s="809"/>
      <c r="S11" s="809"/>
      <c r="T11" s="809"/>
      <c r="U11" s="809"/>
      <c r="V11" s="809"/>
      <c r="W11" s="809"/>
      <c r="X11" s="809"/>
      <c r="Y11" s="809"/>
      <c r="Z11" s="809"/>
      <c r="AA11" s="809"/>
      <c r="AB11" s="809"/>
      <c r="AC11" s="809"/>
      <c r="AD11" s="809"/>
      <c r="AE11" s="809"/>
      <c r="AF11" s="809"/>
      <c r="AG11" s="809"/>
      <c r="AH11" s="809"/>
      <c r="AI11" s="809"/>
      <c r="AJ11" s="809"/>
      <c r="AK11" s="809"/>
      <c r="AL11" s="809"/>
      <c r="AM11" s="809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</row>
    <row r="12" spans="1:53" s="3" customFormat="1" ht="27.75" customHeight="1" x14ac:dyDescent="0.4">
      <c r="P12" s="7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1"/>
      <c r="AM12" s="8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</row>
    <row r="13" spans="1:53" s="3" customFormat="1" ht="22.5" x14ac:dyDescent="0.3">
      <c r="A13" s="839" t="s">
        <v>35</v>
      </c>
      <c r="B13" s="839"/>
      <c r="C13" s="839"/>
      <c r="D13" s="839"/>
      <c r="E13" s="839"/>
      <c r="F13" s="839"/>
      <c r="G13" s="839"/>
      <c r="H13" s="839"/>
      <c r="I13" s="839"/>
      <c r="J13" s="839"/>
      <c r="K13" s="839"/>
      <c r="L13" s="839"/>
      <c r="M13" s="839"/>
      <c r="N13" s="839"/>
      <c r="O13" s="839"/>
      <c r="P13" s="839"/>
      <c r="Q13" s="839"/>
      <c r="R13" s="839"/>
      <c r="S13" s="839"/>
      <c r="T13" s="839"/>
      <c r="U13" s="839"/>
      <c r="V13" s="839"/>
      <c r="W13" s="839"/>
      <c r="X13" s="839"/>
      <c r="Y13" s="839"/>
      <c r="Z13" s="839"/>
      <c r="AA13" s="839"/>
      <c r="AB13" s="839"/>
      <c r="AC13" s="839"/>
      <c r="AD13" s="839"/>
      <c r="AE13" s="839"/>
      <c r="AF13" s="839"/>
      <c r="AG13" s="839"/>
      <c r="AH13" s="839"/>
      <c r="AI13" s="839"/>
      <c r="AJ13" s="839"/>
      <c r="AK13" s="839"/>
      <c r="AL13" s="839"/>
      <c r="AM13" s="839"/>
      <c r="AN13" s="839"/>
      <c r="AO13" s="839"/>
      <c r="AP13" s="839"/>
      <c r="AQ13" s="839"/>
      <c r="AR13" s="839"/>
      <c r="AS13" s="839"/>
      <c r="AT13" s="839"/>
      <c r="AU13" s="839"/>
      <c r="AV13" s="839"/>
      <c r="AW13" s="839"/>
      <c r="AX13" s="839"/>
      <c r="AY13" s="839"/>
      <c r="AZ13" s="839"/>
      <c r="BA13" s="839"/>
    </row>
    <row r="14" spans="1:53" s="3" customFormat="1" ht="19.5" thickBot="1" x14ac:dyDescent="0.3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</row>
    <row r="15" spans="1:53" ht="18" customHeight="1" x14ac:dyDescent="0.25">
      <c r="A15" s="849" t="s">
        <v>2</v>
      </c>
      <c r="B15" s="843" t="s">
        <v>3</v>
      </c>
      <c r="C15" s="844"/>
      <c r="D15" s="844"/>
      <c r="E15" s="845"/>
      <c r="F15" s="843" t="s">
        <v>4</v>
      </c>
      <c r="G15" s="844"/>
      <c r="H15" s="844"/>
      <c r="I15" s="845"/>
      <c r="J15" s="802" t="s">
        <v>5</v>
      </c>
      <c r="K15" s="803"/>
      <c r="L15" s="803"/>
      <c r="M15" s="803"/>
      <c r="N15" s="802" t="s">
        <v>6</v>
      </c>
      <c r="O15" s="803"/>
      <c r="P15" s="803"/>
      <c r="Q15" s="803"/>
      <c r="R15" s="804"/>
      <c r="S15" s="802" t="s">
        <v>7</v>
      </c>
      <c r="T15" s="805"/>
      <c r="U15" s="805"/>
      <c r="V15" s="805"/>
      <c r="W15" s="804"/>
      <c r="X15" s="802" t="s">
        <v>8</v>
      </c>
      <c r="Y15" s="803"/>
      <c r="Z15" s="803"/>
      <c r="AA15" s="804"/>
      <c r="AB15" s="843" t="s">
        <v>9</v>
      </c>
      <c r="AC15" s="844"/>
      <c r="AD15" s="844"/>
      <c r="AE15" s="845"/>
      <c r="AF15" s="843" t="s">
        <v>10</v>
      </c>
      <c r="AG15" s="844"/>
      <c r="AH15" s="844"/>
      <c r="AI15" s="845"/>
      <c r="AJ15" s="802" t="s">
        <v>11</v>
      </c>
      <c r="AK15" s="805"/>
      <c r="AL15" s="805"/>
      <c r="AM15" s="805"/>
      <c r="AN15" s="804"/>
      <c r="AO15" s="802" t="s">
        <v>12</v>
      </c>
      <c r="AP15" s="803"/>
      <c r="AQ15" s="803"/>
      <c r="AR15" s="803"/>
      <c r="AS15" s="846" t="s">
        <v>13</v>
      </c>
      <c r="AT15" s="847"/>
      <c r="AU15" s="847"/>
      <c r="AV15" s="847"/>
      <c r="AW15" s="848"/>
      <c r="AX15" s="802" t="s">
        <v>14</v>
      </c>
      <c r="AY15" s="803"/>
      <c r="AZ15" s="803"/>
      <c r="BA15" s="804"/>
    </row>
    <row r="16" spans="1:53" s="5" customFormat="1" ht="20.25" customHeight="1" thickBot="1" x14ac:dyDescent="0.25">
      <c r="A16" s="850"/>
      <c r="B16" s="84">
        <v>1</v>
      </c>
      <c r="C16" s="85">
        <v>2</v>
      </c>
      <c r="D16" s="85">
        <v>3</v>
      </c>
      <c r="E16" s="86">
        <v>4</v>
      </c>
      <c r="F16" s="84">
        <v>5</v>
      </c>
      <c r="G16" s="85">
        <v>6</v>
      </c>
      <c r="H16" s="85">
        <v>7</v>
      </c>
      <c r="I16" s="86">
        <v>8</v>
      </c>
      <c r="J16" s="84">
        <v>9</v>
      </c>
      <c r="K16" s="85">
        <v>10</v>
      </c>
      <c r="L16" s="85">
        <v>11</v>
      </c>
      <c r="M16" s="87">
        <v>12</v>
      </c>
      <c r="N16" s="84">
        <v>13</v>
      </c>
      <c r="O16" s="85">
        <v>14</v>
      </c>
      <c r="P16" s="85">
        <v>15</v>
      </c>
      <c r="Q16" s="85">
        <v>16</v>
      </c>
      <c r="R16" s="86">
        <v>17</v>
      </c>
      <c r="S16" s="84">
        <v>18</v>
      </c>
      <c r="T16" s="85">
        <v>19</v>
      </c>
      <c r="U16" s="85">
        <v>20</v>
      </c>
      <c r="V16" s="85">
        <v>21</v>
      </c>
      <c r="W16" s="86">
        <v>22</v>
      </c>
      <c r="X16" s="84">
        <v>23</v>
      </c>
      <c r="Y16" s="85">
        <v>24</v>
      </c>
      <c r="Z16" s="85">
        <v>25</v>
      </c>
      <c r="AA16" s="86">
        <v>26</v>
      </c>
      <c r="AB16" s="84">
        <v>27</v>
      </c>
      <c r="AC16" s="85">
        <v>28</v>
      </c>
      <c r="AD16" s="85">
        <v>29</v>
      </c>
      <c r="AE16" s="86">
        <v>30</v>
      </c>
      <c r="AF16" s="84">
        <v>31</v>
      </c>
      <c r="AG16" s="85">
        <v>32</v>
      </c>
      <c r="AH16" s="85">
        <v>33</v>
      </c>
      <c r="AI16" s="86">
        <v>34</v>
      </c>
      <c r="AJ16" s="84">
        <v>35</v>
      </c>
      <c r="AK16" s="85">
        <v>36</v>
      </c>
      <c r="AL16" s="85">
        <v>37</v>
      </c>
      <c r="AM16" s="85">
        <v>38</v>
      </c>
      <c r="AN16" s="86">
        <v>39</v>
      </c>
      <c r="AO16" s="84">
        <v>40</v>
      </c>
      <c r="AP16" s="85">
        <v>41</v>
      </c>
      <c r="AQ16" s="85">
        <v>42</v>
      </c>
      <c r="AR16" s="87">
        <v>43</v>
      </c>
      <c r="AS16" s="84">
        <v>44</v>
      </c>
      <c r="AT16" s="85">
        <v>45</v>
      </c>
      <c r="AU16" s="85">
        <v>46</v>
      </c>
      <c r="AV16" s="85">
        <v>47</v>
      </c>
      <c r="AW16" s="86">
        <v>48</v>
      </c>
      <c r="AX16" s="84">
        <v>49</v>
      </c>
      <c r="AY16" s="85">
        <v>50</v>
      </c>
      <c r="AZ16" s="85">
        <v>51</v>
      </c>
      <c r="BA16" s="86">
        <v>52</v>
      </c>
    </row>
    <row r="17" spans="1:53" ht="20.100000000000001" customHeight="1" x14ac:dyDescent="0.3">
      <c r="A17" s="88">
        <v>1</v>
      </c>
      <c r="B17" s="89" t="s">
        <v>75</v>
      </c>
      <c r="C17" s="90" t="s">
        <v>75</v>
      </c>
      <c r="D17" s="90" t="s">
        <v>75</v>
      </c>
      <c r="E17" s="91" t="s">
        <v>75</v>
      </c>
      <c r="F17" s="89" t="s">
        <v>75</v>
      </c>
      <c r="G17" s="90" t="s">
        <v>75</v>
      </c>
      <c r="H17" s="90" t="s">
        <v>75</v>
      </c>
      <c r="I17" s="91" t="s">
        <v>75</v>
      </c>
      <c r="J17" s="89" t="s">
        <v>75</v>
      </c>
      <c r="K17" s="90" t="s">
        <v>75</v>
      </c>
      <c r="L17" s="90" t="s">
        <v>75</v>
      </c>
      <c r="M17" s="91" t="s">
        <v>75</v>
      </c>
      <c r="N17" s="89" t="s">
        <v>75</v>
      </c>
      <c r="O17" s="90" t="s">
        <v>75</v>
      </c>
      <c r="P17" s="90" t="s">
        <v>75</v>
      </c>
      <c r="Q17" s="90" t="s">
        <v>110</v>
      </c>
      <c r="R17" s="91" t="s">
        <v>110</v>
      </c>
      <c r="S17" s="89" t="s">
        <v>16</v>
      </c>
      <c r="T17" s="90" t="s">
        <v>16</v>
      </c>
      <c r="U17" s="90" t="s">
        <v>75</v>
      </c>
      <c r="V17" s="90" t="s">
        <v>75</v>
      </c>
      <c r="W17" s="91" t="s">
        <v>75</v>
      </c>
      <c r="X17" s="89" t="s">
        <v>75</v>
      </c>
      <c r="Y17" s="90" t="s">
        <v>75</v>
      </c>
      <c r="Z17" s="90" t="s">
        <v>75</v>
      </c>
      <c r="AA17" s="92" t="s">
        <v>75</v>
      </c>
      <c r="AB17" s="89" t="s">
        <v>75</v>
      </c>
      <c r="AC17" s="90" t="s">
        <v>75</v>
      </c>
      <c r="AD17" s="90" t="s">
        <v>17</v>
      </c>
      <c r="AE17" s="92" t="s">
        <v>17</v>
      </c>
      <c r="AF17" s="89" t="s">
        <v>17</v>
      </c>
      <c r="AG17" s="90" t="s">
        <v>75</v>
      </c>
      <c r="AH17" s="90" t="s">
        <v>75</v>
      </c>
      <c r="AI17" s="92" t="s">
        <v>75</v>
      </c>
      <c r="AJ17" s="89" t="s">
        <v>75</v>
      </c>
      <c r="AK17" s="90" t="s">
        <v>75</v>
      </c>
      <c r="AL17" s="90" t="s">
        <v>75</v>
      </c>
      <c r="AM17" s="90" t="s">
        <v>75</v>
      </c>
      <c r="AN17" s="91" t="s">
        <v>75</v>
      </c>
      <c r="AO17" s="93" t="s">
        <v>75</v>
      </c>
      <c r="AP17" s="90" t="s">
        <v>15</v>
      </c>
      <c r="AQ17" s="90" t="s">
        <v>15</v>
      </c>
      <c r="AR17" s="92" t="s">
        <v>16</v>
      </c>
      <c r="AS17" s="89" t="s">
        <v>16</v>
      </c>
      <c r="AT17" s="90" t="s">
        <v>16</v>
      </c>
      <c r="AU17" s="90" t="s">
        <v>16</v>
      </c>
      <c r="AV17" s="90" t="s">
        <v>16</v>
      </c>
      <c r="AW17" s="91" t="s">
        <v>16</v>
      </c>
      <c r="AX17" s="93" t="s">
        <v>16</v>
      </c>
      <c r="AY17" s="90" t="s">
        <v>16</v>
      </c>
      <c r="AZ17" s="90" t="s">
        <v>16</v>
      </c>
      <c r="BA17" s="91" t="s">
        <v>16</v>
      </c>
    </row>
    <row r="18" spans="1:53" ht="20.100000000000001" customHeight="1" x14ac:dyDescent="0.3">
      <c r="A18" s="94">
        <v>2</v>
      </c>
      <c r="B18" s="95" t="s">
        <v>17</v>
      </c>
      <c r="C18" s="68" t="s">
        <v>17</v>
      </c>
      <c r="D18" s="68" t="s">
        <v>17</v>
      </c>
      <c r="E18" s="96" t="s">
        <v>17</v>
      </c>
      <c r="F18" s="95" t="s">
        <v>18</v>
      </c>
      <c r="G18" s="68" t="s">
        <v>18</v>
      </c>
      <c r="H18" s="68" t="s">
        <v>18</v>
      </c>
      <c r="I18" s="96" t="s">
        <v>18</v>
      </c>
      <c r="J18" s="95" t="s">
        <v>18</v>
      </c>
      <c r="K18" s="68" t="s">
        <v>18</v>
      </c>
      <c r="L18" s="68" t="s">
        <v>18</v>
      </c>
      <c r="M18" s="96" t="s">
        <v>18</v>
      </c>
      <c r="N18" s="95" t="s">
        <v>18</v>
      </c>
      <c r="O18" s="68" t="s">
        <v>18</v>
      </c>
      <c r="P18" s="68" t="s">
        <v>18</v>
      </c>
      <c r="Q18" s="68" t="s">
        <v>82</v>
      </c>
      <c r="R18" s="96" t="s">
        <v>82</v>
      </c>
      <c r="S18" s="95"/>
      <c r="T18" s="68"/>
      <c r="U18" s="68"/>
      <c r="V18" s="68"/>
      <c r="W18" s="97"/>
      <c r="X18" s="95"/>
      <c r="Y18" s="68"/>
      <c r="Z18" s="68"/>
      <c r="AA18" s="97"/>
      <c r="AB18" s="95"/>
      <c r="AC18" s="68"/>
      <c r="AD18" s="68"/>
      <c r="AE18" s="97"/>
      <c r="AF18" s="95"/>
      <c r="AG18" s="68"/>
      <c r="AH18" s="68"/>
      <c r="AI18" s="97"/>
      <c r="AJ18" s="95"/>
      <c r="AK18" s="68"/>
      <c r="AL18" s="68"/>
      <c r="AM18" s="68"/>
      <c r="AN18" s="96"/>
      <c r="AO18" s="98"/>
      <c r="AP18" s="68"/>
      <c r="AQ18" s="68"/>
      <c r="AR18" s="97"/>
      <c r="AS18" s="99"/>
      <c r="AT18" s="100"/>
      <c r="AU18" s="68"/>
      <c r="AV18" s="68"/>
      <c r="AW18" s="96"/>
      <c r="AX18" s="101"/>
      <c r="AY18" s="68"/>
      <c r="AZ18" s="68"/>
      <c r="BA18" s="96"/>
    </row>
    <row r="19" spans="1:53" ht="20.100000000000001" customHeight="1" x14ac:dyDescent="0.3">
      <c r="A19" s="94"/>
      <c r="B19" s="95"/>
      <c r="C19" s="68"/>
      <c r="D19" s="68"/>
      <c r="E19" s="96"/>
      <c r="F19" s="95"/>
      <c r="G19" s="68"/>
      <c r="H19" s="68"/>
      <c r="I19" s="96"/>
      <c r="J19" s="95"/>
      <c r="K19" s="68"/>
      <c r="L19" s="68"/>
      <c r="M19" s="96"/>
      <c r="N19" s="95"/>
      <c r="O19" s="68"/>
      <c r="P19" s="68"/>
      <c r="Q19" s="68"/>
      <c r="R19" s="96"/>
      <c r="S19" s="95"/>
      <c r="T19" s="68"/>
      <c r="U19" s="68"/>
      <c r="V19" s="68"/>
      <c r="W19" s="102"/>
      <c r="X19" s="95"/>
      <c r="Y19" s="68"/>
      <c r="Z19" s="68"/>
      <c r="AA19" s="97"/>
      <c r="AB19" s="95"/>
      <c r="AC19" s="68"/>
      <c r="AD19" s="68"/>
      <c r="AE19" s="97"/>
      <c r="AF19" s="95"/>
      <c r="AG19" s="68"/>
      <c r="AH19" s="68"/>
      <c r="AI19" s="97"/>
      <c r="AJ19" s="95"/>
      <c r="AK19" s="68"/>
      <c r="AL19" s="68"/>
      <c r="AM19" s="68"/>
      <c r="AN19" s="96"/>
      <c r="AO19" s="98"/>
      <c r="AP19" s="68"/>
      <c r="AQ19" s="68"/>
      <c r="AR19" s="97"/>
      <c r="AS19" s="95"/>
      <c r="AT19" s="68"/>
      <c r="AU19" s="68"/>
      <c r="AV19" s="68"/>
      <c r="AW19" s="96"/>
      <c r="AX19" s="98"/>
      <c r="AY19" s="68"/>
      <c r="AZ19" s="68"/>
      <c r="BA19" s="96"/>
    </row>
    <row r="20" spans="1:53" ht="19.5" customHeight="1" thickBot="1" x14ac:dyDescent="0.35">
      <c r="A20" s="103"/>
      <c r="B20" s="104"/>
      <c r="C20" s="105"/>
      <c r="D20" s="105"/>
      <c r="E20" s="106"/>
      <c r="F20" s="104"/>
      <c r="G20" s="105"/>
      <c r="H20" s="105"/>
      <c r="I20" s="106"/>
      <c r="J20" s="104"/>
      <c r="K20" s="105"/>
      <c r="L20" s="105"/>
      <c r="M20" s="106"/>
      <c r="N20" s="104"/>
      <c r="O20" s="105"/>
      <c r="P20" s="105"/>
      <c r="Q20" s="105"/>
      <c r="R20" s="106"/>
      <c r="S20" s="104"/>
      <c r="T20" s="105"/>
      <c r="U20" s="105"/>
      <c r="V20" s="105"/>
      <c r="W20" s="107"/>
      <c r="X20" s="104"/>
      <c r="Y20" s="105"/>
      <c r="Z20" s="105"/>
      <c r="AA20" s="107"/>
      <c r="AB20" s="104"/>
      <c r="AC20" s="105"/>
      <c r="AD20" s="105"/>
      <c r="AE20" s="107"/>
      <c r="AF20" s="104"/>
      <c r="AG20" s="105"/>
      <c r="AH20" s="105"/>
      <c r="AI20" s="107"/>
      <c r="AJ20" s="104"/>
      <c r="AK20" s="105"/>
      <c r="AL20" s="105"/>
      <c r="AM20" s="105"/>
      <c r="AN20" s="106"/>
      <c r="AO20" s="108"/>
      <c r="AP20" s="105"/>
      <c r="AQ20" s="105"/>
      <c r="AR20" s="107"/>
      <c r="AS20" s="109"/>
      <c r="AT20" s="110"/>
      <c r="AU20" s="110"/>
      <c r="AV20" s="110"/>
      <c r="AW20" s="111"/>
      <c r="AX20" s="112"/>
      <c r="AY20" s="113"/>
      <c r="AZ20" s="113"/>
      <c r="BA20" s="114"/>
    </row>
    <row r="21" spans="1:53" ht="19.5" customHeight="1" x14ac:dyDescent="0.3">
      <c r="A21" s="69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6"/>
      <c r="AG21" s="116"/>
      <c r="AH21" s="116"/>
      <c r="AI21" s="116"/>
      <c r="AJ21" s="115"/>
      <c r="AK21" s="115"/>
      <c r="AL21" s="115"/>
      <c r="AM21" s="115"/>
      <c r="AN21" s="115"/>
      <c r="AO21" s="115"/>
      <c r="AP21" s="115"/>
      <c r="AQ21" s="115"/>
      <c r="AR21" s="115"/>
      <c r="AS21" s="117"/>
      <c r="AT21" s="21"/>
      <c r="AU21" s="21"/>
      <c r="AV21" s="21"/>
      <c r="AW21" s="21"/>
      <c r="AX21" s="21"/>
      <c r="AY21" s="21"/>
      <c r="AZ21" s="21"/>
      <c r="BA21" s="21"/>
    </row>
    <row r="22" spans="1:53" s="7" customFormat="1" ht="21" customHeight="1" x14ac:dyDescent="0.3">
      <c r="A22" s="787" t="s">
        <v>112</v>
      </c>
      <c r="B22" s="787"/>
      <c r="C22" s="787"/>
      <c r="D22" s="787"/>
      <c r="E22" s="787"/>
      <c r="F22" s="787"/>
      <c r="G22" s="787"/>
      <c r="H22" s="787"/>
      <c r="I22" s="787"/>
      <c r="J22" s="877"/>
      <c r="K22" s="877"/>
      <c r="L22" s="877"/>
      <c r="M22" s="877"/>
      <c r="N22" s="877"/>
      <c r="O22" s="877"/>
      <c r="P22" s="877"/>
      <c r="Q22" s="877"/>
      <c r="R22" s="877"/>
      <c r="S22" s="877"/>
      <c r="T22" s="877"/>
      <c r="U22" s="877"/>
      <c r="V22" s="877"/>
      <c r="W22" s="877"/>
      <c r="X22" s="877"/>
      <c r="Y22" s="877"/>
      <c r="Z22" s="877"/>
      <c r="AA22" s="877"/>
      <c r="AB22" s="877"/>
      <c r="AC22" s="877"/>
      <c r="AD22" s="877"/>
      <c r="AE22" s="877"/>
      <c r="AF22" s="877"/>
      <c r="AG22" s="877"/>
      <c r="AH22" s="877"/>
      <c r="AI22" s="877"/>
      <c r="AJ22" s="877"/>
      <c r="AK22" s="877"/>
      <c r="AL22" s="877"/>
      <c r="AM22" s="877"/>
      <c r="AN22" s="877"/>
      <c r="AO22" s="877"/>
      <c r="AP22" s="877"/>
      <c r="AQ22" s="877"/>
      <c r="AR22" s="877"/>
      <c r="AS22" s="877"/>
      <c r="AT22" s="877"/>
      <c r="AU22" s="877"/>
      <c r="AV22" s="118"/>
      <c r="AW22" s="118"/>
      <c r="AX22" s="118"/>
      <c r="AY22" s="118"/>
      <c r="AZ22" s="118"/>
      <c r="BA22" s="1"/>
    </row>
    <row r="23" spans="1:53" x14ac:dyDescent="0.25">
      <c r="AV23" s="118"/>
      <c r="AW23" s="118"/>
      <c r="AX23" s="118"/>
      <c r="AY23" s="118"/>
      <c r="AZ23" s="118"/>
    </row>
    <row r="24" spans="1:53" ht="21.75" customHeight="1" x14ac:dyDescent="0.3">
      <c r="A24" s="119" t="s">
        <v>113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878" t="s">
        <v>114</v>
      </c>
      <c r="AB24" s="878"/>
      <c r="AC24" s="878"/>
      <c r="AD24" s="878"/>
      <c r="AE24" s="878"/>
      <c r="AF24" s="878"/>
      <c r="AG24" s="878"/>
      <c r="AH24" s="878"/>
      <c r="AI24" s="878"/>
      <c r="AJ24" s="878"/>
      <c r="AK24" s="878"/>
      <c r="AL24" s="878"/>
      <c r="AM24" s="878"/>
      <c r="AN24" s="119"/>
      <c r="AO24" s="878" t="s">
        <v>49</v>
      </c>
      <c r="AP24" s="878"/>
      <c r="AQ24" s="878"/>
      <c r="AR24" s="878"/>
      <c r="AS24" s="878"/>
      <c r="AT24" s="878"/>
      <c r="AU24" s="878"/>
      <c r="AV24" s="878"/>
      <c r="AW24" s="878"/>
      <c r="AX24" s="878"/>
      <c r="AY24" s="878"/>
      <c r="AZ24" s="878"/>
      <c r="BA24" s="878"/>
    </row>
    <row r="25" spans="1:53" ht="11.25" customHeight="1" x14ac:dyDescent="0.3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3"/>
    </row>
    <row r="26" spans="1:53" ht="22.5" customHeight="1" x14ac:dyDescent="0.25">
      <c r="A26" s="879" t="s">
        <v>2</v>
      </c>
      <c r="B26" s="814"/>
      <c r="C26" s="831" t="s">
        <v>19</v>
      </c>
      <c r="D26" s="813"/>
      <c r="E26" s="813"/>
      <c r="F26" s="814"/>
      <c r="G26" s="880" t="s">
        <v>115</v>
      </c>
      <c r="H26" s="881"/>
      <c r="I26" s="882"/>
      <c r="J26" s="812" t="s">
        <v>21</v>
      </c>
      <c r="K26" s="813"/>
      <c r="L26" s="813"/>
      <c r="M26" s="814"/>
      <c r="N26" s="851" t="s">
        <v>68</v>
      </c>
      <c r="O26" s="852"/>
      <c r="P26" s="853"/>
      <c r="Q26" s="812" t="s">
        <v>69</v>
      </c>
      <c r="R26" s="889"/>
      <c r="S26" s="890"/>
      <c r="T26" s="812" t="s">
        <v>22</v>
      </c>
      <c r="U26" s="813"/>
      <c r="V26" s="814"/>
      <c r="W26" s="812" t="s">
        <v>67</v>
      </c>
      <c r="X26" s="813"/>
      <c r="Y26" s="814"/>
      <c r="Z26" s="21"/>
      <c r="AA26" s="821" t="s">
        <v>70</v>
      </c>
      <c r="AB26" s="822"/>
      <c r="AC26" s="822"/>
      <c r="AD26" s="822"/>
      <c r="AE26" s="822"/>
      <c r="AF26" s="823"/>
      <c r="AG26" s="824"/>
      <c r="AH26" s="829" t="s">
        <v>81</v>
      </c>
      <c r="AI26" s="830"/>
      <c r="AJ26" s="830"/>
      <c r="AK26" s="831" t="s">
        <v>48</v>
      </c>
      <c r="AL26" s="832"/>
      <c r="AM26" s="833"/>
      <c r="AN26" s="121"/>
      <c r="AO26" s="837" t="s">
        <v>50</v>
      </c>
      <c r="AP26" s="838"/>
      <c r="AQ26" s="838"/>
      <c r="AR26" s="838"/>
      <c r="AS26" s="851" t="s">
        <v>71</v>
      </c>
      <c r="AT26" s="852"/>
      <c r="AU26" s="852"/>
      <c r="AV26" s="852"/>
      <c r="AW26" s="853"/>
      <c r="AX26" s="829" t="s">
        <v>81</v>
      </c>
      <c r="AY26" s="829"/>
      <c r="AZ26" s="829"/>
      <c r="BA26" s="896"/>
    </row>
    <row r="27" spans="1:53" ht="15.75" customHeight="1" x14ac:dyDescent="0.25">
      <c r="A27" s="815"/>
      <c r="B27" s="817"/>
      <c r="C27" s="815"/>
      <c r="D27" s="816"/>
      <c r="E27" s="816"/>
      <c r="F27" s="817"/>
      <c r="G27" s="883"/>
      <c r="H27" s="884"/>
      <c r="I27" s="885"/>
      <c r="J27" s="815"/>
      <c r="K27" s="816"/>
      <c r="L27" s="816"/>
      <c r="M27" s="817"/>
      <c r="N27" s="854"/>
      <c r="O27" s="855"/>
      <c r="P27" s="856"/>
      <c r="Q27" s="891"/>
      <c r="R27" s="877"/>
      <c r="S27" s="892"/>
      <c r="T27" s="815"/>
      <c r="U27" s="816"/>
      <c r="V27" s="817"/>
      <c r="W27" s="815"/>
      <c r="X27" s="816"/>
      <c r="Y27" s="817"/>
      <c r="Z27" s="21"/>
      <c r="AA27" s="825"/>
      <c r="AB27" s="826"/>
      <c r="AC27" s="826"/>
      <c r="AD27" s="826"/>
      <c r="AE27" s="826"/>
      <c r="AF27" s="827"/>
      <c r="AG27" s="828"/>
      <c r="AH27" s="830"/>
      <c r="AI27" s="830"/>
      <c r="AJ27" s="830"/>
      <c r="AK27" s="834"/>
      <c r="AL27" s="835"/>
      <c r="AM27" s="836"/>
      <c r="AN27" s="121"/>
      <c r="AO27" s="838"/>
      <c r="AP27" s="838"/>
      <c r="AQ27" s="838"/>
      <c r="AR27" s="838"/>
      <c r="AS27" s="854"/>
      <c r="AT27" s="855"/>
      <c r="AU27" s="855"/>
      <c r="AV27" s="855"/>
      <c r="AW27" s="856"/>
      <c r="AX27" s="829"/>
      <c r="AY27" s="829"/>
      <c r="AZ27" s="829"/>
      <c r="BA27" s="896"/>
    </row>
    <row r="28" spans="1:53" ht="42" customHeight="1" x14ac:dyDescent="0.25">
      <c r="A28" s="818"/>
      <c r="B28" s="820"/>
      <c r="C28" s="818"/>
      <c r="D28" s="819"/>
      <c r="E28" s="819"/>
      <c r="F28" s="820"/>
      <c r="G28" s="886"/>
      <c r="H28" s="887"/>
      <c r="I28" s="888"/>
      <c r="J28" s="818"/>
      <c r="K28" s="819"/>
      <c r="L28" s="819"/>
      <c r="M28" s="820"/>
      <c r="N28" s="857"/>
      <c r="O28" s="858"/>
      <c r="P28" s="859"/>
      <c r="Q28" s="893"/>
      <c r="R28" s="894"/>
      <c r="S28" s="895"/>
      <c r="T28" s="818"/>
      <c r="U28" s="819"/>
      <c r="V28" s="820"/>
      <c r="W28" s="818"/>
      <c r="X28" s="819"/>
      <c r="Y28" s="820"/>
      <c r="Z28" s="21"/>
      <c r="AA28" s="897" t="s">
        <v>102</v>
      </c>
      <c r="AB28" s="898"/>
      <c r="AC28" s="898"/>
      <c r="AD28" s="898"/>
      <c r="AE28" s="898"/>
      <c r="AF28" s="863"/>
      <c r="AG28" s="864"/>
      <c r="AH28" s="899">
        <v>2</v>
      </c>
      <c r="AI28" s="900"/>
      <c r="AJ28" s="901"/>
      <c r="AK28" s="860">
        <v>3</v>
      </c>
      <c r="AL28" s="860"/>
      <c r="AM28" s="860"/>
      <c r="AN28" s="121"/>
      <c r="AO28" s="838"/>
      <c r="AP28" s="838"/>
      <c r="AQ28" s="838"/>
      <c r="AR28" s="838"/>
      <c r="AS28" s="854"/>
      <c r="AT28" s="855"/>
      <c r="AU28" s="855"/>
      <c r="AV28" s="855"/>
      <c r="AW28" s="856"/>
      <c r="AX28" s="829"/>
      <c r="AY28" s="829"/>
      <c r="AZ28" s="829"/>
      <c r="BA28" s="896"/>
    </row>
    <row r="29" spans="1:53" ht="26.25" customHeight="1" x14ac:dyDescent="0.3">
      <c r="A29" s="902">
        <v>1</v>
      </c>
      <c r="B29" s="903"/>
      <c r="C29" s="874">
        <f>COUNTIF($B17:$AO17,$B$17)</f>
        <v>33</v>
      </c>
      <c r="D29" s="904"/>
      <c r="E29" s="904"/>
      <c r="F29" s="905"/>
      <c r="G29" s="874">
        <v>4</v>
      </c>
      <c r="H29" s="904"/>
      <c r="I29" s="905"/>
      <c r="J29" s="874">
        <v>3</v>
      </c>
      <c r="K29" s="904"/>
      <c r="L29" s="904"/>
      <c r="M29" s="905"/>
      <c r="N29" s="874"/>
      <c r="O29" s="904"/>
      <c r="P29" s="905"/>
      <c r="Q29" s="915"/>
      <c r="R29" s="913"/>
      <c r="S29" s="914"/>
      <c r="T29" s="874">
        <v>12</v>
      </c>
      <c r="U29" s="875"/>
      <c r="V29" s="916"/>
      <c r="W29" s="874">
        <f>C29+G29+J29+N29+Q29+T29</f>
        <v>52</v>
      </c>
      <c r="X29" s="875"/>
      <c r="Y29" s="876"/>
      <c r="Z29" s="21"/>
      <c r="AA29" s="917" t="s">
        <v>72</v>
      </c>
      <c r="AB29" s="823"/>
      <c r="AC29" s="823"/>
      <c r="AD29" s="823"/>
      <c r="AE29" s="823"/>
      <c r="AF29" s="823"/>
      <c r="AG29" s="824"/>
      <c r="AH29" s="860">
        <v>3</v>
      </c>
      <c r="AI29" s="906"/>
      <c r="AJ29" s="906"/>
      <c r="AK29" s="860">
        <v>4</v>
      </c>
      <c r="AL29" s="906"/>
      <c r="AM29" s="906"/>
      <c r="AN29" s="121"/>
      <c r="AO29" s="838"/>
      <c r="AP29" s="838"/>
      <c r="AQ29" s="838"/>
      <c r="AR29" s="838"/>
      <c r="AS29" s="857"/>
      <c r="AT29" s="858"/>
      <c r="AU29" s="858"/>
      <c r="AV29" s="858"/>
      <c r="AW29" s="859"/>
      <c r="AX29" s="829"/>
      <c r="AY29" s="829"/>
      <c r="AZ29" s="829"/>
      <c r="BA29" s="896"/>
    </row>
    <row r="30" spans="1:53" ht="27" customHeight="1" x14ac:dyDescent="0.3">
      <c r="A30" s="907">
        <v>2</v>
      </c>
      <c r="B30" s="908"/>
      <c r="C30" s="874"/>
      <c r="D30" s="904"/>
      <c r="E30" s="904"/>
      <c r="F30" s="905"/>
      <c r="G30" s="909"/>
      <c r="H30" s="910"/>
      <c r="I30" s="911"/>
      <c r="J30" s="909">
        <v>4</v>
      </c>
      <c r="K30" s="910"/>
      <c r="L30" s="910"/>
      <c r="M30" s="911"/>
      <c r="N30" s="909">
        <v>11</v>
      </c>
      <c r="O30" s="910"/>
      <c r="P30" s="911"/>
      <c r="Q30" s="912">
        <v>2</v>
      </c>
      <c r="R30" s="913"/>
      <c r="S30" s="914"/>
      <c r="T30" s="909"/>
      <c r="U30" s="872"/>
      <c r="V30" s="873"/>
      <c r="W30" s="874">
        <f t="shared" ref="W30" si="0">C30+G30+J30+N30+Q30+T30</f>
        <v>17</v>
      </c>
      <c r="X30" s="875"/>
      <c r="Y30" s="876"/>
      <c r="Z30" s="21"/>
      <c r="AA30" s="918"/>
      <c r="AB30" s="827"/>
      <c r="AC30" s="827"/>
      <c r="AD30" s="827"/>
      <c r="AE30" s="827"/>
      <c r="AF30" s="827"/>
      <c r="AG30" s="828"/>
      <c r="AH30" s="906"/>
      <c r="AI30" s="906"/>
      <c r="AJ30" s="906"/>
      <c r="AK30" s="906"/>
      <c r="AL30" s="906"/>
      <c r="AM30" s="906"/>
      <c r="AN30" s="121"/>
      <c r="AO30" s="860" t="s">
        <v>23</v>
      </c>
      <c r="AP30" s="860"/>
      <c r="AQ30" s="860"/>
      <c r="AR30" s="860"/>
      <c r="AS30" s="861" t="s">
        <v>116</v>
      </c>
      <c r="AT30" s="861"/>
      <c r="AU30" s="861"/>
      <c r="AV30" s="861"/>
      <c r="AW30" s="861"/>
      <c r="AX30" s="934">
        <v>3</v>
      </c>
      <c r="AY30" s="934"/>
      <c r="AZ30" s="934"/>
      <c r="BA30" s="934"/>
    </row>
    <row r="31" spans="1:53" ht="21.75" customHeight="1" x14ac:dyDescent="0.3">
      <c r="A31" s="907"/>
      <c r="B31" s="908"/>
      <c r="C31" s="874"/>
      <c r="D31" s="904"/>
      <c r="E31" s="904"/>
      <c r="F31" s="905"/>
      <c r="G31" s="909"/>
      <c r="H31" s="910"/>
      <c r="I31" s="911"/>
      <c r="J31" s="909"/>
      <c r="K31" s="910"/>
      <c r="L31" s="910"/>
      <c r="M31" s="911"/>
      <c r="N31" s="909"/>
      <c r="O31" s="910"/>
      <c r="P31" s="911"/>
      <c r="Q31" s="915"/>
      <c r="R31" s="913"/>
      <c r="S31" s="914"/>
      <c r="T31" s="909"/>
      <c r="U31" s="872"/>
      <c r="V31" s="873"/>
      <c r="W31" s="874"/>
      <c r="X31" s="875"/>
      <c r="Y31" s="876"/>
      <c r="Z31" s="21"/>
      <c r="AA31" s="917" t="s">
        <v>101</v>
      </c>
      <c r="AB31" s="823"/>
      <c r="AC31" s="823"/>
      <c r="AD31" s="823"/>
      <c r="AE31" s="823"/>
      <c r="AF31" s="823"/>
      <c r="AG31" s="824"/>
      <c r="AH31" s="860">
        <v>3</v>
      </c>
      <c r="AI31" s="906"/>
      <c r="AJ31" s="906"/>
      <c r="AK31" s="860">
        <v>11</v>
      </c>
      <c r="AL31" s="906"/>
      <c r="AM31" s="906"/>
      <c r="AN31" s="121"/>
      <c r="AO31" s="860"/>
      <c r="AP31" s="860"/>
      <c r="AQ31" s="860"/>
      <c r="AR31" s="860"/>
      <c r="AS31" s="861"/>
      <c r="AT31" s="861"/>
      <c r="AU31" s="861"/>
      <c r="AV31" s="861"/>
      <c r="AW31" s="861"/>
      <c r="AX31" s="934"/>
      <c r="AY31" s="934"/>
      <c r="AZ31" s="934"/>
      <c r="BA31" s="934"/>
    </row>
    <row r="32" spans="1:53" ht="25.5" customHeight="1" x14ac:dyDescent="0.3">
      <c r="A32" s="907"/>
      <c r="B32" s="908"/>
      <c r="C32" s="874"/>
      <c r="D32" s="904"/>
      <c r="E32" s="904"/>
      <c r="F32" s="905"/>
      <c r="G32" s="909"/>
      <c r="H32" s="910"/>
      <c r="I32" s="911"/>
      <c r="J32" s="909"/>
      <c r="K32" s="910"/>
      <c r="L32" s="910"/>
      <c r="M32" s="911"/>
      <c r="N32" s="909"/>
      <c r="O32" s="910"/>
      <c r="P32" s="911"/>
      <c r="Q32" s="912"/>
      <c r="R32" s="913"/>
      <c r="S32" s="914"/>
      <c r="T32" s="871"/>
      <c r="U32" s="872"/>
      <c r="V32" s="873"/>
      <c r="W32" s="874"/>
      <c r="X32" s="875"/>
      <c r="Y32" s="876"/>
      <c r="Z32" s="21"/>
      <c r="AA32" s="918"/>
      <c r="AB32" s="827"/>
      <c r="AC32" s="827"/>
      <c r="AD32" s="827"/>
      <c r="AE32" s="827"/>
      <c r="AF32" s="827"/>
      <c r="AG32" s="828"/>
      <c r="AH32" s="906"/>
      <c r="AI32" s="906"/>
      <c r="AJ32" s="906"/>
      <c r="AK32" s="906"/>
      <c r="AL32" s="906"/>
      <c r="AM32" s="906"/>
      <c r="AN32" s="122"/>
      <c r="AO32" s="860"/>
      <c r="AP32" s="860"/>
      <c r="AQ32" s="860"/>
      <c r="AR32" s="860"/>
      <c r="AS32" s="861"/>
      <c r="AT32" s="861"/>
      <c r="AU32" s="861"/>
      <c r="AV32" s="861"/>
      <c r="AW32" s="861"/>
      <c r="AX32" s="934"/>
      <c r="AY32" s="934"/>
      <c r="AZ32" s="934"/>
      <c r="BA32" s="934"/>
    </row>
    <row r="33" spans="1:53" ht="34.5" customHeight="1" x14ac:dyDescent="0.25">
      <c r="A33" s="919" t="s">
        <v>24</v>
      </c>
      <c r="B33" s="920"/>
      <c r="C33" s="921">
        <f>SUM(C29:F32)</f>
        <v>33</v>
      </c>
      <c r="D33" s="922"/>
      <c r="E33" s="922"/>
      <c r="F33" s="923"/>
      <c r="G33" s="924">
        <f>SUM(G29:I32)</f>
        <v>4</v>
      </c>
      <c r="H33" s="925"/>
      <c r="I33" s="920"/>
      <c r="J33" s="926">
        <f>SUM(J29:M32)</f>
        <v>7</v>
      </c>
      <c r="K33" s="927"/>
      <c r="L33" s="927"/>
      <c r="M33" s="928"/>
      <c r="N33" s="926">
        <f>SUM(N29:P32)</f>
        <v>11</v>
      </c>
      <c r="O33" s="927"/>
      <c r="P33" s="928"/>
      <c r="Q33" s="929">
        <f>SUM(Q29:S32)</f>
        <v>2</v>
      </c>
      <c r="R33" s="930"/>
      <c r="S33" s="931"/>
      <c r="T33" s="924">
        <f>SUM(T29:V32)</f>
        <v>12</v>
      </c>
      <c r="U33" s="932"/>
      <c r="V33" s="933"/>
      <c r="W33" s="924">
        <f>SUM(W29:Y32)</f>
        <v>69</v>
      </c>
      <c r="X33" s="932"/>
      <c r="Y33" s="933"/>
      <c r="Z33" s="21"/>
      <c r="AA33" s="862"/>
      <c r="AB33" s="863"/>
      <c r="AC33" s="863"/>
      <c r="AD33" s="863"/>
      <c r="AE33" s="863"/>
      <c r="AF33" s="863"/>
      <c r="AG33" s="864"/>
      <c r="AH33" s="865"/>
      <c r="AI33" s="866"/>
      <c r="AJ33" s="867"/>
      <c r="AK33" s="868"/>
      <c r="AL33" s="869"/>
      <c r="AM33" s="870"/>
      <c r="AN33" s="22"/>
      <c r="AO33" s="860"/>
      <c r="AP33" s="860"/>
      <c r="AQ33" s="860"/>
      <c r="AR33" s="860"/>
      <c r="AS33" s="861"/>
      <c r="AT33" s="861"/>
      <c r="AU33" s="861"/>
      <c r="AV33" s="861"/>
      <c r="AW33" s="861"/>
      <c r="AX33" s="934"/>
      <c r="AY33" s="934"/>
      <c r="AZ33" s="934"/>
      <c r="BA33" s="934"/>
    </row>
  </sheetData>
  <mergeCells count="104"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90"/>
  <sheetViews>
    <sheetView view="pageBreakPreview" topLeftCell="A50" zoomScale="75" zoomScaleNormal="50" zoomScaleSheetLayoutView="75" workbookViewId="0">
      <selection activeCell="D12" sqref="D12"/>
    </sheetView>
  </sheetViews>
  <sheetFormatPr defaultRowHeight="15.75" x14ac:dyDescent="0.2"/>
  <cols>
    <col min="1" max="1" width="11.28515625" style="498" customWidth="1"/>
    <col min="2" max="2" width="47.28515625" style="152" customWidth="1"/>
    <col min="3" max="3" width="6.7109375" style="499" customWidth="1"/>
    <col min="4" max="4" width="12" style="500" customWidth="1"/>
    <col min="5" max="5" width="7.28515625" style="500" customWidth="1"/>
    <col min="6" max="6" width="6.42578125" style="499" customWidth="1"/>
    <col min="7" max="7" width="7.42578125" style="499" customWidth="1"/>
    <col min="8" max="8" width="9.85546875" style="499" customWidth="1"/>
    <col min="9" max="9" width="8.7109375" style="152" customWidth="1"/>
    <col min="10" max="10" width="8" style="152" customWidth="1"/>
    <col min="11" max="11" width="8.140625" style="152" customWidth="1"/>
    <col min="12" max="12" width="7.85546875" style="152" customWidth="1"/>
    <col min="13" max="13" width="8.85546875" style="152" customWidth="1"/>
    <col min="14" max="14" width="6.140625" style="152" customWidth="1"/>
    <col min="15" max="15" width="6.28515625" style="152" customWidth="1"/>
    <col min="16" max="17" width="6.42578125" style="152" customWidth="1"/>
    <col min="18" max="18" width="6.5703125" style="152" customWidth="1"/>
    <col min="19" max="19" width="6.28515625" style="152" customWidth="1"/>
    <col min="20" max="20" width="5.5703125" style="152" customWidth="1"/>
    <col min="21" max="21" width="5.7109375" style="152" customWidth="1"/>
    <col min="22" max="26" width="0" style="152" hidden="1" customWidth="1"/>
    <col min="27" max="16384" width="9.140625" style="152"/>
  </cols>
  <sheetData>
    <row r="1" spans="1:26" s="142" customFormat="1" ht="18.75" thickBot="1" x14ac:dyDescent="0.25">
      <c r="A1" s="1022" t="s">
        <v>231</v>
      </c>
      <c r="B1" s="1023"/>
      <c r="C1" s="1023"/>
      <c r="D1" s="1023"/>
      <c r="E1" s="1023"/>
      <c r="F1" s="1023"/>
      <c r="G1" s="1023"/>
      <c r="H1" s="1023"/>
      <c r="I1" s="1023"/>
      <c r="J1" s="1023"/>
      <c r="K1" s="1023"/>
      <c r="L1" s="1023"/>
      <c r="M1" s="1023"/>
      <c r="N1" s="1023"/>
      <c r="O1" s="1023"/>
      <c r="P1" s="1023"/>
      <c r="Q1" s="1023"/>
      <c r="R1" s="1023"/>
      <c r="S1" s="1023"/>
      <c r="T1" s="1023"/>
      <c r="U1" s="1024"/>
    </row>
    <row r="2" spans="1:26" s="142" customFormat="1" x14ac:dyDescent="0.2">
      <c r="A2" s="1025" t="s">
        <v>124</v>
      </c>
      <c r="B2" s="1028" t="s">
        <v>180</v>
      </c>
      <c r="C2" s="1031" t="s">
        <v>80</v>
      </c>
      <c r="D2" s="1032"/>
      <c r="E2" s="1032"/>
      <c r="F2" s="1033"/>
      <c r="G2" s="1034" t="s">
        <v>125</v>
      </c>
      <c r="H2" s="1037" t="s">
        <v>126</v>
      </c>
      <c r="I2" s="1038"/>
      <c r="J2" s="1038"/>
      <c r="K2" s="1038"/>
      <c r="L2" s="1038"/>
      <c r="M2" s="1039"/>
      <c r="N2" s="1040" t="s">
        <v>267</v>
      </c>
      <c r="O2" s="1041"/>
      <c r="P2" s="1041"/>
      <c r="Q2" s="1041"/>
      <c r="R2" s="1041"/>
      <c r="S2" s="1041"/>
      <c r="T2" s="1041"/>
      <c r="U2" s="1042"/>
    </row>
    <row r="3" spans="1:26" s="142" customFormat="1" ht="16.5" thickBot="1" x14ac:dyDescent="0.25">
      <c r="A3" s="1026"/>
      <c r="B3" s="1029"/>
      <c r="C3" s="1046" t="s">
        <v>29</v>
      </c>
      <c r="D3" s="1010" t="s">
        <v>30</v>
      </c>
      <c r="E3" s="1048" t="s">
        <v>53</v>
      </c>
      <c r="F3" s="1049"/>
      <c r="G3" s="1035"/>
      <c r="H3" s="1000" t="s">
        <v>28</v>
      </c>
      <c r="I3" s="1003" t="s">
        <v>127</v>
      </c>
      <c r="J3" s="1004"/>
      <c r="K3" s="1004"/>
      <c r="L3" s="1005"/>
      <c r="M3" s="1006" t="s">
        <v>128</v>
      </c>
      <c r="N3" s="1043"/>
      <c r="O3" s="1044"/>
      <c r="P3" s="1044"/>
      <c r="Q3" s="1044"/>
      <c r="R3" s="1044"/>
      <c r="S3" s="1044"/>
      <c r="T3" s="1044"/>
      <c r="U3" s="1045"/>
    </row>
    <row r="4" spans="1:26" s="142" customFormat="1" x14ac:dyDescent="0.2">
      <c r="A4" s="1026"/>
      <c r="B4" s="1029"/>
      <c r="C4" s="1046"/>
      <c r="D4" s="1010"/>
      <c r="E4" s="1010" t="s">
        <v>54</v>
      </c>
      <c r="F4" s="1012" t="s">
        <v>55</v>
      </c>
      <c r="G4" s="1035"/>
      <c r="H4" s="1001"/>
      <c r="I4" s="1014" t="s">
        <v>24</v>
      </c>
      <c r="J4" s="1014" t="s">
        <v>31</v>
      </c>
      <c r="K4" s="1014" t="s">
        <v>129</v>
      </c>
      <c r="L4" s="1014" t="s">
        <v>130</v>
      </c>
      <c r="M4" s="1007"/>
      <c r="N4" s="1017" t="s">
        <v>63</v>
      </c>
      <c r="O4" s="1018"/>
      <c r="P4" s="1017" t="s">
        <v>73</v>
      </c>
      <c r="Q4" s="1018"/>
      <c r="R4" s="1017"/>
      <c r="S4" s="1018"/>
      <c r="T4" s="1017"/>
      <c r="U4" s="1018"/>
    </row>
    <row r="5" spans="1:26" s="142" customFormat="1" ht="16.5" thickBot="1" x14ac:dyDescent="0.25">
      <c r="A5" s="1026"/>
      <c r="B5" s="1029"/>
      <c r="C5" s="1046"/>
      <c r="D5" s="1010"/>
      <c r="E5" s="1010"/>
      <c r="F5" s="1012"/>
      <c r="G5" s="1035"/>
      <c r="H5" s="1001"/>
      <c r="I5" s="1015"/>
      <c r="J5" s="1015"/>
      <c r="K5" s="1015"/>
      <c r="L5" s="1015"/>
      <c r="M5" s="1007"/>
      <c r="N5" s="259">
        <v>1</v>
      </c>
      <c r="O5" s="260">
        <v>2</v>
      </c>
      <c r="P5" s="259">
        <v>3</v>
      </c>
      <c r="Q5" s="261"/>
      <c r="R5" s="262"/>
      <c r="S5" s="261"/>
      <c r="T5" s="259"/>
      <c r="U5" s="261"/>
    </row>
    <row r="6" spans="1:26" s="142" customFormat="1" ht="16.5" thickBot="1" x14ac:dyDescent="0.25">
      <c r="A6" s="1026"/>
      <c r="B6" s="1029"/>
      <c r="C6" s="1046"/>
      <c r="D6" s="1010"/>
      <c r="E6" s="1010"/>
      <c r="F6" s="1012"/>
      <c r="G6" s="1035"/>
      <c r="H6" s="1001"/>
      <c r="I6" s="1015"/>
      <c r="J6" s="1015"/>
      <c r="K6" s="1015"/>
      <c r="L6" s="1015"/>
      <c r="M6" s="1008"/>
      <c r="N6" s="1019"/>
      <c r="O6" s="1020"/>
      <c r="P6" s="1020"/>
      <c r="Q6" s="1020"/>
      <c r="R6" s="1020"/>
      <c r="S6" s="1020"/>
      <c r="T6" s="1020"/>
      <c r="U6" s="1021"/>
    </row>
    <row r="7" spans="1:26" s="142" customFormat="1" ht="16.5" thickBot="1" x14ac:dyDescent="0.25">
      <c r="A7" s="1027"/>
      <c r="B7" s="1030"/>
      <c r="C7" s="1047"/>
      <c r="D7" s="1011"/>
      <c r="E7" s="1011"/>
      <c r="F7" s="1013"/>
      <c r="G7" s="1036"/>
      <c r="H7" s="1002"/>
      <c r="I7" s="1016"/>
      <c r="J7" s="1016"/>
      <c r="K7" s="1016"/>
      <c r="L7" s="1016"/>
      <c r="M7" s="1009"/>
      <c r="N7" s="263"/>
      <c r="O7" s="264"/>
      <c r="P7" s="263"/>
      <c r="Q7" s="264"/>
      <c r="R7" s="263"/>
      <c r="S7" s="264"/>
      <c r="T7" s="263"/>
      <c r="U7" s="264"/>
    </row>
    <row r="8" spans="1:26" s="142" customFormat="1" ht="16.5" thickBot="1" x14ac:dyDescent="0.25">
      <c r="A8" s="265">
        <v>1</v>
      </c>
      <c r="B8" s="266">
        <v>2</v>
      </c>
      <c r="C8" s="267">
        <v>3</v>
      </c>
      <c r="D8" s="265">
        <v>4</v>
      </c>
      <c r="E8" s="265">
        <v>5</v>
      </c>
      <c r="F8" s="265">
        <v>6</v>
      </c>
      <c r="G8" s="265">
        <v>7</v>
      </c>
      <c r="H8" s="265">
        <v>8</v>
      </c>
      <c r="I8" s="265">
        <v>9</v>
      </c>
      <c r="J8" s="265">
        <v>10</v>
      </c>
      <c r="K8" s="265">
        <v>11</v>
      </c>
      <c r="L8" s="265">
        <v>12</v>
      </c>
      <c r="M8" s="268">
        <v>13</v>
      </c>
      <c r="N8" s="263">
        <v>14</v>
      </c>
      <c r="O8" s="263">
        <v>15</v>
      </c>
      <c r="P8" s="269">
        <v>16</v>
      </c>
      <c r="Q8" s="263">
        <v>17</v>
      </c>
      <c r="R8" s="269">
        <v>18</v>
      </c>
      <c r="S8" s="263">
        <v>19</v>
      </c>
      <c r="T8" s="269">
        <v>20</v>
      </c>
      <c r="U8" s="266">
        <v>21</v>
      </c>
      <c r="V8" s="145">
        <v>22</v>
      </c>
      <c r="W8" s="144">
        <v>23</v>
      </c>
      <c r="X8" s="143">
        <v>24</v>
      </c>
      <c r="Y8" s="144">
        <v>25</v>
      </c>
      <c r="Z8" s="143">
        <v>26</v>
      </c>
    </row>
    <row r="9" spans="1:26" s="142" customFormat="1" ht="27" customHeight="1" thickBot="1" x14ac:dyDescent="0.25">
      <c r="A9" s="996" t="s">
        <v>131</v>
      </c>
      <c r="B9" s="997"/>
      <c r="C9" s="998"/>
      <c r="D9" s="998"/>
      <c r="E9" s="998"/>
      <c r="F9" s="998"/>
      <c r="G9" s="998"/>
      <c r="H9" s="998"/>
      <c r="I9" s="998"/>
      <c r="J9" s="998"/>
      <c r="K9" s="998"/>
      <c r="L9" s="998"/>
      <c r="M9" s="998"/>
      <c r="N9" s="997"/>
      <c r="O9" s="997"/>
      <c r="P9" s="997"/>
      <c r="Q9" s="997"/>
      <c r="R9" s="997"/>
      <c r="S9" s="997"/>
      <c r="T9" s="997"/>
      <c r="U9" s="999"/>
    </row>
    <row r="10" spans="1:26" s="142" customFormat="1" ht="16.5" thickBot="1" x14ac:dyDescent="0.25">
      <c r="A10" s="972" t="s">
        <v>132</v>
      </c>
      <c r="B10" s="957"/>
      <c r="C10" s="957"/>
      <c r="D10" s="957"/>
      <c r="E10" s="957"/>
      <c r="F10" s="957"/>
      <c r="G10" s="957"/>
      <c r="H10" s="957"/>
      <c r="I10" s="957"/>
      <c r="J10" s="957"/>
      <c r="K10" s="957"/>
      <c r="L10" s="957"/>
      <c r="M10" s="957"/>
      <c r="N10" s="957"/>
      <c r="O10" s="957"/>
      <c r="P10" s="957"/>
      <c r="Q10" s="957"/>
      <c r="R10" s="957"/>
      <c r="S10" s="957"/>
      <c r="T10" s="957"/>
      <c r="U10" s="973"/>
    </row>
    <row r="11" spans="1:26" s="222" customFormat="1" ht="37.5" customHeight="1" thickBot="1" x14ac:dyDescent="0.25">
      <c r="A11" s="270" t="s">
        <v>74</v>
      </c>
      <c r="B11" s="271" t="str">
        <f>'семестровка Маркетинг'!C12</f>
        <v>Психологія лідерства та професійної успішності</v>
      </c>
      <c r="C11" s="272"/>
      <c r="D11" s="273" t="s">
        <v>172</v>
      </c>
      <c r="E11" s="273"/>
      <c r="F11" s="274"/>
      <c r="G11" s="275">
        <f>'семестровка Маркетинг'!D10</f>
        <v>3</v>
      </c>
      <c r="H11" s="275">
        <f>'семестровка Маркетинг'!E10</f>
        <v>90</v>
      </c>
      <c r="I11" s="275">
        <f>'семестровка Маркетинг'!F10</f>
        <v>4</v>
      </c>
      <c r="J11" s="276" t="str">
        <f>'семестровка Маркетинг'!P10</f>
        <v>4/0</v>
      </c>
      <c r="K11" s="276"/>
      <c r="L11" s="276"/>
      <c r="M11" s="277">
        <f>H11-I11</f>
        <v>86</v>
      </c>
      <c r="N11" s="278" t="str">
        <f>'семестровка Маркетинг'!S10</f>
        <v>4/0</v>
      </c>
      <c r="O11" s="279"/>
      <c r="P11" s="280"/>
      <c r="Q11" s="281"/>
      <c r="R11" s="282"/>
      <c r="S11" s="281"/>
      <c r="T11" s="282"/>
      <c r="U11" s="279"/>
    </row>
    <row r="12" spans="1:26" s="222" customFormat="1" ht="31.5" x14ac:dyDescent="0.2">
      <c r="A12" s="283" t="s">
        <v>171</v>
      </c>
      <c r="B12" s="284" t="s">
        <v>123</v>
      </c>
      <c r="C12" s="285"/>
      <c r="D12" s="286" t="s">
        <v>172</v>
      </c>
      <c r="E12" s="286"/>
      <c r="F12" s="287"/>
      <c r="G12" s="288">
        <f>'семестровка Маркетинг'!D11</f>
        <v>3</v>
      </c>
      <c r="H12" s="288">
        <f>'семестровка Маркетинг'!E11</f>
        <v>90</v>
      </c>
      <c r="I12" s="288">
        <f>'семестровка Маркетинг'!F11</f>
        <v>4</v>
      </c>
      <c r="J12" s="276"/>
      <c r="K12" s="276"/>
      <c r="L12" s="276" t="str">
        <f>'семестровка Маркетинг'!R11</f>
        <v>4/0</v>
      </c>
      <c r="M12" s="289">
        <f>H12-I12</f>
        <v>86</v>
      </c>
      <c r="N12" s="278" t="str">
        <f>'семестровка Маркетинг'!S11</f>
        <v>4/0</v>
      </c>
      <c r="O12" s="290"/>
      <c r="P12" s="291"/>
      <c r="Q12" s="292"/>
      <c r="R12" s="293"/>
      <c r="S12" s="292"/>
      <c r="T12" s="293"/>
      <c r="U12" s="290"/>
    </row>
    <row r="13" spans="1:26" s="146" customFormat="1" ht="32.25" thickBot="1" x14ac:dyDescent="0.25">
      <c r="A13" s="283" t="s">
        <v>173</v>
      </c>
      <c r="B13" s="284" t="s">
        <v>159</v>
      </c>
      <c r="C13" s="285"/>
      <c r="D13" s="286" t="s">
        <v>174</v>
      </c>
      <c r="E13" s="286"/>
      <c r="F13" s="287"/>
      <c r="G13" s="288">
        <f>'семестровка Маркетинг'!D33</f>
        <v>3</v>
      </c>
      <c r="H13" s="288">
        <f>'семестровка Маркетинг'!E33</f>
        <v>90</v>
      </c>
      <c r="I13" s="288">
        <f>'семестровка Маркетинг'!F33</f>
        <v>8</v>
      </c>
      <c r="J13" s="294" t="str">
        <f>'семестровка Маркетинг'!P33</f>
        <v>6/0</v>
      </c>
      <c r="K13" s="294"/>
      <c r="L13" s="294" t="str">
        <f>'семестровка Маркетинг'!R33</f>
        <v>2/0</v>
      </c>
      <c r="M13" s="289">
        <f>H13-I13</f>
        <v>82</v>
      </c>
      <c r="N13" s="293"/>
      <c r="O13" s="295" t="str">
        <f>'семестровка Маркетинг'!S33</f>
        <v>8/0</v>
      </c>
      <c r="P13" s="291"/>
      <c r="Q13" s="292"/>
      <c r="R13" s="293"/>
      <c r="S13" s="292"/>
      <c r="T13" s="293"/>
      <c r="U13" s="290"/>
    </row>
    <row r="14" spans="1:26" s="146" customFormat="1" hidden="1" x14ac:dyDescent="0.2">
      <c r="A14" s="283"/>
      <c r="B14" s="284"/>
      <c r="C14" s="285"/>
      <c r="D14" s="286"/>
      <c r="E14" s="286"/>
      <c r="F14" s="287"/>
      <c r="G14" s="288"/>
      <c r="H14" s="296"/>
      <c r="I14" s="297"/>
      <c r="J14" s="294"/>
      <c r="K14" s="294"/>
      <c r="L14" s="294"/>
      <c r="M14" s="289"/>
      <c r="N14" s="293"/>
      <c r="O14" s="290"/>
      <c r="P14" s="291"/>
      <c r="Q14" s="292"/>
      <c r="R14" s="293"/>
      <c r="S14" s="292"/>
      <c r="T14" s="293"/>
      <c r="U14" s="290"/>
    </row>
    <row r="15" spans="1:26" s="146" customFormat="1" hidden="1" x14ac:dyDescent="0.2">
      <c r="A15" s="298"/>
      <c r="B15" s="299"/>
      <c r="C15" s="300"/>
      <c r="D15" s="301"/>
      <c r="E15" s="301"/>
      <c r="F15" s="302"/>
      <c r="G15" s="303"/>
      <c r="H15" s="304"/>
      <c r="I15" s="305"/>
      <c r="J15" s="306"/>
      <c r="K15" s="306"/>
      <c r="L15" s="306"/>
      <c r="M15" s="307"/>
      <c r="N15" s="308"/>
      <c r="O15" s="309"/>
      <c r="P15" s="310"/>
      <c r="Q15" s="311"/>
      <c r="R15" s="308"/>
      <c r="S15" s="311"/>
      <c r="T15" s="308"/>
      <c r="U15" s="309"/>
    </row>
    <row r="16" spans="1:26" s="146" customFormat="1" ht="16.5" hidden="1" thickBot="1" x14ac:dyDescent="0.25">
      <c r="A16" s="312"/>
      <c r="B16" s="313"/>
      <c r="C16" s="314"/>
      <c r="D16" s="315"/>
      <c r="E16" s="315"/>
      <c r="F16" s="316"/>
      <c r="G16" s="317"/>
      <c r="H16" s="318"/>
      <c r="I16" s="319"/>
      <c r="J16" s="320"/>
      <c r="K16" s="320"/>
      <c r="L16" s="320"/>
      <c r="M16" s="321"/>
      <c r="N16" s="322"/>
      <c r="O16" s="323"/>
      <c r="P16" s="324"/>
      <c r="Q16" s="325"/>
      <c r="R16" s="322"/>
      <c r="S16" s="325"/>
      <c r="T16" s="322"/>
      <c r="U16" s="323"/>
    </row>
    <row r="17" spans="1:26" s="142" customFormat="1" ht="16.5" thickBot="1" x14ac:dyDescent="0.25">
      <c r="A17" s="952" t="s">
        <v>32</v>
      </c>
      <c r="B17" s="954"/>
      <c r="C17" s="255"/>
      <c r="D17" s="147"/>
      <c r="E17" s="254"/>
      <c r="F17" s="254"/>
      <c r="G17" s="148">
        <f t="shared" ref="G17:M17" si="0">SUM(G11:G16)-G15</f>
        <v>9</v>
      </c>
      <c r="H17" s="149">
        <f t="shared" si="0"/>
        <v>270</v>
      </c>
      <c r="I17" s="149">
        <f t="shared" si="0"/>
        <v>16</v>
      </c>
      <c r="J17" s="149" t="s">
        <v>214</v>
      </c>
      <c r="K17" s="149">
        <f t="shared" si="0"/>
        <v>0</v>
      </c>
      <c r="L17" s="149" t="s">
        <v>199</v>
      </c>
      <c r="M17" s="149">
        <f t="shared" si="0"/>
        <v>254</v>
      </c>
      <c r="N17" s="149" t="s">
        <v>201</v>
      </c>
      <c r="O17" s="149" t="s">
        <v>201</v>
      </c>
      <c r="P17" s="149">
        <f t="shared" ref="P17:U17" si="1">SUM(P11:P16)</f>
        <v>0</v>
      </c>
      <c r="Q17" s="149">
        <f t="shared" si="1"/>
        <v>0</v>
      </c>
      <c r="R17" s="149">
        <f t="shared" si="1"/>
        <v>0</v>
      </c>
      <c r="S17" s="149">
        <f t="shared" si="1"/>
        <v>0</v>
      </c>
      <c r="T17" s="149">
        <f t="shared" si="1"/>
        <v>0</v>
      </c>
      <c r="U17" s="149">
        <f t="shared" si="1"/>
        <v>0</v>
      </c>
      <c r="V17" s="150" t="e">
        <f>SUM(#REF!)+#REF!+V11</f>
        <v>#REF!</v>
      </c>
      <c r="W17" s="151" t="e">
        <f>SUM(#REF!)+#REF!+W11</f>
        <v>#REF!</v>
      </c>
      <c r="X17" s="151" t="e">
        <f>SUM(#REF!)+#REF!+X11</f>
        <v>#REF!</v>
      </c>
      <c r="Y17" s="151" t="e">
        <f>SUM(#REF!)+#REF!+Y11</f>
        <v>#REF!</v>
      </c>
      <c r="Z17" s="151" t="e">
        <f>SUM(#REF!)+#REF!+Z11</f>
        <v>#REF!</v>
      </c>
    </row>
    <row r="18" spans="1:26" ht="16.5" customHeight="1" thickBot="1" x14ac:dyDescent="0.25">
      <c r="A18" s="974" t="s">
        <v>133</v>
      </c>
      <c r="B18" s="975"/>
      <c r="C18" s="975"/>
      <c r="D18" s="975"/>
      <c r="E18" s="975"/>
      <c r="F18" s="975"/>
      <c r="G18" s="975"/>
      <c r="H18" s="975"/>
      <c r="I18" s="975"/>
      <c r="J18" s="975"/>
      <c r="K18" s="975"/>
      <c r="L18" s="975"/>
      <c r="M18" s="975"/>
      <c r="N18" s="976"/>
      <c r="O18" s="976"/>
      <c r="P18" s="976"/>
      <c r="Q18" s="976"/>
      <c r="R18" s="976"/>
      <c r="S18" s="976"/>
      <c r="T18" s="976"/>
      <c r="U18" s="977"/>
    </row>
    <row r="19" spans="1:26" s="244" customFormat="1" ht="16.5" thickBot="1" x14ac:dyDescent="0.25">
      <c r="A19" s="326" t="s">
        <v>134</v>
      </c>
      <c r="B19" s="327" t="s">
        <v>161</v>
      </c>
      <c r="C19" s="328">
        <v>1</v>
      </c>
      <c r="D19" s="329"/>
      <c r="E19" s="330"/>
      <c r="F19" s="331"/>
      <c r="G19" s="332">
        <f>'семестровка Маркетинг'!D13</f>
        <v>5</v>
      </c>
      <c r="H19" s="332">
        <f>'семестровка Маркетинг'!E13</f>
        <v>150</v>
      </c>
      <c r="I19" s="332">
        <f>'семестровка Маркетинг'!F13</f>
        <v>8</v>
      </c>
      <c r="J19" s="273" t="str">
        <f>'семестровка Маркетинг'!P13</f>
        <v>4/2</v>
      </c>
      <c r="K19" s="273"/>
      <c r="L19" s="273" t="str">
        <f>'семестровка Маркетинг'!R13</f>
        <v>0/2</v>
      </c>
      <c r="M19" s="333">
        <f t="shared" ref="M19:M23" si="2">H19-I19</f>
        <v>142</v>
      </c>
      <c r="N19" s="334" t="str">
        <f>'семестровка Маркетинг'!S13</f>
        <v>4/4</v>
      </c>
      <c r="O19" s="335"/>
      <c r="P19" s="282"/>
      <c r="Q19" s="279"/>
      <c r="R19" s="282"/>
      <c r="S19" s="279"/>
      <c r="T19" s="282"/>
      <c r="U19" s="279"/>
    </row>
    <row r="20" spans="1:26" s="244" customFormat="1" x14ac:dyDescent="0.2">
      <c r="A20" s="336" t="s">
        <v>135</v>
      </c>
      <c r="B20" s="337" t="s">
        <v>162</v>
      </c>
      <c r="C20" s="338">
        <v>1</v>
      </c>
      <c r="D20" s="339"/>
      <c r="E20" s="340"/>
      <c r="F20" s="341"/>
      <c r="G20" s="332">
        <f>'семестровка Маркетинг'!D14</f>
        <v>4</v>
      </c>
      <c r="H20" s="332">
        <f>'семестровка Маркетинг'!E14</f>
        <v>120</v>
      </c>
      <c r="I20" s="332">
        <f>'семестровка Маркетинг'!F14</f>
        <v>8</v>
      </c>
      <c r="J20" s="273" t="str">
        <f>'семестровка Маркетинг'!P14</f>
        <v>4/2</v>
      </c>
      <c r="K20" s="273"/>
      <c r="L20" s="273" t="str">
        <f>'семестровка Маркетинг'!R14</f>
        <v>0/2</v>
      </c>
      <c r="M20" s="342">
        <f t="shared" si="2"/>
        <v>112</v>
      </c>
      <c r="N20" s="334" t="str">
        <f>'семестровка Маркетинг'!S14</f>
        <v>4/4</v>
      </c>
      <c r="O20" s="343"/>
      <c r="P20" s="344"/>
      <c r="Q20" s="345"/>
      <c r="R20" s="344"/>
      <c r="S20" s="345"/>
      <c r="T20" s="344"/>
      <c r="U20" s="345"/>
    </row>
    <row r="21" spans="1:26" s="244" customFormat="1" x14ac:dyDescent="0.2">
      <c r="A21" s="336" t="s">
        <v>136</v>
      </c>
      <c r="B21" s="337" t="s">
        <v>165</v>
      </c>
      <c r="C21" s="338">
        <v>2</v>
      </c>
      <c r="D21" s="339"/>
      <c r="E21" s="340"/>
      <c r="F21" s="341"/>
      <c r="G21" s="346">
        <f>'семестровка Маркетинг'!D32</f>
        <v>4</v>
      </c>
      <c r="H21" s="346">
        <f>'семестровка Маркетинг'!E32</f>
        <v>120</v>
      </c>
      <c r="I21" s="346">
        <f>'семестровка Маркетинг'!F32</f>
        <v>8</v>
      </c>
      <c r="J21" s="286" t="str">
        <f>'семестровка Маркетинг'!P32</f>
        <v>4/2</v>
      </c>
      <c r="K21" s="286"/>
      <c r="L21" s="286" t="str">
        <f>'семестровка Маркетинг'!R32</f>
        <v>0/2</v>
      </c>
      <c r="M21" s="342">
        <f t="shared" si="2"/>
        <v>112</v>
      </c>
      <c r="N21" s="291"/>
      <c r="O21" s="347" t="str">
        <f>'семестровка Маркетинг'!S32</f>
        <v>4/4</v>
      </c>
      <c r="P21" s="293"/>
      <c r="Q21" s="290"/>
      <c r="R21" s="293"/>
      <c r="S21" s="290"/>
      <c r="T21" s="293"/>
      <c r="U21" s="290"/>
    </row>
    <row r="22" spans="1:26" s="244" customFormat="1" x14ac:dyDescent="0.2">
      <c r="A22" s="336" t="s">
        <v>137</v>
      </c>
      <c r="B22" s="348" t="s">
        <v>182</v>
      </c>
      <c r="C22" s="338">
        <v>2</v>
      </c>
      <c r="D22" s="339"/>
      <c r="E22" s="340"/>
      <c r="F22" s="341"/>
      <c r="G22" s="346">
        <f>'семестровка Маркетинг'!D36</f>
        <v>4</v>
      </c>
      <c r="H22" s="346">
        <f>'семестровка Маркетинг'!E36</f>
        <v>120</v>
      </c>
      <c r="I22" s="346">
        <f>'семестровка Маркетинг'!F36</f>
        <v>12</v>
      </c>
      <c r="J22" s="349" t="str">
        <f>'семестровка Маркетинг'!P36</f>
        <v>4/4</v>
      </c>
      <c r="K22" s="349"/>
      <c r="L22" s="349" t="str">
        <f>'семестровка Маркетинг'!R36</f>
        <v>4/0</v>
      </c>
      <c r="M22" s="342">
        <f t="shared" si="2"/>
        <v>108</v>
      </c>
      <c r="N22" s="350"/>
      <c r="O22" s="343" t="str">
        <f>'семестровка Маркетинг'!S36</f>
        <v>8/4</v>
      </c>
      <c r="P22" s="344"/>
      <c r="Q22" s="345"/>
      <c r="R22" s="344"/>
      <c r="S22" s="345"/>
      <c r="T22" s="344"/>
      <c r="U22" s="345"/>
    </row>
    <row r="23" spans="1:26" s="244" customFormat="1" ht="16.5" thickBot="1" x14ac:dyDescent="0.25">
      <c r="A23" s="351" t="s">
        <v>139</v>
      </c>
      <c r="B23" s="348" t="s">
        <v>183</v>
      </c>
      <c r="C23" s="352"/>
      <c r="D23" s="339"/>
      <c r="E23" s="340"/>
      <c r="F23" s="342" t="s">
        <v>138</v>
      </c>
      <c r="G23" s="346">
        <f>'семестровка Маркетинг'!D35</f>
        <v>2</v>
      </c>
      <c r="H23" s="346">
        <f>'семестровка Маркетинг'!E35</f>
        <v>60</v>
      </c>
      <c r="I23" s="346">
        <f>'семестровка Маркетинг'!F35</f>
        <v>4</v>
      </c>
      <c r="J23" s="339"/>
      <c r="K23" s="339"/>
      <c r="L23" s="286" t="str">
        <f>'семестровка Маркетинг'!R35</f>
        <v>4/0</v>
      </c>
      <c r="M23" s="342">
        <f t="shared" si="2"/>
        <v>56</v>
      </c>
      <c r="N23" s="350"/>
      <c r="O23" s="353" t="str">
        <f>'семестровка Маркетинг'!S35</f>
        <v>4/0</v>
      </c>
      <c r="P23" s="344"/>
      <c r="Q23" s="345"/>
      <c r="R23" s="344"/>
      <c r="S23" s="345"/>
      <c r="T23" s="344"/>
      <c r="U23" s="345"/>
    </row>
    <row r="24" spans="1:26" s="244" customFormat="1" ht="32.25" thickBot="1" x14ac:dyDescent="0.3">
      <c r="A24" s="351" t="s">
        <v>233</v>
      </c>
      <c r="B24" s="354" t="s">
        <v>232</v>
      </c>
      <c r="C24" s="352"/>
      <c r="D24" s="339">
        <v>1</v>
      </c>
      <c r="E24" s="340"/>
      <c r="F24" s="342"/>
      <c r="G24" s="346">
        <f>'семестровка Маркетинг'!D17</f>
        <v>4</v>
      </c>
      <c r="H24" s="346">
        <f>'семестровка Маркетинг'!E17</f>
        <v>120</v>
      </c>
      <c r="I24" s="346">
        <f>'семестровка Маркетинг'!F17</f>
        <v>8</v>
      </c>
      <c r="J24" s="355" t="str">
        <f>'семестровка Маркетинг'!P17</f>
        <v>4/0</v>
      </c>
      <c r="K24" s="355" t="str">
        <f>'семестровка Маркетинг'!Q17</f>
        <v>4/0</v>
      </c>
      <c r="L24" s="286"/>
      <c r="M24" s="342">
        <f t="shared" ref="M24" si="3">H24-I24</f>
        <v>112</v>
      </c>
      <c r="N24" s="356" t="str">
        <f>'семестровка Маркетинг'!S17</f>
        <v>8/0</v>
      </c>
      <c r="O24" s="353"/>
      <c r="P24" s="344"/>
      <c r="Q24" s="345"/>
      <c r="R24" s="357"/>
      <c r="S24" s="358"/>
      <c r="T24" s="357"/>
      <c r="U24" s="358"/>
    </row>
    <row r="25" spans="1:26" ht="26.25" customHeight="1" thickBot="1" x14ac:dyDescent="0.25">
      <c r="A25" s="952" t="s">
        <v>140</v>
      </c>
      <c r="B25" s="965"/>
      <c r="C25" s="965"/>
      <c r="D25" s="965"/>
      <c r="E25" s="965"/>
      <c r="F25" s="966"/>
      <c r="G25" s="359">
        <f>SUM(G19:G24)</f>
        <v>23</v>
      </c>
      <c r="H25" s="359">
        <f t="shared" ref="H25:I25" si="4">SUM(H19:H24)</f>
        <v>690</v>
      </c>
      <c r="I25" s="359">
        <f t="shared" si="4"/>
        <v>48</v>
      </c>
      <c r="J25" s="360" t="s">
        <v>234</v>
      </c>
      <c r="K25" s="360" t="s">
        <v>195</v>
      </c>
      <c r="L25" s="360" t="s">
        <v>215</v>
      </c>
      <c r="M25" s="361">
        <f t="shared" ref="M25:U25" si="5">SUM(M19:M23)</f>
        <v>530</v>
      </c>
      <c r="N25" s="360" t="s">
        <v>212</v>
      </c>
      <c r="O25" s="360" t="s">
        <v>212</v>
      </c>
      <c r="P25" s="361">
        <f t="shared" si="5"/>
        <v>0</v>
      </c>
      <c r="Q25" s="361">
        <f t="shared" si="5"/>
        <v>0</v>
      </c>
      <c r="R25" s="361">
        <f t="shared" si="5"/>
        <v>0</v>
      </c>
      <c r="S25" s="361">
        <f t="shared" si="5"/>
        <v>0</v>
      </c>
      <c r="T25" s="361">
        <f t="shared" si="5"/>
        <v>0</v>
      </c>
      <c r="U25" s="361">
        <f t="shared" si="5"/>
        <v>0</v>
      </c>
      <c r="V25" s="142">
        <f>30*G25</f>
        <v>690</v>
      </c>
    </row>
    <row r="26" spans="1:26" ht="21.75" customHeight="1" x14ac:dyDescent="0.2">
      <c r="A26" s="978" t="s">
        <v>141</v>
      </c>
      <c r="B26" s="979"/>
      <c r="C26" s="979"/>
      <c r="D26" s="979"/>
      <c r="E26" s="979"/>
      <c r="F26" s="979"/>
      <c r="G26" s="979"/>
      <c r="H26" s="979"/>
      <c r="I26" s="979"/>
      <c r="J26" s="979"/>
      <c r="K26" s="979"/>
      <c r="L26" s="979"/>
      <c r="M26" s="979"/>
      <c r="N26" s="979"/>
      <c r="O26" s="979"/>
      <c r="P26" s="979"/>
      <c r="Q26" s="979"/>
      <c r="R26" s="979"/>
      <c r="S26" s="979"/>
      <c r="T26" s="979"/>
      <c r="U26" s="980"/>
    </row>
    <row r="27" spans="1:26" s="142" customFormat="1" ht="18.75" hidden="1" customHeight="1" x14ac:dyDescent="0.2">
      <c r="A27" s="270"/>
      <c r="B27" s="362"/>
      <c r="C27" s="89"/>
      <c r="D27" s="90"/>
      <c r="E27" s="90"/>
      <c r="F27" s="363"/>
      <c r="G27" s="364"/>
      <c r="H27" s="365"/>
      <c r="I27" s="328"/>
      <c r="J27" s="329"/>
      <c r="K27" s="329"/>
      <c r="L27" s="329"/>
      <c r="M27" s="330"/>
      <c r="N27" s="366"/>
      <c r="O27" s="367"/>
      <c r="P27" s="366"/>
      <c r="Q27" s="367"/>
      <c r="R27" s="366"/>
      <c r="S27" s="367"/>
      <c r="T27" s="366"/>
      <c r="U27" s="277"/>
    </row>
    <row r="28" spans="1:26" s="142" customFormat="1" ht="18.75" customHeight="1" thickBot="1" x14ac:dyDescent="0.25">
      <c r="A28" s="312" t="s">
        <v>237</v>
      </c>
      <c r="B28" s="368" t="s">
        <v>26</v>
      </c>
      <c r="C28" s="104"/>
      <c r="D28" s="105" t="s">
        <v>175</v>
      </c>
      <c r="E28" s="105"/>
      <c r="F28" s="369"/>
      <c r="G28" s="370">
        <f>6</f>
        <v>6</v>
      </c>
      <c r="H28" s="371">
        <f>G28*30</f>
        <v>180</v>
      </c>
      <c r="I28" s="372">
        <f>J28+K28+L28</f>
        <v>0</v>
      </c>
      <c r="J28" s="373"/>
      <c r="K28" s="373"/>
      <c r="L28" s="373"/>
      <c r="M28" s="374">
        <f t="shared" ref="M28" si="6">H28-I28</f>
        <v>180</v>
      </c>
      <c r="N28" s="375"/>
      <c r="O28" s="376"/>
      <c r="P28" s="377"/>
      <c r="Q28" s="378"/>
      <c r="R28" s="377"/>
      <c r="S28" s="378"/>
      <c r="T28" s="377"/>
      <c r="U28" s="379"/>
    </row>
    <row r="29" spans="1:26" s="142" customFormat="1" ht="18" customHeight="1" thickBot="1" x14ac:dyDescent="0.25">
      <c r="A29" s="981" t="s">
        <v>142</v>
      </c>
      <c r="B29" s="982"/>
      <c r="C29" s="982"/>
      <c r="D29" s="982"/>
      <c r="E29" s="982"/>
      <c r="F29" s="983"/>
      <c r="G29" s="380">
        <f>SUM(G27:G28)</f>
        <v>6</v>
      </c>
      <c r="H29" s="381">
        <f>SUM(H27:H28)</f>
        <v>180</v>
      </c>
      <c r="I29" s="381">
        <f t="shared" ref="I29:U29" si="7">SUM(I27:I27)</f>
        <v>0</v>
      </c>
      <c r="J29" s="381">
        <f t="shared" si="7"/>
        <v>0</v>
      </c>
      <c r="K29" s="381">
        <f t="shared" si="7"/>
        <v>0</v>
      </c>
      <c r="L29" s="382">
        <f t="shared" si="7"/>
        <v>0</v>
      </c>
      <c r="M29" s="383">
        <f>SUM(M27:M28)</f>
        <v>180</v>
      </c>
      <c r="N29" s="384">
        <f t="shared" si="7"/>
        <v>0</v>
      </c>
      <c r="O29" s="384">
        <f t="shared" si="7"/>
        <v>0</v>
      </c>
      <c r="P29" s="384">
        <f t="shared" si="7"/>
        <v>0</v>
      </c>
      <c r="Q29" s="381">
        <f t="shared" si="7"/>
        <v>0</v>
      </c>
      <c r="R29" s="381">
        <f t="shared" si="7"/>
        <v>0</v>
      </c>
      <c r="S29" s="381">
        <f t="shared" si="7"/>
        <v>0</v>
      </c>
      <c r="T29" s="381">
        <f t="shared" si="7"/>
        <v>0</v>
      </c>
      <c r="U29" s="381">
        <f t="shared" si="7"/>
        <v>0</v>
      </c>
    </row>
    <row r="30" spans="1:26" ht="32.25" customHeight="1" thickBot="1" x14ac:dyDescent="0.25">
      <c r="A30" s="978" t="s">
        <v>235</v>
      </c>
      <c r="B30" s="979"/>
      <c r="C30" s="979"/>
      <c r="D30" s="979"/>
      <c r="E30" s="979"/>
      <c r="F30" s="979"/>
      <c r="G30" s="979"/>
      <c r="H30" s="979"/>
      <c r="I30" s="979"/>
      <c r="J30" s="979"/>
      <c r="K30" s="979"/>
      <c r="L30" s="979"/>
      <c r="M30" s="984"/>
      <c r="N30" s="984"/>
      <c r="O30" s="984"/>
      <c r="P30" s="979"/>
      <c r="Q30" s="979"/>
      <c r="R30" s="979"/>
      <c r="S30" s="979"/>
      <c r="T30" s="979"/>
      <c r="U30" s="980"/>
    </row>
    <row r="31" spans="1:26" s="142" customFormat="1" ht="16.5" thickBot="1" x14ac:dyDescent="0.25">
      <c r="A31" s="326" t="s">
        <v>238</v>
      </c>
      <c r="B31" s="385" t="s">
        <v>236</v>
      </c>
      <c r="C31" s="386"/>
      <c r="D31" s="387"/>
      <c r="E31" s="387"/>
      <c r="F31" s="388"/>
      <c r="G31" s="364">
        <v>24</v>
      </c>
      <c r="H31" s="389">
        <f>G31*30</f>
        <v>720</v>
      </c>
      <c r="I31" s="390"/>
      <c r="J31" s="391"/>
      <c r="K31" s="391"/>
      <c r="L31" s="391"/>
      <c r="M31" s="330">
        <f t="shared" ref="M31" si="8">H31-I31</f>
        <v>720</v>
      </c>
      <c r="N31" s="390"/>
      <c r="O31" s="392"/>
      <c r="P31" s="390"/>
      <c r="Q31" s="392"/>
      <c r="R31" s="390"/>
      <c r="S31" s="392"/>
      <c r="T31" s="390"/>
      <c r="U31" s="393"/>
    </row>
    <row r="32" spans="1:26" s="142" customFormat="1" ht="16.5" thickBot="1" x14ac:dyDescent="0.25">
      <c r="A32" s="985" t="s">
        <v>143</v>
      </c>
      <c r="B32" s="986"/>
      <c r="C32" s="986"/>
      <c r="D32" s="986"/>
      <c r="E32" s="986"/>
      <c r="F32" s="987"/>
      <c r="G32" s="394">
        <f t="shared" ref="G32:U32" si="9">SUM(G31:G31)</f>
        <v>24</v>
      </c>
      <c r="H32" s="395">
        <f t="shared" si="9"/>
        <v>720</v>
      </c>
      <c r="I32" s="395">
        <f t="shared" si="9"/>
        <v>0</v>
      </c>
      <c r="J32" s="395">
        <f t="shared" si="9"/>
        <v>0</v>
      </c>
      <c r="K32" s="395">
        <f t="shared" si="9"/>
        <v>0</v>
      </c>
      <c r="L32" s="395">
        <f t="shared" si="9"/>
        <v>0</v>
      </c>
      <c r="M32" s="395">
        <f t="shared" si="9"/>
        <v>720</v>
      </c>
      <c r="N32" s="395">
        <f t="shared" si="9"/>
        <v>0</v>
      </c>
      <c r="O32" s="395">
        <f t="shared" si="9"/>
        <v>0</v>
      </c>
      <c r="P32" s="395">
        <f t="shared" si="9"/>
        <v>0</v>
      </c>
      <c r="Q32" s="395">
        <f t="shared" si="9"/>
        <v>0</v>
      </c>
      <c r="R32" s="395">
        <f t="shared" si="9"/>
        <v>0</v>
      </c>
      <c r="S32" s="395">
        <f t="shared" si="9"/>
        <v>0</v>
      </c>
      <c r="T32" s="395">
        <f t="shared" si="9"/>
        <v>0</v>
      </c>
      <c r="U32" s="396">
        <f t="shared" si="9"/>
        <v>0</v>
      </c>
    </row>
    <row r="33" spans="1:27" ht="16.5" thickBot="1" x14ac:dyDescent="0.25">
      <c r="A33" s="988" t="s">
        <v>144</v>
      </c>
      <c r="B33" s="989"/>
      <c r="C33" s="989"/>
      <c r="D33" s="989"/>
      <c r="E33" s="989"/>
      <c r="F33" s="989"/>
      <c r="G33" s="397">
        <f>G32+G29+G25+G17</f>
        <v>62</v>
      </c>
      <c r="H33" s="397">
        <f>H32+H29+H25+H17</f>
        <v>1860</v>
      </c>
      <c r="I33" s="398">
        <f>I25+I17+I29+I32</f>
        <v>64</v>
      </c>
      <c r="J33" s="399" t="s">
        <v>239</v>
      </c>
      <c r="K33" s="360" t="s">
        <v>195</v>
      </c>
      <c r="L33" s="399" t="s">
        <v>216</v>
      </c>
      <c r="M33" s="399">
        <f>M25+M17+M29+M32</f>
        <v>1684</v>
      </c>
      <c r="N33" s="400" t="s">
        <v>213</v>
      </c>
      <c r="O33" s="400" t="s">
        <v>213</v>
      </c>
      <c r="P33" s="398">
        <f t="shared" ref="P33:Z33" si="10">P25+P17+P29+P32</f>
        <v>0</v>
      </c>
      <c r="Q33" s="398">
        <f t="shared" si="10"/>
        <v>0</v>
      </c>
      <c r="R33" s="398">
        <f t="shared" si="10"/>
        <v>0</v>
      </c>
      <c r="S33" s="398">
        <f t="shared" si="10"/>
        <v>0</v>
      </c>
      <c r="T33" s="398">
        <f t="shared" si="10"/>
        <v>0</v>
      </c>
      <c r="U33" s="398">
        <f t="shared" si="10"/>
        <v>0</v>
      </c>
      <c r="V33" s="153" t="e">
        <f t="shared" si="10"/>
        <v>#REF!</v>
      </c>
      <c r="W33" s="153" t="e">
        <f t="shared" si="10"/>
        <v>#REF!</v>
      </c>
      <c r="X33" s="153" t="e">
        <f t="shared" si="10"/>
        <v>#REF!</v>
      </c>
      <c r="Y33" s="153" t="e">
        <f t="shared" si="10"/>
        <v>#REF!</v>
      </c>
      <c r="Z33" s="153" t="e">
        <f t="shared" si="10"/>
        <v>#REF!</v>
      </c>
      <c r="AA33" s="152">
        <f>G33*30</f>
        <v>1860</v>
      </c>
    </row>
    <row r="34" spans="1:27" x14ac:dyDescent="0.2">
      <c r="A34" s="990" t="s">
        <v>145</v>
      </c>
      <c r="B34" s="991"/>
      <c r="C34" s="991"/>
      <c r="D34" s="991"/>
      <c r="E34" s="991"/>
      <c r="F34" s="991"/>
      <c r="G34" s="991"/>
      <c r="H34" s="991"/>
      <c r="I34" s="991"/>
      <c r="J34" s="991"/>
      <c r="K34" s="991"/>
      <c r="L34" s="991"/>
      <c r="M34" s="991"/>
      <c r="N34" s="991"/>
      <c r="O34" s="991"/>
      <c r="P34" s="991"/>
      <c r="Q34" s="991"/>
      <c r="R34" s="991"/>
      <c r="S34" s="991"/>
      <c r="T34" s="991"/>
      <c r="U34" s="992"/>
    </row>
    <row r="35" spans="1:27" ht="16.5" thickBot="1" x14ac:dyDescent="0.25">
      <c r="A35" s="955" t="s">
        <v>146</v>
      </c>
      <c r="B35" s="956"/>
      <c r="C35" s="956"/>
      <c r="D35" s="956"/>
      <c r="E35" s="956"/>
      <c r="F35" s="956"/>
      <c r="G35" s="956"/>
      <c r="H35" s="956"/>
      <c r="I35" s="957"/>
      <c r="J35" s="957"/>
      <c r="K35" s="957"/>
      <c r="L35" s="957"/>
      <c r="M35" s="957"/>
      <c r="N35" s="956"/>
      <c r="O35" s="956"/>
      <c r="P35" s="956"/>
      <c r="Q35" s="956"/>
      <c r="R35" s="956"/>
      <c r="S35" s="956"/>
      <c r="T35" s="956"/>
      <c r="U35" s="958"/>
    </row>
    <row r="36" spans="1:27" x14ac:dyDescent="0.2">
      <c r="A36" s="993" t="s">
        <v>83</v>
      </c>
      <c r="B36" s="401" t="s">
        <v>226</v>
      </c>
      <c r="C36" s="402"/>
      <c r="D36" s="402" t="s">
        <v>149</v>
      </c>
      <c r="E36" s="403"/>
      <c r="F36" s="404"/>
      <c r="G36" s="405">
        <f>'семестровка Маркетинг'!D10</f>
        <v>3</v>
      </c>
      <c r="H36" s="406">
        <f>'семестровка Маркетинг'!E10</f>
        <v>90</v>
      </c>
      <c r="I36" s="406">
        <f>'семестровка Маркетинг'!F10</f>
        <v>4</v>
      </c>
      <c r="J36" s="407" t="str">
        <f>'семестровка Маркетинг'!P10</f>
        <v>4/0</v>
      </c>
      <c r="K36" s="407"/>
      <c r="L36" s="407"/>
      <c r="M36" s="408">
        <f>H36-I36</f>
        <v>86</v>
      </c>
      <c r="N36" s="409" t="str">
        <f>'семестровка Маркетинг'!S10</f>
        <v>4/0</v>
      </c>
      <c r="O36" s="410"/>
      <c r="P36" s="411"/>
      <c r="Q36" s="404"/>
      <c r="R36" s="411"/>
      <c r="S36" s="404"/>
      <c r="T36" s="411"/>
      <c r="U36" s="404"/>
    </row>
    <row r="37" spans="1:27" x14ac:dyDescent="0.2">
      <c r="A37" s="994"/>
      <c r="B37" s="401" t="s">
        <v>227</v>
      </c>
      <c r="C37" s="412"/>
      <c r="D37" s="412" t="s">
        <v>149</v>
      </c>
      <c r="E37" s="413"/>
      <c r="F37" s="414"/>
      <c r="G37" s="415">
        <v>3</v>
      </c>
      <c r="H37" s="416">
        <v>90</v>
      </c>
      <c r="I37" s="417">
        <v>4</v>
      </c>
      <c r="J37" s="418" t="s">
        <v>195</v>
      </c>
      <c r="K37" s="418"/>
      <c r="L37" s="418"/>
      <c r="M37" s="419">
        <v>86</v>
      </c>
      <c r="N37" s="420" t="s">
        <v>195</v>
      </c>
      <c r="O37" s="414"/>
      <c r="P37" s="265"/>
      <c r="Q37" s="414"/>
      <c r="R37" s="265"/>
      <c r="S37" s="414"/>
      <c r="T37" s="265"/>
      <c r="U37" s="414"/>
    </row>
    <row r="38" spans="1:27" ht="16.5" thickBot="1" x14ac:dyDescent="0.3">
      <c r="A38" s="995"/>
      <c r="B38" s="421" t="s">
        <v>228</v>
      </c>
      <c r="C38" s="402"/>
      <c r="D38" s="402"/>
      <c r="E38" s="402"/>
      <c r="F38" s="402"/>
      <c r="G38" s="422">
        <v>3</v>
      </c>
      <c r="H38" s="416">
        <v>90</v>
      </c>
      <c r="I38" s="306"/>
      <c r="J38" s="306"/>
      <c r="K38" s="306"/>
      <c r="L38" s="306"/>
      <c r="M38" s="306"/>
      <c r="N38" s="402"/>
      <c r="O38" s="402"/>
      <c r="P38" s="402"/>
      <c r="Q38" s="402"/>
      <c r="R38" s="402"/>
      <c r="S38" s="402"/>
      <c r="T38" s="402"/>
      <c r="U38" s="402"/>
    </row>
    <row r="39" spans="1:27" ht="16.5" thickBot="1" x14ac:dyDescent="0.25">
      <c r="A39" s="952" t="s">
        <v>147</v>
      </c>
      <c r="B39" s="953"/>
      <c r="C39" s="953"/>
      <c r="D39" s="953"/>
      <c r="E39" s="953"/>
      <c r="F39" s="954"/>
      <c r="G39" s="423">
        <f>G36</f>
        <v>3</v>
      </c>
      <c r="H39" s="424">
        <f t="shared" ref="H39:N39" si="11">H36</f>
        <v>90</v>
      </c>
      <c r="I39" s="424">
        <f t="shared" si="11"/>
        <v>4</v>
      </c>
      <c r="J39" s="424" t="str">
        <f t="shared" si="11"/>
        <v>4/0</v>
      </c>
      <c r="K39" s="424"/>
      <c r="L39" s="424"/>
      <c r="M39" s="424">
        <f t="shared" si="11"/>
        <v>86</v>
      </c>
      <c r="N39" s="424" t="str">
        <f t="shared" si="11"/>
        <v>4/0</v>
      </c>
      <c r="O39" s="424"/>
      <c r="P39" s="424">
        <f t="shared" ref="P39:Z39" si="12">SUM(P36:P37)</f>
        <v>0</v>
      </c>
      <c r="Q39" s="424">
        <f t="shared" si="12"/>
        <v>0</v>
      </c>
      <c r="R39" s="424">
        <f t="shared" si="12"/>
        <v>0</v>
      </c>
      <c r="S39" s="424">
        <f t="shared" si="12"/>
        <v>0</v>
      </c>
      <c r="T39" s="424">
        <f t="shared" si="12"/>
        <v>0</v>
      </c>
      <c r="U39" s="424">
        <f t="shared" si="12"/>
        <v>0</v>
      </c>
      <c r="V39" s="154">
        <f t="shared" si="12"/>
        <v>0</v>
      </c>
      <c r="W39" s="154">
        <f t="shared" si="12"/>
        <v>0</v>
      </c>
      <c r="X39" s="154">
        <f t="shared" si="12"/>
        <v>0</v>
      </c>
      <c r="Y39" s="154">
        <f t="shared" si="12"/>
        <v>0</v>
      </c>
      <c r="Z39" s="154">
        <f t="shared" si="12"/>
        <v>0</v>
      </c>
      <c r="AA39" s="152">
        <f>G39*30</f>
        <v>90</v>
      </c>
    </row>
    <row r="40" spans="1:27" ht="16.5" thickBot="1" x14ac:dyDescent="0.25">
      <c r="A40" s="955" t="s">
        <v>176</v>
      </c>
      <c r="B40" s="956"/>
      <c r="C40" s="956"/>
      <c r="D40" s="956"/>
      <c r="E40" s="956"/>
      <c r="F40" s="956"/>
      <c r="G40" s="956"/>
      <c r="H40" s="956"/>
      <c r="I40" s="956"/>
      <c r="J40" s="956"/>
      <c r="K40" s="956"/>
      <c r="L40" s="956"/>
      <c r="M40" s="956"/>
      <c r="N40" s="957"/>
      <c r="O40" s="957"/>
      <c r="P40" s="956"/>
      <c r="Q40" s="956"/>
      <c r="R40" s="956"/>
      <c r="S40" s="956"/>
      <c r="T40" s="956"/>
      <c r="U40" s="958"/>
    </row>
    <row r="41" spans="1:27" s="244" customFormat="1" ht="16.5" thickBot="1" x14ac:dyDescent="0.25">
      <c r="A41" s="959" t="s">
        <v>148</v>
      </c>
      <c r="B41" s="425" t="s">
        <v>184</v>
      </c>
      <c r="C41" s="426"/>
      <c r="D41" s="426">
        <v>1</v>
      </c>
      <c r="E41" s="426"/>
      <c r="F41" s="426"/>
      <c r="G41" s="427">
        <v>4</v>
      </c>
      <c r="H41" s="427">
        <f>G41*30</f>
        <v>120</v>
      </c>
      <c r="I41" s="503">
        <f>'семестровка Маркетинг'!F15</f>
        <v>8</v>
      </c>
      <c r="J41" s="428" t="str">
        <f>'семестровка Маркетинг'!P15</f>
        <v>6/0</v>
      </c>
      <c r="K41" s="428"/>
      <c r="L41" s="428" t="str">
        <f>'семестровка Маркетинг'!R15</f>
        <v>2/0</v>
      </c>
      <c r="M41" s="429">
        <v>86</v>
      </c>
      <c r="N41" s="430" t="str">
        <f>'семестровка Маркетинг'!S15</f>
        <v>8/0</v>
      </c>
      <c r="O41" s="431"/>
      <c r="P41" s="426"/>
      <c r="Q41" s="432"/>
      <c r="R41" s="426"/>
      <c r="S41" s="432"/>
      <c r="T41" s="426"/>
      <c r="U41" s="432"/>
      <c r="V41" s="252"/>
      <c r="W41" s="252"/>
      <c r="X41" s="252"/>
    </row>
    <row r="42" spans="1:27" s="244" customFormat="1" ht="16.5" thickBot="1" x14ac:dyDescent="0.25">
      <c r="A42" s="960"/>
      <c r="B42" s="433" t="s">
        <v>185</v>
      </c>
      <c r="C42" s="434"/>
      <c r="D42" s="435">
        <v>1</v>
      </c>
      <c r="E42" s="436"/>
      <c r="F42" s="437"/>
      <c r="G42" s="438">
        <v>4</v>
      </c>
      <c r="H42" s="427">
        <f t="shared" ref="H42:H50" si="13">G42*30</f>
        <v>120</v>
      </c>
      <c r="I42" s="504">
        <v>8</v>
      </c>
      <c r="J42" s="440" t="s">
        <v>199</v>
      </c>
      <c r="K42" s="440"/>
      <c r="L42" s="440" t="s">
        <v>200</v>
      </c>
      <c r="M42" s="439">
        <v>86</v>
      </c>
      <c r="N42" s="441"/>
      <c r="O42" s="442"/>
      <c r="P42" s="443"/>
      <c r="Q42" s="444"/>
      <c r="R42" s="443"/>
      <c r="S42" s="444"/>
      <c r="T42" s="443"/>
      <c r="U42" s="444"/>
      <c r="V42" s="252"/>
      <c r="W42" s="252"/>
      <c r="X42" s="252"/>
    </row>
    <row r="43" spans="1:27" s="244" customFormat="1" ht="16.5" thickBot="1" x14ac:dyDescent="0.25">
      <c r="A43" s="961" t="s">
        <v>150</v>
      </c>
      <c r="B43" s="445" t="s">
        <v>179</v>
      </c>
      <c r="C43" s="446">
        <v>1</v>
      </c>
      <c r="D43" s="447"/>
      <c r="E43" s="448"/>
      <c r="F43" s="449"/>
      <c r="G43" s="450">
        <v>6</v>
      </c>
      <c r="H43" s="427">
        <f t="shared" si="13"/>
        <v>180</v>
      </c>
      <c r="I43" s="505">
        <f>'семестровка Маркетинг'!F16</f>
        <v>8</v>
      </c>
      <c r="J43" s="451" t="str">
        <f>'семестровка Маркетинг'!P16</f>
        <v>6/0</v>
      </c>
      <c r="K43" s="451"/>
      <c r="L43" s="451" t="str">
        <f>'семестровка Маркетинг'!R16</f>
        <v>2/0</v>
      </c>
      <c r="M43" s="452">
        <f t="shared" ref="M43" si="14">H43-I43</f>
        <v>172</v>
      </c>
      <c r="N43" s="453" t="str">
        <f>'семестровка Маркетинг'!S16</f>
        <v>8/0</v>
      </c>
      <c r="O43" s="454"/>
      <c r="P43" s="455"/>
      <c r="Q43" s="454"/>
      <c r="R43" s="456"/>
      <c r="S43" s="454"/>
      <c r="T43" s="456"/>
      <c r="U43" s="457"/>
    </row>
    <row r="44" spans="1:27" s="244" customFormat="1" ht="16.5" thickBot="1" x14ac:dyDescent="0.25">
      <c r="A44" s="962"/>
      <c r="B44" s="445" t="s">
        <v>241</v>
      </c>
      <c r="C44" s="446">
        <v>1</v>
      </c>
      <c r="D44" s="447"/>
      <c r="E44" s="448"/>
      <c r="F44" s="449"/>
      <c r="G44" s="450">
        <v>6</v>
      </c>
      <c r="H44" s="427">
        <f t="shared" si="13"/>
        <v>180</v>
      </c>
      <c r="I44" s="305">
        <v>8</v>
      </c>
      <c r="J44" s="451" t="s">
        <v>199</v>
      </c>
      <c r="K44" s="458"/>
      <c r="L44" s="458" t="s">
        <v>200</v>
      </c>
      <c r="M44" s="452">
        <v>142</v>
      </c>
      <c r="N44" s="456" t="s">
        <v>201</v>
      </c>
      <c r="O44" s="454"/>
      <c r="P44" s="455"/>
      <c r="Q44" s="454"/>
      <c r="R44" s="456"/>
      <c r="S44" s="454"/>
      <c r="T44" s="456"/>
      <c r="U44" s="457"/>
    </row>
    <row r="45" spans="1:27" s="244" customFormat="1" ht="17.25" customHeight="1" thickBot="1" x14ac:dyDescent="0.25">
      <c r="A45" s="961" t="s">
        <v>151</v>
      </c>
      <c r="B45" s="445" t="s">
        <v>242</v>
      </c>
      <c r="C45" s="446"/>
      <c r="D45" s="447" t="s">
        <v>174</v>
      </c>
      <c r="E45" s="448"/>
      <c r="F45" s="449"/>
      <c r="G45" s="450">
        <v>5</v>
      </c>
      <c r="H45" s="427">
        <f t="shared" si="13"/>
        <v>150</v>
      </c>
      <c r="I45" s="505">
        <f>'семестровка Маркетинг'!F37</f>
        <v>8</v>
      </c>
      <c r="J45" s="451" t="str">
        <f>'семестровка Маркетинг'!P37</f>
        <v>4/0</v>
      </c>
      <c r="K45" s="451"/>
      <c r="L45" s="451" t="str">
        <f>'семестровка Маркетинг'!R37</f>
        <v>4/0</v>
      </c>
      <c r="M45" s="452">
        <f t="shared" ref="M45" si="15">H45-I45</f>
        <v>142</v>
      </c>
      <c r="N45" s="459"/>
      <c r="O45" s="353" t="str">
        <f>'семестровка Маркетинг'!S37</f>
        <v>8/0</v>
      </c>
      <c r="P45" s="455"/>
      <c r="Q45" s="454"/>
      <c r="R45" s="456"/>
      <c r="S45" s="454"/>
      <c r="T45" s="456"/>
      <c r="U45" s="457"/>
    </row>
    <row r="46" spans="1:27" s="244" customFormat="1" ht="16.5" thickBot="1" x14ac:dyDescent="0.25">
      <c r="A46" s="962"/>
      <c r="B46" s="445" t="s">
        <v>243</v>
      </c>
      <c r="C46" s="446"/>
      <c r="D46" s="447" t="s">
        <v>174</v>
      </c>
      <c r="E46" s="448"/>
      <c r="F46" s="449"/>
      <c r="G46" s="450">
        <v>5</v>
      </c>
      <c r="H46" s="427">
        <f t="shared" si="13"/>
        <v>150</v>
      </c>
      <c r="I46" s="451">
        <f>I45</f>
        <v>8</v>
      </c>
      <c r="J46" s="451" t="str">
        <f>J45</f>
        <v>4/0</v>
      </c>
      <c r="K46" s="451"/>
      <c r="L46" s="451" t="str">
        <f t="shared" ref="L46:O46" si="16">L45</f>
        <v>4/0</v>
      </c>
      <c r="M46" s="451">
        <f t="shared" si="16"/>
        <v>142</v>
      </c>
      <c r="N46" s="451"/>
      <c r="O46" s="451" t="str">
        <f t="shared" si="16"/>
        <v>8/0</v>
      </c>
      <c r="P46" s="455"/>
      <c r="Q46" s="454"/>
      <c r="R46" s="456"/>
      <c r="S46" s="454"/>
      <c r="T46" s="456"/>
      <c r="U46" s="457"/>
    </row>
    <row r="47" spans="1:27" s="244" customFormat="1" ht="16.5" thickBot="1" x14ac:dyDescent="0.25">
      <c r="A47" s="961" t="s">
        <v>177</v>
      </c>
      <c r="B47" s="445" t="s">
        <v>245</v>
      </c>
      <c r="C47" s="446">
        <v>2</v>
      </c>
      <c r="D47" s="447"/>
      <c r="E47" s="448"/>
      <c r="F47" s="449"/>
      <c r="G47" s="450">
        <v>5</v>
      </c>
      <c r="H47" s="427">
        <f t="shared" si="13"/>
        <v>150</v>
      </c>
      <c r="I47" s="505">
        <f>'семестровка Маркетинг'!F38</f>
        <v>8</v>
      </c>
      <c r="J47" s="451" t="str">
        <f>'семестровка Маркетинг'!P38</f>
        <v>4/2</v>
      </c>
      <c r="K47" s="451"/>
      <c r="L47" s="451" t="str">
        <f>'семестровка Маркетинг'!R38</f>
        <v>0/2</v>
      </c>
      <c r="M47" s="452">
        <f t="shared" ref="M47" si="17">H47-I47</f>
        <v>142</v>
      </c>
      <c r="N47" s="456"/>
      <c r="O47" s="353" t="str">
        <f>'семестровка Маркетинг'!S38</f>
        <v>4/4</v>
      </c>
      <c r="P47" s="455"/>
      <c r="Q47" s="454"/>
      <c r="R47" s="456"/>
      <c r="S47" s="454"/>
      <c r="T47" s="456"/>
      <c r="U47" s="457"/>
    </row>
    <row r="48" spans="1:27" s="244" customFormat="1" ht="16.5" thickBot="1" x14ac:dyDescent="0.25">
      <c r="A48" s="962"/>
      <c r="B48" s="445" t="s">
        <v>246</v>
      </c>
      <c r="C48" s="446">
        <v>2</v>
      </c>
      <c r="D48" s="447"/>
      <c r="E48" s="448"/>
      <c r="F48" s="449"/>
      <c r="G48" s="450">
        <v>5</v>
      </c>
      <c r="H48" s="427">
        <f t="shared" si="13"/>
        <v>150</v>
      </c>
      <c r="I48" s="305">
        <v>8</v>
      </c>
      <c r="J48" s="451" t="s">
        <v>196</v>
      </c>
      <c r="K48" s="458"/>
      <c r="L48" s="458" t="s">
        <v>197</v>
      </c>
      <c r="M48" s="452">
        <v>112</v>
      </c>
      <c r="N48" s="456"/>
      <c r="O48" s="454" t="s">
        <v>198</v>
      </c>
      <c r="P48" s="455"/>
      <c r="Q48" s="454"/>
      <c r="R48" s="456"/>
      <c r="S48" s="454"/>
      <c r="T48" s="456"/>
      <c r="U48" s="457"/>
    </row>
    <row r="49" spans="1:28" s="244" customFormat="1" ht="16.5" thickBot="1" x14ac:dyDescent="0.25">
      <c r="A49" s="961" t="s">
        <v>262</v>
      </c>
      <c r="B49" s="445" t="s">
        <v>186</v>
      </c>
      <c r="C49" s="446">
        <v>2</v>
      </c>
      <c r="D49" s="447"/>
      <c r="E49" s="448"/>
      <c r="F49" s="449"/>
      <c r="G49" s="450">
        <v>5</v>
      </c>
      <c r="H49" s="427">
        <f t="shared" si="13"/>
        <v>150</v>
      </c>
      <c r="I49" s="505">
        <f>'семестровка Маркетинг'!F39</f>
        <v>8</v>
      </c>
      <c r="J49" s="451" t="str">
        <f>'семестровка Маркетинг'!P39</f>
        <v>6/0</v>
      </c>
      <c r="K49" s="451"/>
      <c r="L49" s="451" t="str">
        <f>'семестровка Маркетинг'!R39</f>
        <v>2/0</v>
      </c>
      <c r="M49" s="452">
        <f t="shared" ref="M49" si="18">H49-I49</f>
        <v>142</v>
      </c>
      <c r="N49" s="456"/>
      <c r="O49" s="353" t="str">
        <f>'семестровка Маркетинг'!S39</f>
        <v>8/0</v>
      </c>
      <c r="P49" s="455"/>
      <c r="Q49" s="454"/>
      <c r="R49" s="456"/>
      <c r="S49" s="454"/>
      <c r="T49" s="456"/>
      <c r="U49" s="457"/>
    </row>
    <row r="50" spans="1:28" s="244" customFormat="1" ht="16.5" thickBot="1" x14ac:dyDescent="0.25">
      <c r="A50" s="963"/>
      <c r="B50" s="460" t="s">
        <v>266</v>
      </c>
      <c r="C50" s="461">
        <v>2</v>
      </c>
      <c r="D50" s="462"/>
      <c r="E50" s="463"/>
      <c r="F50" s="464"/>
      <c r="G50" s="465">
        <v>5</v>
      </c>
      <c r="H50" s="427">
        <f t="shared" si="13"/>
        <v>150</v>
      </c>
      <c r="I50" s="417">
        <v>8</v>
      </c>
      <c r="J50" s="466" t="s">
        <v>199</v>
      </c>
      <c r="K50" s="467"/>
      <c r="L50" s="467" t="s">
        <v>200</v>
      </c>
      <c r="M50" s="468">
        <v>127</v>
      </c>
      <c r="N50" s="469"/>
      <c r="O50" s="470" t="s">
        <v>201</v>
      </c>
      <c r="P50" s="471"/>
      <c r="Q50" s="470"/>
      <c r="R50" s="469"/>
      <c r="S50" s="470"/>
      <c r="T50" s="469"/>
      <c r="U50" s="261"/>
    </row>
    <row r="51" spans="1:28" ht="16.5" thickBot="1" x14ac:dyDescent="0.25">
      <c r="A51" s="964" t="s">
        <v>152</v>
      </c>
      <c r="B51" s="965"/>
      <c r="C51" s="965"/>
      <c r="D51" s="965"/>
      <c r="E51" s="965"/>
      <c r="F51" s="966"/>
      <c r="G51" s="359">
        <f>G41+G43+G45+G47+G49</f>
        <v>25</v>
      </c>
      <c r="H51" s="361">
        <f t="shared" ref="H51:I51" si="19">H41+H43+H45+H47+H49</f>
        <v>750</v>
      </c>
      <c r="I51" s="361">
        <f t="shared" si="19"/>
        <v>40</v>
      </c>
      <c r="J51" s="360" t="s">
        <v>217</v>
      </c>
      <c r="K51" s="360"/>
      <c r="L51" s="360" t="s">
        <v>248</v>
      </c>
      <c r="M51" s="359">
        <f t="shared" ref="M51" si="20">M41+M43+M45+M47+M49</f>
        <v>684</v>
      </c>
      <c r="N51" s="360" t="s">
        <v>249</v>
      </c>
      <c r="O51" s="360" t="s">
        <v>250</v>
      </c>
      <c r="P51" s="361">
        <f t="shared" ref="P51" si="21">SUM(P41:P50)</f>
        <v>0</v>
      </c>
      <c r="Q51" s="361">
        <f t="shared" ref="Q51:U51" si="22">SUM(Q41:Q50)</f>
        <v>0</v>
      </c>
      <c r="R51" s="361">
        <f t="shared" si="22"/>
        <v>0</v>
      </c>
      <c r="S51" s="361">
        <f t="shared" si="22"/>
        <v>0</v>
      </c>
      <c r="T51" s="361">
        <f t="shared" si="22"/>
        <v>0</v>
      </c>
      <c r="U51" s="361">
        <f t="shared" si="22"/>
        <v>0</v>
      </c>
      <c r="AA51" s="152">
        <f>G51*30</f>
        <v>750</v>
      </c>
      <c r="AB51" s="152" t="s">
        <v>111</v>
      </c>
    </row>
    <row r="52" spans="1:28" ht="16.5" thickBot="1" x14ac:dyDescent="0.25">
      <c r="A52" s="967" t="s">
        <v>153</v>
      </c>
      <c r="B52" s="968"/>
      <c r="C52" s="968"/>
      <c r="D52" s="968"/>
      <c r="E52" s="968"/>
      <c r="F52" s="969"/>
      <c r="G52" s="472">
        <f t="shared" ref="G52:U52" si="23">G51+G39</f>
        <v>28</v>
      </c>
      <c r="H52" s="473">
        <f t="shared" si="23"/>
        <v>840</v>
      </c>
      <c r="I52" s="473">
        <f t="shared" si="23"/>
        <v>44</v>
      </c>
      <c r="J52" s="474" t="s">
        <v>218</v>
      </c>
      <c r="K52" s="474"/>
      <c r="L52" s="474" t="s">
        <v>248</v>
      </c>
      <c r="M52" s="473">
        <f t="shared" ref="M52" si="24">M51+M39</f>
        <v>770</v>
      </c>
      <c r="N52" s="360" t="s">
        <v>251</v>
      </c>
      <c r="O52" s="360" t="s">
        <v>250</v>
      </c>
      <c r="P52" s="361">
        <f t="shared" ref="P52" si="25">P51+P39</f>
        <v>0</v>
      </c>
      <c r="Q52" s="361">
        <f t="shared" si="23"/>
        <v>0</v>
      </c>
      <c r="R52" s="361">
        <f t="shared" si="23"/>
        <v>0</v>
      </c>
      <c r="S52" s="361">
        <f t="shared" si="23"/>
        <v>0</v>
      </c>
      <c r="T52" s="361">
        <f t="shared" si="23"/>
        <v>0</v>
      </c>
      <c r="U52" s="361">
        <f t="shared" si="23"/>
        <v>0</v>
      </c>
    </row>
    <row r="53" spans="1:28" s="142" customFormat="1" ht="16.5" thickBot="1" x14ac:dyDescent="0.25">
      <c r="A53" s="970" t="s">
        <v>154</v>
      </c>
      <c r="B53" s="970"/>
      <c r="C53" s="970"/>
      <c r="D53" s="970"/>
      <c r="E53" s="970"/>
      <c r="F53" s="970"/>
      <c r="G53" s="472">
        <f t="shared" ref="G53:I53" si="26">G52+G33</f>
        <v>90</v>
      </c>
      <c r="H53" s="473">
        <f t="shared" si="26"/>
        <v>2700</v>
      </c>
      <c r="I53" s="473">
        <f t="shared" si="26"/>
        <v>108</v>
      </c>
      <c r="J53" s="474" t="s">
        <v>254</v>
      </c>
      <c r="K53" s="360" t="s">
        <v>195</v>
      </c>
      <c r="L53" s="474" t="s">
        <v>213</v>
      </c>
      <c r="M53" s="473">
        <f t="shared" ref="M53" si="27">M52+M33</f>
        <v>2454</v>
      </c>
      <c r="N53" s="360" t="s">
        <v>252</v>
      </c>
      <c r="O53" s="360" t="s">
        <v>253</v>
      </c>
      <c r="P53" s="361">
        <f t="shared" ref="P53" si="28">P33+P52</f>
        <v>0</v>
      </c>
      <c r="Q53" s="361">
        <f t="shared" ref="Q53:U53" si="29">Q33+Q52</f>
        <v>0</v>
      </c>
      <c r="R53" s="361">
        <f t="shared" si="29"/>
        <v>0</v>
      </c>
      <c r="S53" s="361">
        <f t="shared" si="29"/>
        <v>0</v>
      </c>
      <c r="T53" s="361">
        <f t="shared" si="29"/>
        <v>0</v>
      </c>
      <c r="U53" s="361">
        <f t="shared" si="29"/>
        <v>0</v>
      </c>
      <c r="X53" s="138">
        <v>22</v>
      </c>
      <c r="Y53" s="138">
        <v>22</v>
      </c>
      <c r="Z53" s="138">
        <v>22</v>
      </c>
    </row>
    <row r="54" spans="1:28" s="142" customFormat="1" ht="16.5" thickBot="1" x14ac:dyDescent="0.25">
      <c r="A54" s="971"/>
      <c r="B54" s="971"/>
      <c r="C54" s="971"/>
      <c r="D54" s="971"/>
      <c r="E54" s="971"/>
      <c r="F54" s="971"/>
      <c r="G54" s="971"/>
      <c r="H54" s="971"/>
      <c r="I54" s="971"/>
      <c r="J54" s="971"/>
      <c r="K54" s="971"/>
      <c r="L54" s="971"/>
      <c r="M54" s="971"/>
      <c r="N54" s="360"/>
      <c r="O54" s="360"/>
      <c r="P54" s="361"/>
      <c r="Q54" s="361"/>
      <c r="R54" s="361"/>
      <c r="S54" s="361"/>
      <c r="T54" s="361"/>
      <c r="U54" s="361"/>
      <c r="X54" s="139"/>
      <c r="Y54" s="139"/>
      <c r="Z54" s="139"/>
    </row>
    <row r="55" spans="1:28" s="142" customFormat="1" ht="16.5" thickBot="1" x14ac:dyDescent="0.25">
      <c r="A55" s="945" t="s">
        <v>33</v>
      </c>
      <c r="B55" s="945"/>
      <c r="C55" s="945"/>
      <c r="D55" s="945"/>
      <c r="E55" s="945"/>
      <c r="F55" s="945"/>
      <c r="G55" s="945"/>
      <c r="H55" s="945"/>
      <c r="I55" s="945"/>
      <c r="J55" s="945"/>
      <c r="K55" s="945"/>
      <c r="L55" s="945"/>
      <c r="M55" s="945"/>
      <c r="N55" s="361">
        <v>3</v>
      </c>
      <c r="O55" s="475">
        <v>3</v>
      </c>
      <c r="P55" s="475"/>
      <c r="Q55" s="475"/>
      <c r="R55" s="475"/>
      <c r="S55" s="475"/>
      <c r="T55" s="475"/>
      <c r="U55" s="475"/>
    </row>
    <row r="56" spans="1:28" s="142" customFormat="1" ht="16.5" thickBot="1" x14ac:dyDescent="0.25">
      <c r="A56" s="945" t="s">
        <v>155</v>
      </c>
      <c r="B56" s="945"/>
      <c r="C56" s="945"/>
      <c r="D56" s="945"/>
      <c r="E56" s="945"/>
      <c r="F56" s="945"/>
      <c r="G56" s="945"/>
      <c r="H56" s="945"/>
      <c r="I56" s="945"/>
      <c r="J56" s="945"/>
      <c r="K56" s="945"/>
      <c r="L56" s="945"/>
      <c r="M56" s="945"/>
      <c r="N56" s="361">
        <v>5</v>
      </c>
      <c r="O56" s="475">
        <v>3</v>
      </c>
      <c r="P56" s="475">
        <v>1</v>
      </c>
      <c r="Q56" s="475"/>
      <c r="R56" s="475"/>
      <c r="S56" s="475"/>
      <c r="T56" s="475"/>
      <c r="U56" s="475"/>
    </row>
    <row r="57" spans="1:28" s="142" customFormat="1" ht="16.5" thickBot="1" x14ac:dyDescent="0.25">
      <c r="A57" s="945" t="s">
        <v>156</v>
      </c>
      <c r="B57" s="945"/>
      <c r="C57" s="945"/>
      <c r="D57" s="945"/>
      <c r="E57" s="945"/>
      <c r="F57" s="945"/>
      <c r="G57" s="945"/>
      <c r="H57" s="945"/>
      <c r="I57" s="945"/>
      <c r="J57" s="945"/>
      <c r="K57" s="945"/>
      <c r="L57" s="945"/>
      <c r="M57" s="945"/>
      <c r="N57" s="476"/>
      <c r="O57" s="477"/>
      <c r="P57" s="476"/>
      <c r="Q57" s="478"/>
      <c r="R57" s="478"/>
      <c r="S57" s="478"/>
      <c r="T57" s="478"/>
      <c r="U57" s="478"/>
    </row>
    <row r="58" spans="1:28" s="142" customFormat="1" ht="16.5" thickBot="1" x14ac:dyDescent="0.25">
      <c r="A58" s="946" t="s">
        <v>34</v>
      </c>
      <c r="B58" s="946"/>
      <c r="C58" s="946"/>
      <c r="D58" s="946"/>
      <c r="E58" s="946"/>
      <c r="F58" s="946"/>
      <c r="G58" s="946"/>
      <c r="H58" s="946"/>
      <c r="I58" s="946"/>
      <c r="J58" s="946"/>
      <c r="K58" s="946"/>
      <c r="L58" s="946"/>
      <c r="M58" s="946"/>
      <c r="N58" s="479"/>
      <c r="O58" s="480">
        <v>1</v>
      </c>
      <c r="P58" s="481"/>
      <c r="Q58" s="482"/>
      <c r="R58" s="479"/>
      <c r="S58" s="479"/>
      <c r="T58" s="479"/>
      <c r="U58" s="479"/>
    </row>
    <row r="59" spans="1:28" s="142" customFormat="1" ht="16.5" thickBot="1" x14ac:dyDescent="0.25">
      <c r="A59" s="947" t="s">
        <v>157</v>
      </c>
      <c r="B59" s="948"/>
      <c r="C59" s="948"/>
      <c r="D59" s="948"/>
      <c r="E59" s="948"/>
      <c r="F59" s="948"/>
      <c r="G59" s="948"/>
      <c r="H59" s="948"/>
      <c r="I59" s="948"/>
      <c r="J59" s="948"/>
      <c r="K59" s="948"/>
      <c r="L59" s="948"/>
      <c r="M59" s="949"/>
      <c r="N59" s="950" t="s">
        <v>158</v>
      </c>
      <c r="O59" s="951"/>
      <c r="P59" s="940">
        <f>G33/$G$53*100</f>
        <v>68.888888888888886</v>
      </c>
      <c r="Q59" s="941"/>
      <c r="R59" s="940" t="s">
        <v>93</v>
      </c>
      <c r="S59" s="941"/>
      <c r="T59" s="942">
        <f>G52/$G$53*100</f>
        <v>31.111111111111111</v>
      </c>
      <c r="U59" s="943"/>
      <c r="V59" s="155">
        <f>SUM(N59:U59)</f>
        <v>100</v>
      </c>
    </row>
    <row r="60" spans="1:28" s="142" customFormat="1" x14ac:dyDescent="0.2">
      <c r="A60" s="483"/>
      <c r="B60" s="483"/>
      <c r="C60" s="483"/>
      <c r="D60" s="483"/>
      <c r="E60" s="483"/>
      <c r="F60" s="483"/>
      <c r="G60" s="483"/>
      <c r="H60" s="483"/>
      <c r="I60" s="483"/>
      <c r="J60" s="483"/>
      <c r="K60" s="483"/>
      <c r="L60" s="483"/>
      <c r="M60" s="483"/>
      <c r="N60" s="484"/>
      <c r="O60" s="485"/>
      <c r="P60" s="486"/>
      <c r="Q60" s="487"/>
      <c r="R60" s="486"/>
      <c r="S60" s="487"/>
      <c r="T60" s="486"/>
      <c r="U60" s="486"/>
      <c r="V60" s="155"/>
    </row>
    <row r="61" spans="1:28" s="142" customFormat="1" ht="47.25" x14ac:dyDescent="0.2">
      <c r="A61" s="256">
        <v>1</v>
      </c>
      <c r="B61" s="257" t="s">
        <v>255</v>
      </c>
      <c r="C61" s="256">
        <v>2</v>
      </c>
      <c r="D61" s="256">
        <v>1</v>
      </c>
      <c r="E61" s="256"/>
      <c r="F61" s="256"/>
      <c r="G61" s="256">
        <v>6</v>
      </c>
      <c r="H61" s="256">
        <f>G61*30</f>
        <v>180</v>
      </c>
      <c r="I61" s="256">
        <v>32</v>
      </c>
      <c r="J61" s="256"/>
      <c r="K61" s="256"/>
      <c r="L61" s="256" t="s">
        <v>256</v>
      </c>
      <c r="M61" s="256">
        <f>H61-I61</f>
        <v>148</v>
      </c>
      <c r="N61" s="258" t="s">
        <v>257</v>
      </c>
      <c r="O61" s="258" t="s">
        <v>257</v>
      </c>
      <c r="P61" s="258"/>
      <c r="Q61" s="256"/>
      <c r="R61" s="256"/>
      <c r="S61" s="256"/>
      <c r="T61" s="256"/>
      <c r="U61" s="256"/>
      <c r="V61" s="256"/>
    </row>
    <row r="62" spans="1:28" s="142" customFormat="1" x14ac:dyDescent="0.2">
      <c r="A62" s="483"/>
      <c r="B62" s="483"/>
      <c r="C62" s="483"/>
      <c r="D62" s="483"/>
      <c r="E62" s="483"/>
      <c r="F62" s="483"/>
      <c r="G62" s="483"/>
      <c r="H62" s="483"/>
      <c r="I62" s="483"/>
      <c r="J62" s="483"/>
      <c r="K62" s="483"/>
      <c r="L62" s="483"/>
      <c r="M62" s="483"/>
      <c r="N62" s="484"/>
      <c r="O62" s="485"/>
      <c r="P62" s="486"/>
      <c r="Q62" s="487"/>
      <c r="R62" s="486"/>
      <c r="S62" s="487"/>
      <c r="T62" s="486"/>
      <c r="U62" s="486"/>
      <c r="V62" s="155"/>
    </row>
    <row r="63" spans="1:28" s="142" customFormat="1" x14ac:dyDescent="0.2">
      <c r="A63" s="488"/>
      <c r="B63" s="488"/>
      <c r="C63" s="488"/>
      <c r="D63" s="488"/>
      <c r="E63" s="488"/>
      <c r="F63" s="488"/>
      <c r="G63" s="488"/>
      <c r="H63" s="488"/>
      <c r="I63" s="488"/>
      <c r="J63" s="488"/>
      <c r="K63" s="488"/>
      <c r="L63" s="488"/>
      <c r="M63" s="488"/>
      <c r="N63" s="489"/>
      <c r="O63" s="489"/>
      <c r="P63" s="490"/>
      <c r="Q63" s="490"/>
      <c r="R63" s="489"/>
      <c r="S63" s="489"/>
      <c r="T63" s="489"/>
      <c r="U63" s="489"/>
    </row>
    <row r="64" spans="1:28" s="142" customFormat="1" x14ac:dyDescent="0.2">
      <c r="B64" s="494" t="s">
        <v>263</v>
      </c>
      <c r="C64" s="494"/>
      <c r="D64" s="935"/>
      <c r="E64" s="935"/>
      <c r="F64" s="936"/>
      <c r="G64" s="936"/>
      <c r="H64" s="494"/>
      <c r="I64" s="937" t="s">
        <v>264</v>
      </c>
      <c r="J64" s="944"/>
      <c r="K64" s="944"/>
    </row>
    <row r="65" spans="1:13" s="142" customFormat="1" x14ac:dyDescent="0.2">
      <c r="B65" s="494"/>
      <c r="C65" s="494"/>
      <c r="D65" s="492"/>
      <c r="E65" s="492"/>
      <c r="F65" s="493"/>
      <c r="G65" s="493"/>
      <c r="H65" s="494"/>
      <c r="I65" s="494"/>
      <c r="J65" s="495"/>
      <c r="K65" s="495"/>
    </row>
    <row r="66" spans="1:13" s="142" customFormat="1" x14ac:dyDescent="0.2">
      <c r="B66" s="491" t="s">
        <v>223</v>
      </c>
      <c r="C66" s="491"/>
      <c r="D66" s="935"/>
      <c r="E66" s="935"/>
      <c r="F66" s="936"/>
      <c r="G66" s="936"/>
      <c r="H66" s="491"/>
      <c r="I66" s="937" t="s">
        <v>224</v>
      </c>
      <c r="J66" s="944"/>
      <c r="K66" s="944"/>
    </row>
    <row r="67" spans="1:13" s="142" customFormat="1" ht="15.75" customHeight="1" x14ac:dyDescent="0.2"/>
    <row r="68" spans="1:13" s="142" customFormat="1" ht="15.75" customHeight="1" x14ac:dyDescent="0.2">
      <c r="B68" s="491" t="s">
        <v>178</v>
      </c>
      <c r="C68" s="491"/>
      <c r="D68" s="935"/>
      <c r="E68" s="935"/>
      <c r="F68" s="936"/>
      <c r="G68" s="936"/>
      <c r="H68" s="491"/>
      <c r="I68" s="937" t="s">
        <v>181</v>
      </c>
      <c r="J68" s="938"/>
      <c r="K68" s="938"/>
    </row>
    <row r="69" spans="1:13" s="142" customFormat="1" ht="15.75" customHeight="1" x14ac:dyDescent="0.2"/>
    <row r="70" spans="1:13" s="142" customFormat="1" ht="15.75" customHeight="1" x14ac:dyDescent="0.2">
      <c r="B70" s="494" t="s">
        <v>265</v>
      </c>
      <c r="C70" s="491"/>
      <c r="D70" s="935"/>
      <c r="E70" s="935"/>
      <c r="F70" s="936"/>
      <c r="G70" s="936"/>
      <c r="H70" s="491"/>
      <c r="I70" s="937"/>
      <c r="J70" s="938"/>
      <c r="K70" s="938"/>
    </row>
    <row r="71" spans="1:13" s="142" customFormat="1" ht="15.75" customHeight="1" x14ac:dyDescent="0.25">
      <c r="A71" s="267"/>
      <c r="B71" s="496"/>
      <c r="C71" s="939" t="s">
        <v>111</v>
      </c>
      <c r="D71" s="939"/>
      <c r="E71" s="939"/>
      <c r="F71" s="939"/>
      <c r="G71" s="939"/>
      <c r="H71" s="939"/>
      <c r="I71" s="939"/>
      <c r="J71" s="939"/>
      <c r="K71" s="939"/>
      <c r="L71" s="497"/>
      <c r="M71" s="497"/>
    </row>
    <row r="72" spans="1:13" ht="15" customHeight="1" x14ac:dyDescent="0.2"/>
    <row r="81" spans="1:8" ht="15.75" customHeight="1" x14ac:dyDescent="0.2"/>
    <row r="83" spans="1:8" ht="15" x14ac:dyDescent="0.2">
      <c r="A83" s="152"/>
      <c r="C83" s="152"/>
      <c r="D83" s="152"/>
      <c r="E83" s="152"/>
      <c r="F83" s="152"/>
      <c r="G83" s="152"/>
      <c r="H83" s="152"/>
    </row>
    <row r="84" spans="1:8" ht="15" x14ac:dyDescent="0.2">
      <c r="A84" s="152"/>
      <c r="C84" s="152"/>
      <c r="D84" s="152"/>
      <c r="E84" s="152"/>
      <c r="F84" s="152"/>
      <c r="G84" s="152"/>
      <c r="H84" s="152"/>
    </row>
    <row r="85" spans="1:8" ht="15" x14ac:dyDescent="0.2">
      <c r="A85" s="152"/>
      <c r="C85" s="152"/>
      <c r="D85" s="152"/>
      <c r="E85" s="152"/>
      <c r="F85" s="152"/>
      <c r="G85" s="152"/>
      <c r="H85" s="152"/>
    </row>
    <row r="86" spans="1:8" ht="15" x14ac:dyDescent="0.2">
      <c r="A86" s="152"/>
      <c r="C86" s="152"/>
      <c r="D86" s="152"/>
      <c r="E86" s="152"/>
      <c r="F86" s="152"/>
      <c r="G86" s="152"/>
      <c r="H86" s="152"/>
    </row>
    <row r="87" spans="1:8" ht="15" x14ac:dyDescent="0.2">
      <c r="A87" s="152"/>
      <c r="C87" s="152"/>
      <c r="D87" s="152"/>
      <c r="E87" s="152"/>
      <c r="F87" s="152"/>
      <c r="G87" s="152"/>
      <c r="H87" s="152"/>
    </row>
    <row r="88" spans="1:8" ht="15" x14ac:dyDescent="0.2">
      <c r="A88" s="152"/>
      <c r="C88" s="152"/>
      <c r="D88" s="152"/>
      <c r="E88" s="152"/>
      <c r="F88" s="152"/>
      <c r="G88" s="152"/>
      <c r="H88" s="152"/>
    </row>
    <row r="89" spans="1:8" ht="15" x14ac:dyDescent="0.2">
      <c r="A89" s="152"/>
      <c r="C89" s="152"/>
      <c r="D89" s="152"/>
      <c r="E89" s="152"/>
      <c r="F89" s="152"/>
      <c r="G89" s="152"/>
      <c r="H89" s="152"/>
    </row>
    <row r="90" spans="1:8" ht="15" x14ac:dyDescent="0.2">
      <c r="A90" s="152"/>
      <c r="C90" s="152"/>
      <c r="D90" s="152"/>
      <c r="E90" s="152"/>
      <c r="F90" s="152"/>
      <c r="G90" s="152"/>
      <c r="H90" s="152"/>
    </row>
    <row r="91" spans="1:8" ht="15" x14ac:dyDescent="0.2">
      <c r="A91" s="152"/>
      <c r="C91" s="152"/>
      <c r="D91" s="152"/>
      <c r="E91" s="152"/>
      <c r="F91" s="152"/>
      <c r="G91" s="152"/>
      <c r="H91" s="152"/>
    </row>
    <row r="92" spans="1:8" ht="15" x14ac:dyDescent="0.2">
      <c r="A92" s="152"/>
      <c r="C92" s="152"/>
      <c r="D92" s="152"/>
      <c r="E92" s="152"/>
      <c r="F92" s="152"/>
      <c r="G92" s="152"/>
      <c r="H92" s="152"/>
    </row>
    <row r="93" spans="1:8" ht="15" x14ac:dyDescent="0.2">
      <c r="A93" s="152"/>
      <c r="C93" s="152"/>
      <c r="D93" s="152"/>
      <c r="E93" s="152"/>
      <c r="F93" s="152"/>
      <c r="G93" s="152"/>
      <c r="H93" s="152"/>
    </row>
    <row r="94" spans="1:8" ht="15" x14ac:dyDescent="0.2">
      <c r="A94" s="152"/>
      <c r="C94" s="152"/>
      <c r="D94" s="152"/>
      <c r="E94" s="152"/>
      <c r="F94" s="152"/>
      <c r="G94" s="152"/>
      <c r="H94" s="152"/>
    </row>
    <row r="95" spans="1:8" ht="15" x14ac:dyDescent="0.2">
      <c r="A95" s="152"/>
      <c r="C95" s="152"/>
      <c r="D95" s="152"/>
      <c r="E95" s="152"/>
      <c r="F95" s="152"/>
      <c r="G95" s="152"/>
      <c r="H95" s="152"/>
    </row>
    <row r="96" spans="1:8" ht="15" x14ac:dyDescent="0.2">
      <c r="A96" s="152"/>
      <c r="C96" s="152"/>
      <c r="D96" s="152"/>
      <c r="E96" s="152"/>
      <c r="F96" s="152"/>
      <c r="G96" s="152"/>
      <c r="H96" s="152"/>
    </row>
    <row r="97" spans="1:8" ht="15" x14ac:dyDescent="0.2">
      <c r="A97" s="152"/>
      <c r="C97" s="152"/>
      <c r="D97" s="152"/>
      <c r="E97" s="152"/>
      <c r="F97" s="152"/>
      <c r="G97" s="152"/>
      <c r="H97" s="152"/>
    </row>
    <row r="98" spans="1:8" ht="15" x14ac:dyDescent="0.2">
      <c r="A98" s="152"/>
      <c r="C98" s="152"/>
      <c r="D98" s="152"/>
      <c r="E98" s="152"/>
      <c r="F98" s="152"/>
      <c r="G98" s="152"/>
      <c r="H98" s="152"/>
    </row>
    <row r="99" spans="1:8" ht="15" x14ac:dyDescent="0.2">
      <c r="A99" s="152"/>
      <c r="C99" s="152"/>
      <c r="D99" s="152"/>
      <c r="E99" s="152"/>
      <c r="F99" s="152"/>
      <c r="G99" s="152"/>
      <c r="H99" s="152"/>
    </row>
    <row r="100" spans="1:8" ht="15" x14ac:dyDescent="0.2">
      <c r="A100" s="152"/>
      <c r="C100" s="152"/>
      <c r="D100" s="152"/>
      <c r="E100" s="152"/>
      <c r="F100" s="152"/>
      <c r="G100" s="152"/>
      <c r="H100" s="152"/>
    </row>
    <row r="101" spans="1:8" ht="15" x14ac:dyDescent="0.2">
      <c r="A101" s="152"/>
      <c r="C101" s="152"/>
      <c r="D101" s="152"/>
      <c r="E101" s="152"/>
      <c r="F101" s="152"/>
      <c r="G101" s="152"/>
      <c r="H101" s="152"/>
    </row>
    <row r="102" spans="1:8" ht="15" x14ac:dyDescent="0.2">
      <c r="A102" s="152"/>
      <c r="C102" s="152"/>
      <c r="D102" s="152"/>
      <c r="E102" s="152"/>
      <c r="F102" s="152"/>
      <c r="G102" s="152"/>
      <c r="H102" s="152"/>
    </row>
    <row r="103" spans="1:8" ht="15" x14ac:dyDescent="0.2">
      <c r="A103" s="152"/>
      <c r="C103" s="152"/>
      <c r="D103" s="152"/>
      <c r="E103" s="152"/>
      <c r="F103" s="152"/>
      <c r="G103" s="152"/>
      <c r="H103" s="152"/>
    </row>
    <row r="104" spans="1:8" ht="15" x14ac:dyDescent="0.2">
      <c r="A104" s="152"/>
      <c r="C104" s="152"/>
      <c r="D104" s="152"/>
      <c r="E104" s="152"/>
      <c r="F104" s="152"/>
      <c r="G104" s="152"/>
      <c r="H104" s="152"/>
    </row>
    <row r="105" spans="1:8" ht="15" x14ac:dyDescent="0.2">
      <c r="A105" s="152"/>
      <c r="C105" s="152"/>
      <c r="D105" s="152"/>
      <c r="E105" s="152"/>
      <c r="F105" s="152"/>
      <c r="G105" s="152"/>
      <c r="H105" s="152"/>
    </row>
    <row r="106" spans="1:8" ht="15" x14ac:dyDescent="0.2">
      <c r="A106" s="152"/>
      <c r="C106" s="152"/>
      <c r="D106" s="152"/>
      <c r="E106" s="152"/>
      <c r="F106" s="152"/>
      <c r="G106" s="152"/>
      <c r="H106" s="152"/>
    </row>
    <row r="107" spans="1:8" ht="15" x14ac:dyDescent="0.2">
      <c r="A107" s="152"/>
      <c r="C107" s="152"/>
      <c r="D107" s="152"/>
      <c r="E107" s="152"/>
      <c r="F107" s="152"/>
      <c r="G107" s="152"/>
      <c r="H107" s="152"/>
    </row>
    <row r="108" spans="1:8" ht="15" x14ac:dyDescent="0.2">
      <c r="A108" s="152"/>
      <c r="C108" s="152"/>
      <c r="D108" s="152"/>
      <c r="E108" s="152"/>
      <c r="F108" s="152"/>
      <c r="G108" s="152"/>
      <c r="H108" s="152"/>
    </row>
    <row r="109" spans="1:8" ht="15" x14ac:dyDescent="0.2">
      <c r="A109" s="152"/>
      <c r="C109" s="152"/>
      <c r="D109" s="152"/>
      <c r="E109" s="152"/>
      <c r="F109" s="152"/>
      <c r="G109" s="152"/>
      <c r="H109" s="152"/>
    </row>
    <row r="110" spans="1:8" ht="15" x14ac:dyDescent="0.2">
      <c r="A110" s="152"/>
      <c r="C110" s="152"/>
      <c r="D110" s="152"/>
      <c r="E110" s="152"/>
      <c r="F110" s="152"/>
      <c r="G110" s="152"/>
      <c r="H110" s="152"/>
    </row>
    <row r="111" spans="1:8" ht="15" x14ac:dyDescent="0.2">
      <c r="A111" s="152"/>
      <c r="C111" s="152"/>
      <c r="D111" s="152"/>
      <c r="E111" s="152"/>
      <c r="F111" s="152"/>
      <c r="G111" s="152"/>
      <c r="H111" s="152"/>
    </row>
    <row r="112" spans="1:8" ht="15" x14ac:dyDescent="0.2">
      <c r="A112" s="152"/>
      <c r="C112" s="152"/>
      <c r="D112" s="152"/>
      <c r="E112" s="152"/>
      <c r="F112" s="152"/>
      <c r="G112" s="152"/>
      <c r="H112" s="152"/>
    </row>
    <row r="113" spans="1:8" ht="15" x14ac:dyDescent="0.2">
      <c r="A113" s="152"/>
      <c r="C113" s="152"/>
      <c r="D113" s="152"/>
      <c r="E113" s="152"/>
      <c r="F113" s="152"/>
      <c r="G113" s="152"/>
      <c r="H113" s="152"/>
    </row>
    <row r="114" spans="1:8" ht="15" x14ac:dyDescent="0.2">
      <c r="A114" s="152"/>
      <c r="C114" s="152"/>
      <c r="D114" s="152"/>
      <c r="E114" s="152"/>
      <c r="F114" s="152"/>
      <c r="G114" s="152"/>
      <c r="H114" s="152"/>
    </row>
    <row r="115" spans="1:8" ht="15" x14ac:dyDescent="0.2">
      <c r="A115" s="152"/>
      <c r="C115" s="152"/>
      <c r="D115" s="152"/>
      <c r="E115" s="152"/>
      <c r="F115" s="152"/>
      <c r="G115" s="152"/>
      <c r="H115" s="152"/>
    </row>
    <row r="116" spans="1:8" ht="15" x14ac:dyDescent="0.2">
      <c r="A116" s="152"/>
      <c r="C116" s="152"/>
      <c r="D116" s="152"/>
      <c r="E116" s="152"/>
      <c r="F116" s="152"/>
      <c r="G116" s="152"/>
      <c r="H116" s="152"/>
    </row>
    <row r="117" spans="1:8" ht="15" x14ac:dyDescent="0.2">
      <c r="A117" s="152"/>
      <c r="C117" s="152"/>
      <c r="D117" s="152"/>
      <c r="E117" s="152"/>
      <c r="F117" s="152"/>
      <c r="G117" s="152"/>
      <c r="H117" s="152"/>
    </row>
    <row r="118" spans="1:8" ht="15" x14ac:dyDescent="0.2">
      <c r="A118" s="152"/>
      <c r="C118" s="152"/>
      <c r="D118" s="152"/>
      <c r="E118" s="152"/>
      <c r="F118" s="152"/>
      <c r="G118" s="152"/>
      <c r="H118" s="152"/>
    </row>
    <row r="119" spans="1:8" ht="15" x14ac:dyDescent="0.2">
      <c r="A119" s="152"/>
      <c r="C119" s="152"/>
      <c r="D119" s="152"/>
      <c r="E119" s="152"/>
      <c r="F119" s="152"/>
      <c r="G119" s="152"/>
      <c r="H119" s="152"/>
    </row>
    <row r="120" spans="1:8" ht="15" x14ac:dyDescent="0.2">
      <c r="A120" s="152"/>
      <c r="C120" s="152"/>
      <c r="D120" s="152"/>
      <c r="E120" s="152"/>
      <c r="F120" s="152"/>
      <c r="G120" s="152"/>
      <c r="H120" s="152"/>
    </row>
    <row r="121" spans="1:8" ht="15" x14ac:dyDescent="0.2">
      <c r="A121" s="152"/>
      <c r="C121" s="152"/>
      <c r="D121" s="152"/>
      <c r="E121" s="152"/>
      <c r="F121" s="152"/>
      <c r="G121" s="152"/>
      <c r="H121" s="152"/>
    </row>
    <row r="122" spans="1:8" ht="15" x14ac:dyDescent="0.2">
      <c r="A122" s="152"/>
      <c r="C122" s="152"/>
      <c r="D122" s="152"/>
      <c r="E122" s="152"/>
      <c r="F122" s="152"/>
      <c r="G122" s="152"/>
      <c r="H122" s="152"/>
    </row>
    <row r="123" spans="1:8" ht="15" x14ac:dyDescent="0.2">
      <c r="A123" s="152"/>
      <c r="C123" s="152"/>
      <c r="D123" s="152"/>
      <c r="E123" s="152"/>
      <c r="F123" s="152"/>
      <c r="G123" s="152"/>
      <c r="H123" s="152"/>
    </row>
    <row r="124" spans="1:8" ht="15" x14ac:dyDescent="0.2">
      <c r="A124" s="152"/>
      <c r="C124" s="152"/>
      <c r="D124" s="152"/>
      <c r="E124" s="152"/>
      <c r="F124" s="152"/>
      <c r="G124" s="152"/>
      <c r="H124" s="152"/>
    </row>
    <row r="125" spans="1:8" ht="15" x14ac:dyDescent="0.2">
      <c r="A125" s="152"/>
      <c r="C125" s="152"/>
      <c r="D125" s="152"/>
      <c r="E125" s="152"/>
      <c r="F125" s="152"/>
      <c r="G125" s="152"/>
      <c r="H125" s="152"/>
    </row>
    <row r="126" spans="1:8" ht="15" x14ac:dyDescent="0.2">
      <c r="A126" s="152"/>
      <c r="C126" s="152"/>
      <c r="D126" s="152"/>
      <c r="E126" s="152"/>
      <c r="F126" s="152"/>
      <c r="G126" s="152"/>
      <c r="H126" s="152"/>
    </row>
    <row r="127" spans="1:8" ht="15" x14ac:dyDescent="0.2">
      <c r="A127" s="152"/>
      <c r="C127" s="152"/>
      <c r="D127" s="152"/>
      <c r="E127" s="152"/>
      <c r="F127" s="152"/>
      <c r="G127" s="152"/>
      <c r="H127" s="152"/>
    </row>
    <row r="128" spans="1:8" ht="15" x14ac:dyDescent="0.2">
      <c r="A128" s="152"/>
      <c r="C128" s="152"/>
      <c r="D128" s="152"/>
      <c r="E128" s="152"/>
      <c r="F128" s="152"/>
      <c r="G128" s="152"/>
      <c r="H128" s="152"/>
    </row>
    <row r="129" spans="1:8" ht="15" x14ac:dyDescent="0.2">
      <c r="A129" s="152"/>
      <c r="C129" s="152"/>
      <c r="D129" s="152"/>
      <c r="E129" s="152"/>
      <c r="F129" s="152"/>
      <c r="G129" s="152"/>
      <c r="H129" s="152"/>
    </row>
    <row r="130" spans="1:8" ht="15" x14ac:dyDescent="0.2">
      <c r="A130" s="152"/>
      <c r="C130" s="152"/>
      <c r="D130" s="152"/>
      <c r="E130" s="152"/>
      <c r="F130" s="152"/>
      <c r="G130" s="152"/>
      <c r="H130" s="152"/>
    </row>
    <row r="131" spans="1:8" ht="15" x14ac:dyDescent="0.2">
      <c r="A131" s="152"/>
      <c r="C131" s="152"/>
      <c r="D131" s="152"/>
      <c r="E131" s="152"/>
      <c r="F131" s="152"/>
      <c r="G131" s="152"/>
      <c r="H131" s="152"/>
    </row>
    <row r="132" spans="1:8" ht="15" x14ac:dyDescent="0.2">
      <c r="A132" s="152"/>
      <c r="C132" s="152"/>
      <c r="D132" s="152"/>
      <c r="E132" s="152"/>
      <c r="F132" s="152"/>
      <c r="G132" s="152"/>
      <c r="H132" s="152"/>
    </row>
    <row r="133" spans="1:8" ht="15" x14ac:dyDescent="0.2">
      <c r="A133" s="152"/>
      <c r="C133" s="152"/>
      <c r="D133" s="152"/>
      <c r="E133" s="152"/>
      <c r="F133" s="152"/>
      <c r="G133" s="152"/>
      <c r="H133" s="152"/>
    </row>
    <row r="134" spans="1:8" ht="15" x14ac:dyDescent="0.2">
      <c r="A134" s="152"/>
      <c r="C134" s="152"/>
      <c r="D134" s="152"/>
      <c r="E134" s="152"/>
      <c r="F134" s="152"/>
      <c r="G134" s="152"/>
      <c r="H134" s="152"/>
    </row>
    <row r="135" spans="1:8" ht="15" x14ac:dyDescent="0.2">
      <c r="A135" s="152"/>
      <c r="C135" s="152"/>
      <c r="D135" s="152"/>
      <c r="E135" s="152"/>
      <c r="F135" s="152"/>
      <c r="G135" s="152"/>
      <c r="H135" s="152"/>
    </row>
    <row r="136" spans="1:8" ht="15" x14ac:dyDescent="0.2">
      <c r="A136" s="152"/>
      <c r="C136" s="152"/>
      <c r="D136" s="152"/>
      <c r="E136" s="152"/>
      <c r="F136" s="152"/>
      <c r="G136" s="152"/>
      <c r="H136" s="152"/>
    </row>
    <row r="137" spans="1:8" ht="15" x14ac:dyDescent="0.2">
      <c r="A137" s="152"/>
      <c r="C137" s="152"/>
      <c r="D137" s="152"/>
      <c r="E137" s="152"/>
      <c r="F137" s="152"/>
      <c r="G137" s="152"/>
      <c r="H137" s="152"/>
    </row>
    <row r="138" spans="1:8" ht="15" x14ac:dyDescent="0.2">
      <c r="A138" s="152"/>
      <c r="C138" s="152"/>
      <c r="D138" s="152"/>
      <c r="E138" s="152"/>
      <c r="F138" s="152"/>
      <c r="G138" s="152"/>
      <c r="H138" s="152"/>
    </row>
    <row r="139" spans="1:8" ht="15" x14ac:dyDescent="0.2">
      <c r="A139" s="152"/>
      <c r="C139" s="152"/>
      <c r="D139" s="152"/>
      <c r="E139" s="152"/>
      <c r="F139" s="152"/>
      <c r="G139" s="152"/>
      <c r="H139" s="152"/>
    </row>
    <row r="140" spans="1:8" ht="15" x14ac:dyDescent="0.2">
      <c r="A140" s="152"/>
      <c r="C140" s="152"/>
      <c r="D140" s="152"/>
      <c r="E140" s="152"/>
      <c r="F140" s="152"/>
      <c r="G140" s="152"/>
      <c r="H140" s="152"/>
    </row>
    <row r="141" spans="1:8" ht="15" x14ac:dyDescent="0.2">
      <c r="A141" s="152"/>
      <c r="C141" s="152"/>
      <c r="D141" s="152"/>
      <c r="E141" s="152"/>
      <c r="F141" s="152"/>
      <c r="G141" s="152"/>
      <c r="H141" s="152"/>
    </row>
    <row r="142" spans="1:8" ht="15" x14ac:dyDescent="0.2">
      <c r="A142" s="152"/>
      <c r="C142" s="152"/>
      <c r="D142" s="152"/>
      <c r="E142" s="152"/>
      <c r="F142" s="152"/>
      <c r="G142" s="152"/>
      <c r="H142" s="152"/>
    </row>
    <row r="143" spans="1:8" ht="15" x14ac:dyDescent="0.2">
      <c r="A143" s="152"/>
      <c r="C143" s="152"/>
      <c r="D143" s="152"/>
      <c r="E143" s="152"/>
      <c r="F143" s="152"/>
      <c r="G143" s="152"/>
      <c r="H143" s="152"/>
    </row>
    <row r="144" spans="1:8" ht="15" x14ac:dyDescent="0.2">
      <c r="A144" s="152"/>
      <c r="C144" s="152"/>
      <c r="D144" s="152"/>
      <c r="E144" s="152"/>
      <c r="F144" s="152"/>
      <c r="G144" s="152"/>
      <c r="H144" s="152"/>
    </row>
    <row r="145" spans="1:8" ht="15" x14ac:dyDescent="0.2">
      <c r="A145" s="152"/>
      <c r="C145" s="152"/>
      <c r="D145" s="152"/>
      <c r="E145" s="152"/>
      <c r="F145" s="152"/>
      <c r="G145" s="152"/>
      <c r="H145" s="152"/>
    </row>
    <row r="146" spans="1:8" ht="15" x14ac:dyDescent="0.2">
      <c r="A146" s="152"/>
      <c r="C146" s="152"/>
      <c r="D146" s="152"/>
      <c r="E146" s="152"/>
      <c r="F146" s="152"/>
      <c r="G146" s="152"/>
      <c r="H146" s="152"/>
    </row>
    <row r="147" spans="1:8" ht="15" x14ac:dyDescent="0.2">
      <c r="A147" s="152"/>
      <c r="C147" s="152"/>
      <c r="D147" s="152"/>
      <c r="E147" s="152"/>
      <c r="F147" s="152"/>
      <c r="G147" s="152"/>
      <c r="H147" s="152"/>
    </row>
    <row r="148" spans="1:8" ht="15" x14ac:dyDescent="0.2">
      <c r="A148" s="152"/>
      <c r="C148" s="152"/>
      <c r="D148" s="152"/>
      <c r="E148" s="152"/>
      <c r="F148" s="152"/>
      <c r="G148" s="152"/>
      <c r="H148" s="152"/>
    </row>
    <row r="149" spans="1:8" ht="15" x14ac:dyDescent="0.2">
      <c r="A149" s="152"/>
      <c r="C149" s="152"/>
      <c r="D149" s="152"/>
      <c r="E149" s="152"/>
      <c r="F149" s="152"/>
      <c r="G149" s="152"/>
      <c r="H149" s="152"/>
    </row>
    <row r="150" spans="1:8" ht="15" x14ac:dyDescent="0.2">
      <c r="A150" s="152"/>
      <c r="C150" s="152"/>
      <c r="D150" s="152"/>
      <c r="E150" s="152"/>
      <c r="F150" s="152"/>
      <c r="G150" s="152"/>
      <c r="H150" s="152"/>
    </row>
    <row r="151" spans="1:8" ht="15" x14ac:dyDescent="0.2">
      <c r="A151" s="152"/>
      <c r="C151" s="152"/>
      <c r="D151" s="152"/>
      <c r="E151" s="152"/>
      <c r="F151" s="152"/>
      <c r="G151" s="152"/>
      <c r="H151" s="152"/>
    </row>
    <row r="152" spans="1:8" ht="15" x14ac:dyDescent="0.2">
      <c r="A152" s="152"/>
      <c r="C152" s="152"/>
      <c r="D152" s="152"/>
      <c r="E152" s="152"/>
      <c r="F152" s="152"/>
      <c r="G152" s="152"/>
      <c r="H152" s="152"/>
    </row>
    <row r="153" spans="1:8" ht="15" x14ac:dyDescent="0.2">
      <c r="A153" s="152"/>
      <c r="C153" s="152"/>
      <c r="D153" s="152"/>
      <c r="E153" s="152"/>
      <c r="F153" s="152"/>
      <c r="G153" s="152"/>
      <c r="H153" s="152"/>
    </row>
    <row r="154" spans="1:8" ht="15" x14ac:dyDescent="0.2">
      <c r="A154" s="152"/>
      <c r="C154" s="152"/>
      <c r="D154" s="152"/>
      <c r="E154" s="152"/>
      <c r="F154" s="152"/>
      <c r="G154" s="152"/>
      <c r="H154" s="152"/>
    </row>
    <row r="155" spans="1:8" ht="15" x14ac:dyDescent="0.2">
      <c r="A155" s="152"/>
      <c r="C155" s="152"/>
      <c r="D155" s="152"/>
      <c r="E155" s="152"/>
      <c r="F155" s="152"/>
      <c r="G155" s="152"/>
      <c r="H155" s="152"/>
    </row>
    <row r="156" spans="1:8" ht="15" x14ac:dyDescent="0.2">
      <c r="A156" s="152"/>
      <c r="C156" s="152"/>
      <c r="D156" s="152"/>
      <c r="E156" s="152"/>
      <c r="F156" s="152"/>
      <c r="G156" s="152"/>
      <c r="H156" s="152"/>
    </row>
    <row r="157" spans="1:8" ht="15" x14ac:dyDescent="0.2">
      <c r="A157" s="152"/>
      <c r="C157" s="152"/>
      <c r="D157" s="152"/>
      <c r="E157" s="152"/>
      <c r="F157" s="152"/>
      <c r="G157" s="152"/>
      <c r="H157" s="152"/>
    </row>
    <row r="158" spans="1:8" ht="15" x14ac:dyDescent="0.2">
      <c r="A158" s="152"/>
      <c r="C158" s="152"/>
      <c r="D158" s="152"/>
      <c r="E158" s="152"/>
      <c r="F158" s="152"/>
      <c r="G158" s="152"/>
      <c r="H158" s="152"/>
    </row>
    <row r="159" spans="1:8" ht="15" x14ac:dyDescent="0.2">
      <c r="A159" s="152"/>
      <c r="C159" s="152"/>
      <c r="D159" s="152"/>
      <c r="E159" s="152"/>
      <c r="F159" s="152"/>
      <c r="G159" s="152"/>
      <c r="H159" s="152"/>
    </row>
    <row r="160" spans="1:8" ht="15" x14ac:dyDescent="0.2">
      <c r="A160" s="152"/>
      <c r="C160" s="152"/>
      <c r="D160" s="152"/>
      <c r="E160" s="152"/>
      <c r="F160" s="152"/>
      <c r="G160" s="152"/>
      <c r="H160" s="152"/>
    </row>
    <row r="161" spans="1:8" ht="15" x14ac:dyDescent="0.2">
      <c r="A161" s="152"/>
      <c r="C161" s="152"/>
      <c r="D161" s="152"/>
      <c r="E161" s="152"/>
      <c r="F161" s="152"/>
      <c r="G161" s="152"/>
      <c r="H161" s="152"/>
    </row>
    <row r="162" spans="1:8" ht="15" x14ac:dyDescent="0.2">
      <c r="A162" s="152"/>
      <c r="C162" s="152"/>
      <c r="D162" s="152"/>
      <c r="E162" s="152"/>
      <c r="F162" s="152"/>
      <c r="G162" s="152"/>
      <c r="H162" s="152"/>
    </row>
    <row r="163" spans="1:8" ht="15" x14ac:dyDescent="0.2">
      <c r="A163" s="152"/>
      <c r="C163" s="152"/>
      <c r="D163" s="152"/>
      <c r="E163" s="152"/>
      <c r="F163" s="152"/>
      <c r="G163" s="152"/>
      <c r="H163" s="152"/>
    </row>
    <row r="164" spans="1:8" ht="15" x14ac:dyDescent="0.2">
      <c r="A164" s="152"/>
      <c r="C164" s="152"/>
      <c r="D164" s="152"/>
      <c r="E164" s="152"/>
      <c r="F164" s="152"/>
      <c r="G164" s="152"/>
      <c r="H164" s="152"/>
    </row>
    <row r="165" spans="1:8" ht="15" x14ac:dyDescent="0.2">
      <c r="A165" s="152"/>
      <c r="C165" s="152"/>
      <c r="D165" s="152"/>
      <c r="E165" s="152"/>
      <c r="F165" s="152"/>
      <c r="G165" s="152"/>
      <c r="H165" s="152"/>
    </row>
    <row r="166" spans="1:8" ht="15" x14ac:dyDescent="0.2">
      <c r="A166" s="152"/>
      <c r="C166" s="152"/>
      <c r="D166" s="152"/>
      <c r="E166" s="152"/>
      <c r="F166" s="152"/>
      <c r="G166" s="152"/>
      <c r="H166" s="152"/>
    </row>
    <row r="167" spans="1:8" ht="15" x14ac:dyDescent="0.2">
      <c r="A167" s="152"/>
      <c r="C167" s="152"/>
      <c r="D167" s="152"/>
      <c r="E167" s="152"/>
      <c r="F167" s="152"/>
      <c r="G167" s="152"/>
      <c r="H167" s="152"/>
    </row>
    <row r="168" spans="1:8" ht="15" x14ac:dyDescent="0.2">
      <c r="A168" s="152"/>
      <c r="C168" s="152"/>
      <c r="D168" s="152"/>
      <c r="E168" s="152"/>
      <c r="F168" s="152"/>
      <c r="G168" s="152"/>
      <c r="H168" s="152"/>
    </row>
    <row r="169" spans="1:8" ht="15" x14ac:dyDescent="0.2">
      <c r="A169" s="152"/>
      <c r="C169" s="152"/>
      <c r="D169" s="152"/>
      <c r="E169" s="152"/>
      <c r="F169" s="152"/>
      <c r="G169" s="152"/>
      <c r="H169" s="152"/>
    </row>
    <row r="170" spans="1:8" ht="15" x14ac:dyDescent="0.2">
      <c r="A170" s="152"/>
      <c r="C170" s="152"/>
      <c r="D170" s="152"/>
      <c r="E170" s="152"/>
      <c r="F170" s="152"/>
      <c r="G170" s="152"/>
      <c r="H170" s="152"/>
    </row>
    <row r="171" spans="1:8" ht="15" x14ac:dyDescent="0.2">
      <c r="A171" s="152"/>
      <c r="C171" s="152"/>
      <c r="D171" s="152"/>
      <c r="E171" s="152"/>
      <c r="F171" s="152"/>
      <c r="G171" s="152"/>
      <c r="H171" s="152"/>
    </row>
    <row r="172" spans="1:8" ht="15" x14ac:dyDescent="0.2">
      <c r="A172" s="152"/>
      <c r="C172" s="152"/>
      <c r="D172" s="152"/>
      <c r="E172" s="152"/>
      <c r="F172" s="152"/>
      <c r="G172" s="152"/>
      <c r="H172" s="152"/>
    </row>
    <row r="173" spans="1:8" ht="15" x14ac:dyDescent="0.2">
      <c r="A173" s="152"/>
      <c r="C173" s="152"/>
      <c r="D173" s="152"/>
      <c r="E173" s="152"/>
      <c r="F173" s="152"/>
      <c r="G173" s="152"/>
      <c r="H173" s="152"/>
    </row>
    <row r="174" spans="1:8" ht="15" x14ac:dyDescent="0.2">
      <c r="A174" s="152"/>
      <c r="C174" s="152"/>
      <c r="D174" s="152"/>
      <c r="E174" s="152"/>
      <c r="F174" s="152"/>
      <c r="G174" s="152"/>
      <c r="H174" s="152"/>
    </row>
    <row r="175" spans="1:8" ht="15" x14ac:dyDescent="0.2">
      <c r="A175" s="152"/>
      <c r="C175" s="152"/>
      <c r="D175" s="152"/>
      <c r="E175" s="152"/>
      <c r="F175" s="152"/>
      <c r="G175" s="152"/>
      <c r="H175" s="152"/>
    </row>
    <row r="176" spans="1:8" ht="15" x14ac:dyDescent="0.2">
      <c r="A176" s="152"/>
      <c r="C176" s="152"/>
      <c r="D176" s="152"/>
      <c r="E176" s="152"/>
      <c r="F176" s="152"/>
      <c r="G176" s="152"/>
      <c r="H176" s="152"/>
    </row>
    <row r="177" spans="1:8" ht="15" x14ac:dyDescent="0.2">
      <c r="A177" s="152"/>
      <c r="C177" s="152"/>
      <c r="D177" s="152"/>
      <c r="E177" s="152"/>
      <c r="F177" s="152"/>
      <c r="G177" s="152"/>
      <c r="H177" s="152"/>
    </row>
    <row r="178" spans="1:8" ht="15" x14ac:dyDescent="0.2">
      <c r="A178" s="152"/>
      <c r="C178" s="152"/>
      <c r="D178" s="152"/>
      <c r="E178" s="152"/>
      <c r="F178" s="152"/>
      <c r="G178" s="152"/>
      <c r="H178" s="152"/>
    </row>
    <row r="179" spans="1:8" ht="15" x14ac:dyDescent="0.2">
      <c r="A179" s="152"/>
      <c r="C179" s="152"/>
      <c r="D179" s="152"/>
      <c r="E179" s="152"/>
      <c r="F179" s="152"/>
      <c r="G179" s="152"/>
      <c r="H179" s="152"/>
    </row>
    <row r="180" spans="1:8" ht="15" x14ac:dyDescent="0.2">
      <c r="A180" s="152"/>
      <c r="C180" s="152"/>
      <c r="D180" s="152"/>
      <c r="E180" s="152"/>
      <c r="F180" s="152"/>
      <c r="G180" s="152"/>
      <c r="H180" s="152"/>
    </row>
    <row r="181" spans="1:8" ht="15" x14ac:dyDescent="0.2">
      <c r="A181" s="152"/>
      <c r="C181" s="152"/>
      <c r="D181" s="152"/>
      <c r="E181" s="152"/>
      <c r="F181" s="152"/>
      <c r="G181" s="152"/>
      <c r="H181" s="152"/>
    </row>
    <row r="182" spans="1:8" ht="15" x14ac:dyDescent="0.2">
      <c r="A182" s="152"/>
      <c r="C182" s="152"/>
      <c r="D182" s="152"/>
      <c r="E182" s="152"/>
      <c r="F182" s="152"/>
      <c r="G182" s="152"/>
      <c r="H182" s="152"/>
    </row>
    <row r="183" spans="1:8" ht="15" x14ac:dyDescent="0.2">
      <c r="A183" s="152"/>
      <c r="C183" s="152"/>
      <c r="D183" s="152"/>
      <c r="E183" s="152"/>
      <c r="F183" s="152"/>
      <c r="G183" s="152"/>
      <c r="H183" s="152"/>
    </row>
    <row r="184" spans="1:8" ht="15" x14ac:dyDescent="0.2">
      <c r="A184" s="152"/>
      <c r="C184" s="152"/>
      <c r="D184" s="152"/>
      <c r="E184" s="152"/>
      <c r="F184" s="152"/>
      <c r="G184" s="152"/>
      <c r="H184" s="152"/>
    </row>
    <row r="186" spans="1:8" ht="15" x14ac:dyDescent="0.2">
      <c r="A186" s="152"/>
      <c r="C186" s="152"/>
      <c r="D186" s="152"/>
      <c r="E186" s="152"/>
      <c r="F186" s="152"/>
      <c r="G186" s="152"/>
      <c r="H186" s="152"/>
    </row>
    <row r="187" spans="1:8" ht="15" x14ac:dyDescent="0.2">
      <c r="A187" s="152"/>
      <c r="C187" s="152"/>
      <c r="D187" s="152"/>
      <c r="E187" s="152"/>
      <c r="F187" s="152"/>
      <c r="G187" s="152"/>
      <c r="H187" s="152"/>
    </row>
    <row r="188" spans="1:8" ht="15" x14ac:dyDescent="0.2">
      <c r="A188" s="152"/>
      <c r="C188" s="152"/>
      <c r="D188" s="152"/>
      <c r="E188" s="152"/>
      <c r="F188" s="152"/>
      <c r="G188" s="152"/>
      <c r="H188" s="152"/>
    </row>
    <row r="189" spans="1:8" ht="15" x14ac:dyDescent="0.2">
      <c r="A189" s="152"/>
      <c r="C189" s="152"/>
      <c r="D189" s="152"/>
      <c r="E189" s="152"/>
      <c r="F189" s="152"/>
      <c r="G189" s="152"/>
      <c r="H189" s="152"/>
    </row>
    <row r="190" spans="1:8" ht="15" x14ac:dyDescent="0.2">
      <c r="A190" s="152"/>
      <c r="C190" s="152"/>
      <c r="D190" s="152"/>
      <c r="E190" s="152"/>
      <c r="F190" s="152"/>
      <c r="G190" s="152"/>
      <c r="H190" s="152"/>
    </row>
  </sheetData>
  <sheetProtection selectLockedCells="1" selectUnlockedCells="1"/>
  <mergeCells count="66">
    <mergeCell ref="N6:U6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A35:U35"/>
    <mergeCell ref="A36:A38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O4"/>
    <mergeCell ref="P4:Q4"/>
    <mergeCell ref="R4:S4"/>
    <mergeCell ref="T4:U4"/>
    <mergeCell ref="A29:F29"/>
    <mergeCell ref="A30:U30"/>
    <mergeCell ref="A32:F32"/>
    <mergeCell ref="A33:F33"/>
    <mergeCell ref="A34:U34"/>
    <mergeCell ref="A10:U10"/>
    <mergeCell ref="A17:B17"/>
    <mergeCell ref="A18:U18"/>
    <mergeCell ref="A25:F25"/>
    <mergeCell ref="A26:U26"/>
    <mergeCell ref="A55:M55"/>
    <mergeCell ref="A39:F39"/>
    <mergeCell ref="A40:U40"/>
    <mergeCell ref="A41:A42"/>
    <mergeCell ref="A43:A44"/>
    <mergeCell ref="A45:A46"/>
    <mergeCell ref="A47:A48"/>
    <mergeCell ref="A49:A50"/>
    <mergeCell ref="A51:F51"/>
    <mergeCell ref="A52:F52"/>
    <mergeCell ref="A53:F53"/>
    <mergeCell ref="A54:M54"/>
    <mergeCell ref="A56:M56"/>
    <mergeCell ref="A57:M57"/>
    <mergeCell ref="A58:M58"/>
    <mergeCell ref="A59:M59"/>
    <mergeCell ref="N59:O59"/>
    <mergeCell ref="D70:G70"/>
    <mergeCell ref="I70:K70"/>
    <mergeCell ref="C71:K71"/>
    <mergeCell ref="R59:S59"/>
    <mergeCell ref="T59:U59"/>
    <mergeCell ref="D66:G66"/>
    <mergeCell ref="I66:K66"/>
    <mergeCell ref="D68:G68"/>
    <mergeCell ref="I68:K68"/>
    <mergeCell ref="P59:Q59"/>
    <mergeCell ref="D64:G64"/>
    <mergeCell ref="I64:K64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9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190"/>
  <sheetViews>
    <sheetView tabSelected="1" view="pageBreakPreview" topLeftCell="A13" zoomScale="75" zoomScaleNormal="50" zoomScaleSheetLayoutView="75" workbookViewId="0">
      <selection activeCell="B24" sqref="B24"/>
    </sheetView>
  </sheetViews>
  <sheetFormatPr defaultRowHeight="15.75" x14ac:dyDescent="0.2"/>
  <cols>
    <col min="1" max="1" width="11.28515625" style="498" customWidth="1"/>
    <col min="2" max="2" width="47.28515625" style="152" customWidth="1"/>
    <col min="3" max="3" width="6.7109375" style="499" customWidth="1"/>
    <col min="4" max="4" width="12" style="500" customWidth="1"/>
    <col min="5" max="5" width="7.28515625" style="500" customWidth="1"/>
    <col min="6" max="6" width="6.42578125" style="499" customWidth="1"/>
    <col min="7" max="7" width="7.42578125" style="499" customWidth="1"/>
    <col min="8" max="8" width="9.85546875" style="499" customWidth="1"/>
    <col min="9" max="9" width="8.7109375" style="152" customWidth="1"/>
    <col min="10" max="10" width="8" style="152" customWidth="1"/>
    <col min="11" max="11" width="8.140625" style="152" customWidth="1"/>
    <col min="12" max="12" width="7.85546875" style="152" customWidth="1"/>
    <col min="13" max="13" width="8.85546875" style="152" customWidth="1"/>
    <col min="14" max="14" width="6.140625" style="152" customWidth="1"/>
    <col min="15" max="15" width="6.28515625" style="152" customWidth="1"/>
    <col min="16" max="17" width="6.42578125" style="152" customWidth="1"/>
    <col min="18" max="18" width="6.5703125" style="152" customWidth="1"/>
    <col min="19" max="19" width="6.28515625" style="152" customWidth="1"/>
    <col min="20" max="20" width="5.5703125" style="152" customWidth="1"/>
    <col min="21" max="21" width="5.7109375" style="152" customWidth="1"/>
    <col min="22" max="26" width="0" style="152" hidden="1" customWidth="1"/>
    <col min="27" max="16384" width="9.140625" style="152"/>
  </cols>
  <sheetData>
    <row r="1" spans="1:26" s="142" customFormat="1" ht="18.75" thickBot="1" x14ac:dyDescent="0.25">
      <c r="A1" s="1022" t="s">
        <v>231</v>
      </c>
      <c r="B1" s="1023"/>
      <c r="C1" s="1023"/>
      <c r="D1" s="1023"/>
      <c r="E1" s="1023"/>
      <c r="F1" s="1023"/>
      <c r="G1" s="1023"/>
      <c r="H1" s="1023"/>
      <c r="I1" s="1023"/>
      <c r="J1" s="1023"/>
      <c r="K1" s="1023"/>
      <c r="L1" s="1023"/>
      <c r="M1" s="1023"/>
      <c r="N1" s="1023"/>
      <c r="O1" s="1023"/>
      <c r="P1" s="1023"/>
      <c r="Q1" s="1023"/>
      <c r="R1" s="1023"/>
      <c r="S1" s="1023"/>
      <c r="T1" s="1023"/>
      <c r="U1" s="1024"/>
    </row>
    <row r="2" spans="1:26" s="142" customFormat="1" x14ac:dyDescent="0.2">
      <c r="A2" s="1025" t="s">
        <v>124</v>
      </c>
      <c r="B2" s="1028" t="s">
        <v>180</v>
      </c>
      <c r="C2" s="1031" t="s">
        <v>80</v>
      </c>
      <c r="D2" s="1032"/>
      <c r="E2" s="1032"/>
      <c r="F2" s="1033"/>
      <c r="G2" s="1034" t="s">
        <v>125</v>
      </c>
      <c r="H2" s="1037" t="s">
        <v>126</v>
      </c>
      <c r="I2" s="1038"/>
      <c r="J2" s="1038"/>
      <c r="K2" s="1038"/>
      <c r="L2" s="1038"/>
      <c r="M2" s="1039"/>
      <c r="N2" s="1040" t="s">
        <v>267</v>
      </c>
      <c r="O2" s="1041"/>
      <c r="P2" s="1041"/>
      <c r="Q2" s="1041"/>
      <c r="R2" s="1041"/>
      <c r="S2" s="1041"/>
      <c r="T2" s="1041"/>
      <c r="U2" s="1042"/>
    </row>
    <row r="3" spans="1:26" s="142" customFormat="1" ht="16.5" thickBot="1" x14ac:dyDescent="0.25">
      <c r="A3" s="1026"/>
      <c r="B3" s="1029"/>
      <c r="C3" s="1046" t="s">
        <v>29</v>
      </c>
      <c r="D3" s="1010" t="s">
        <v>30</v>
      </c>
      <c r="E3" s="1048" t="s">
        <v>53</v>
      </c>
      <c r="F3" s="1049"/>
      <c r="G3" s="1035"/>
      <c r="H3" s="1000" t="s">
        <v>28</v>
      </c>
      <c r="I3" s="1003" t="s">
        <v>127</v>
      </c>
      <c r="J3" s="1004"/>
      <c r="K3" s="1004"/>
      <c r="L3" s="1005"/>
      <c r="M3" s="1006" t="s">
        <v>128</v>
      </c>
      <c r="N3" s="1043"/>
      <c r="O3" s="1044"/>
      <c r="P3" s="1044"/>
      <c r="Q3" s="1044"/>
      <c r="R3" s="1044"/>
      <c r="S3" s="1044"/>
      <c r="T3" s="1044"/>
      <c r="U3" s="1045"/>
    </row>
    <row r="4" spans="1:26" s="142" customFormat="1" x14ac:dyDescent="0.2">
      <c r="A4" s="1026"/>
      <c r="B4" s="1029"/>
      <c r="C4" s="1046"/>
      <c r="D4" s="1010"/>
      <c r="E4" s="1010" t="s">
        <v>54</v>
      </c>
      <c r="F4" s="1012" t="s">
        <v>55</v>
      </c>
      <c r="G4" s="1035"/>
      <c r="H4" s="1001"/>
      <c r="I4" s="1014" t="s">
        <v>24</v>
      </c>
      <c r="J4" s="1014" t="s">
        <v>31</v>
      </c>
      <c r="K4" s="1014" t="s">
        <v>129</v>
      </c>
      <c r="L4" s="1014" t="s">
        <v>130</v>
      </c>
      <c r="M4" s="1007"/>
      <c r="N4" s="1017" t="s">
        <v>63</v>
      </c>
      <c r="O4" s="1018"/>
      <c r="P4" s="1017" t="s">
        <v>73</v>
      </c>
      <c r="Q4" s="1018"/>
      <c r="R4" s="1017"/>
      <c r="S4" s="1018"/>
      <c r="T4" s="1017"/>
      <c r="U4" s="1018"/>
    </row>
    <row r="5" spans="1:26" s="142" customFormat="1" ht="16.5" thickBot="1" x14ac:dyDescent="0.25">
      <c r="A5" s="1026"/>
      <c r="B5" s="1029"/>
      <c r="C5" s="1046"/>
      <c r="D5" s="1010"/>
      <c r="E5" s="1010"/>
      <c r="F5" s="1012"/>
      <c r="G5" s="1035"/>
      <c r="H5" s="1001"/>
      <c r="I5" s="1015"/>
      <c r="J5" s="1015"/>
      <c r="K5" s="1015"/>
      <c r="L5" s="1015"/>
      <c r="M5" s="1007"/>
      <c r="N5" s="259">
        <v>1</v>
      </c>
      <c r="O5" s="260">
        <v>2</v>
      </c>
      <c r="P5" s="259">
        <v>3</v>
      </c>
      <c r="Q5" s="261"/>
      <c r="R5" s="262"/>
      <c r="S5" s="261"/>
      <c r="T5" s="259"/>
      <c r="U5" s="261"/>
    </row>
    <row r="6" spans="1:26" s="142" customFormat="1" ht="16.5" thickBot="1" x14ac:dyDescent="0.25">
      <c r="A6" s="1026"/>
      <c r="B6" s="1029"/>
      <c r="C6" s="1046"/>
      <c r="D6" s="1010"/>
      <c r="E6" s="1010"/>
      <c r="F6" s="1012"/>
      <c r="G6" s="1035"/>
      <c r="H6" s="1001"/>
      <c r="I6" s="1015"/>
      <c r="J6" s="1015"/>
      <c r="K6" s="1015"/>
      <c r="L6" s="1015"/>
      <c r="M6" s="1008"/>
      <c r="N6" s="1019"/>
      <c r="O6" s="1020"/>
      <c r="P6" s="1020"/>
      <c r="Q6" s="1020"/>
      <c r="R6" s="1020"/>
      <c r="S6" s="1020"/>
      <c r="T6" s="1020"/>
      <c r="U6" s="1021"/>
    </row>
    <row r="7" spans="1:26" s="142" customFormat="1" ht="16.5" thickBot="1" x14ac:dyDescent="0.25">
      <c r="A7" s="1027"/>
      <c r="B7" s="1030"/>
      <c r="C7" s="1047"/>
      <c r="D7" s="1011"/>
      <c r="E7" s="1011"/>
      <c r="F7" s="1013"/>
      <c r="G7" s="1036"/>
      <c r="H7" s="1002"/>
      <c r="I7" s="1016"/>
      <c r="J7" s="1016"/>
      <c r="K7" s="1016"/>
      <c r="L7" s="1016"/>
      <c r="M7" s="1009"/>
      <c r="N7" s="263"/>
      <c r="O7" s="264"/>
      <c r="P7" s="263"/>
      <c r="Q7" s="264"/>
      <c r="R7" s="263"/>
      <c r="S7" s="264"/>
      <c r="T7" s="263"/>
      <c r="U7" s="264"/>
    </row>
    <row r="8" spans="1:26" s="142" customFormat="1" ht="16.5" thickBot="1" x14ac:dyDescent="0.25">
      <c r="A8" s="265">
        <v>1</v>
      </c>
      <c r="B8" s="266">
        <v>2</v>
      </c>
      <c r="C8" s="267">
        <v>3</v>
      </c>
      <c r="D8" s="265">
        <v>4</v>
      </c>
      <c r="E8" s="265">
        <v>5</v>
      </c>
      <c r="F8" s="265">
        <v>6</v>
      </c>
      <c r="G8" s="265">
        <v>7</v>
      </c>
      <c r="H8" s="265">
        <v>8</v>
      </c>
      <c r="I8" s="265">
        <v>9</v>
      </c>
      <c r="J8" s="265">
        <v>10</v>
      </c>
      <c r="K8" s="265">
        <v>11</v>
      </c>
      <c r="L8" s="265">
        <v>12</v>
      </c>
      <c r="M8" s="268">
        <v>13</v>
      </c>
      <c r="N8" s="263">
        <v>14</v>
      </c>
      <c r="O8" s="263">
        <v>15</v>
      </c>
      <c r="P8" s="269">
        <v>16</v>
      </c>
      <c r="Q8" s="263">
        <v>17</v>
      </c>
      <c r="R8" s="269">
        <v>18</v>
      </c>
      <c r="S8" s="263">
        <v>19</v>
      </c>
      <c r="T8" s="269">
        <v>20</v>
      </c>
      <c r="U8" s="266">
        <v>21</v>
      </c>
      <c r="V8" s="145">
        <v>22</v>
      </c>
      <c r="W8" s="144">
        <v>23</v>
      </c>
      <c r="X8" s="143">
        <v>24</v>
      </c>
      <c r="Y8" s="144">
        <v>25</v>
      </c>
      <c r="Z8" s="143">
        <v>26</v>
      </c>
    </row>
    <row r="9" spans="1:26" s="142" customFormat="1" ht="27" customHeight="1" thickBot="1" x14ac:dyDescent="0.25">
      <c r="A9" s="1059" t="s">
        <v>131</v>
      </c>
      <c r="B9" s="997"/>
      <c r="C9" s="997"/>
      <c r="D9" s="997"/>
      <c r="E9" s="997"/>
      <c r="F9" s="997"/>
      <c r="G9" s="997"/>
      <c r="H9" s="997"/>
      <c r="I9" s="997"/>
      <c r="J9" s="997"/>
      <c r="K9" s="997"/>
      <c r="L9" s="997"/>
      <c r="M9" s="997"/>
      <c r="N9" s="997"/>
      <c r="O9" s="997"/>
      <c r="P9" s="997"/>
      <c r="Q9" s="997"/>
      <c r="R9" s="997"/>
      <c r="S9" s="997"/>
      <c r="T9" s="997"/>
      <c r="U9" s="999"/>
    </row>
    <row r="10" spans="1:26" s="142" customFormat="1" ht="16.5" thickBot="1" x14ac:dyDescent="0.25">
      <c r="A10" s="972" t="s">
        <v>132</v>
      </c>
      <c r="B10" s="957"/>
      <c r="C10" s="957"/>
      <c r="D10" s="957"/>
      <c r="E10" s="957"/>
      <c r="F10" s="957"/>
      <c r="G10" s="957"/>
      <c r="H10" s="957"/>
      <c r="I10" s="957"/>
      <c r="J10" s="957"/>
      <c r="K10" s="957"/>
      <c r="L10" s="957"/>
      <c r="M10" s="957"/>
      <c r="N10" s="957"/>
      <c r="O10" s="957"/>
      <c r="P10" s="957"/>
      <c r="Q10" s="957"/>
      <c r="R10" s="957"/>
      <c r="S10" s="957"/>
      <c r="T10" s="957"/>
      <c r="U10" s="973"/>
    </row>
    <row r="11" spans="1:26" s="222" customFormat="1" ht="37.5" customHeight="1" thickBot="1" x14ac:dyDescent="0.25">
      <c r="A11" s="535" t="s">
        <v>74</v>
      </c>
      <c r="B11" s="536" t="str">
        <f>'семестровка Маркетинг'!C12</f>
        <v>Психологія лідерства та професійної успішності</v>
      </c>
      <c r="C11" s="537"/>
      <c r="D11" s="538" t="s">
        <v>172</v>
      </c>
      <c r="E11" s="538"/>
      <c r="F11" s="539"/>
      <c r="G11" s="512">
        <f>'семестровка Маркетинг'!D10</f>
        <v>3</v>
      </c>
      <c r="H11" s="512">
        <f>'семестровка Маркетинг'!E10</f>
        <v>90</v>
      </c>
      <c r="I11" s="512">
        <f>'семестровка Маркетинг'!F10</f>
        <v>4</v>
      </c>
      <c r="J11" s="540" t="str">
        <f>'семестровка Маркетинг'!P10</f>
        <v>4/0</v>
      </c>
      <c r="K11" s="540"/>
      <c r="L11" s="540"/>
      <c r="M11" s="541">
        <f>H11-I11</f>
        <v>86</v>
      </c>
      <c r="N11" s="542" t="str">
        <f>'семестровка Маркетинг'!S10</f>
        <v>4/0</v>
      </c>
      <c r="O11" s="543"/>
      <c r="P11" s="544"/>
      <c r="Q11" s="545"/>
      <c r="R11" s="546"/>
      <c r="S11" s="545"/>
      <c r="T11" s="546"/>
      <c r="U11" s="543"/>
    </row>
    <row r="12" spans="1:26" s="222" customFormat="1" ht="32.25" thickBot="1" x14ac:dyDescent="0.25">
      <c r="A12" s="535" t="s">
        <v>171</v>
      </c>
      <c r="B12" s="536" t="s">
        <v>123</v>
      </c>
      <c r="C12" s="537"/>
      <c r="D12" s="538" t="s">
        <v>172</v>
      </c>
      <c r="E12" s="538"/>
      <c r="F12" s="539"/>
      <c r="G12" s="512">
        <f>'семестровка Маркетинг'!D11</f>
        <v>3</v>
      </c>
      <c r="H12" s="512">
        <f>'семестровка Маркетинг'!E11</f>
        <v>90</v>
      </c>
      <c r="I12" s="512">
        <f>'семестровка Маркетинг'!F11</f>
        <v>4</v>
      </c>
      <c r="J12" s="540"/>
      <c r="K12" s="540"/>
      <c r="L12" s="540" t="str">
        <f>'семестровка Маркетинг'!R11</f>
        <v>4/0</v>
      </c>
      <c r="M12" s="541">
        <f>H12-I12</f>
        <v>86</v>
      </c>
      <c r="N12" s="542" t="str">
        <f>'семестровка Маркетинг'!S11</f>
        <v>4/0</v>
      </c>
      <c r="O12" s="543"/>
      <c r="P12" s="544"/>
      <c r="Q12" s="545"/>
      <c r="R12" s="546"/>
      <c r="S12" s="545"/>
      <c r="T12" s="546"/>
      <c r="U12" s="543"/>
    </row>
    <row r="13" spans="1:26" s="146" customFormat="1" ht="32.25" thickBot="1" x14ac:dyDescent="0.25">
      <c r="A13" s="535" t="s">
        <v>173</v>
      </c>
      <c r="B13" s="536" t="s">
        <v>159</v>
      </c>
      <c r="C13" s="537"/>
      <c r="D13" s="538" t="s">
        <v>174</v>
      </c>
      <c r="E13" s="538"/>
      <c r="F13" s="539"/>
      <c r="G13" s="512">
        <f>'семестровка Маркетинг'!D33</f>
        <v>3</v>
      </c>
      <c r="H13" s="512">
        <f>'семестровка Маркетинг'!E33</f>
        <v>90</v>
      </c>
      <c r="I13" s="512">
        <f>'семестровка Маркетинг'!F33</f>
        <v>8</v>
      </c>
      <c r="J13" s="540" t="str">
        <f>'семестровка Маркетинг'!P33</f>
        <v>6/0</v>
      </c>
      <c r="K13" s="540"/>
      <c r="L13" s="540" t="str">
        <f>'семестровка Маркетинг'!R33</f>
        <v>2/0</v>
      </c>
      <c r="M13" s="541">
        <f>H13-I13</f>
        <v>82</v>
      </c>
      <c r="N13" s="546"/>
      <c r="O13" s="549" t="str">
        <f>'семестровка Маркетинг'!S33</f>
        <v>8/0</v>
      </c>
      <c r="P13" s="544"/>
      <c r="Q13" s="545"/>
      <c r="R13" s="546"/>
      <c r="S13" s="545"/>
      <c r="T13" s="546"/>
      <c r="U13" s="543"/>
    </row>
    <row r="14" spans="1:26" s="146" customFormat="1" ht="16.5" hidden="1" thickBot="1" x14ac:dyDescent="0.25">
      <c r="A14" s="523"/>
      <c r="B14" s="524"/>
      <c r="C14" s="525"/>
      <c r="D14" s="526"/>
      <c r="E14" s="526"/>
      <c r="F14" s="527"/>
      <c r="G14" s="528"/>
      <c r="H14" s="547"/>
      <c r="I14" s="548"/>
      <c r="J14" s="529"/>
      <c r="K14" s="529"/>
      <c r="L14" s="529"/>
      <c r="M14" s="530"/>
      <c r="N14" s="534"/>
      <c r="O14" s="531"/>
      <c r="P14" s="532"/>
      <c r="Q14" s="533"/>
      <c r="R14" s="534"/>
      <c r="S14" s="533"/>
      <c r="T14" s="534"/>
      <c r="U14" s="531"/>
    </row>
    <row r="15" spans="1:26" s="146" customFormat="1" ht="16.5" hidden="1" thickBot="1" x14ac:dyDescent="0.25">
      <c r="A15" s="298"/>
      <c r="B15" s="299"/>
      <c r="C15" s="300"/>
      <c r="D15" s="301"/>
      <c r="E15" s="301"/>
      <c r="F15" s="302"/>
      <c r="G15" s="303"/>
      <c r="H15" s="304"/>
      <c r="I15" s="305"/>
      <c r="J15" s="306"/>
      <c r="K15" s="306"/>
      <c r="L15" s="306"/>
      <c r="M15" s="307"/>
      <c r="N15" s="308"/>
      <c r="O15" s="309"/>
      <c r="P15" s="310"/>
      <c r="Q15" s="311"/>
      <c r="R15" s="308"/>
      <c r="S15" s="311"/>
      <c r="T15" s="308"/>
      <c r="U15" s="309"/>
    </row>
    <row r="16" spans="1:26" s="146" customFormat="1" ht="16.5" hidden="1" thickBot="1" x14ac:dyDescent="0.25">
      <c r="A16" s="312"/>
      <c r="B16" s="313"/>
      <c r="C16" s="314"/>
      <c r="D16" s="315"/>
      <c r="E16" s="315"/>
      <c r="F16" s="316"/>
      <c r="G16" s="317"/>
      <c r="H16" s="318"/>
      <c r="I16" s="319"/>
      <c r="J16" s="320"/>
      <c r="K16" s="320"/>
      <c r="L16" s="320"/>
      <c r="M16" s="321"/>
      <c r="N16" s="322"/>
      <c r="O16" s="323"/>
      <c r="P16" s="324"/>
      <c r="Q16" s="325"/>
      <c r="R16" s="322"/>
      <c r="S16" s="325"/>
      <c r="T16" s="322"/>
      <c r="U16" s="323"/>
    </row>
    <row r="17" spans="1:26" s="142" customFormat="1" ht="16.5" thickBot="1" x14ac:dyDescent="0.25">
      <c r="A17" s="964" t="s">
        <v>32</v>
      </c>
      <c r="B17" s="966"/>
      <c r="C17" s="514"/>
      <c r="D17" s="519"/>
      <c r="E17" s="513"/>
      <c r="F17" s="513"/>
      <c r="G17" s="520">
        <f t="shared" ref="G17:M17" si="0">SUM(G11:G16)-G15</f>
        <v>9</v>
      </c>
      <c r="H17" s="151">
        <f t="shared" si="0"/>
        <v>270</v>
      </c>
      <c r="I17" s="151">
        <f t="shared" si="0"/>
        <v>16</v>
      </c>
      <c r="J17" s="151" t="s">
        <v>214</v>
      </c>
      <c r="K17" s="151">
        <f t="shared" si="0"/>
        <v>0</v>
      </c>
      <c r="L17" s="151" t="s">
        <v>199</v>
      </c>
      <c r="M17" s="151">
        <f t="shared" si="0"/>
        <v>254</v>
      </c>
      <c r="N17" s="151" t="s">
        <v>201</v>
      </c>
      <c r="O17" s="151" t="s">
        <v>201</v>
      </c>
      <c r="P17" s="151">
        <f t="shared" ref="P17:U17" si="1">SUM(P11:P16)</f>
        <v>0</v>
      </c>
      <c r="Q17" s="151">
        <f t="shared" si="1"/>
        <v>0</v>
      </c>
      <c r="R17" s="151">
        <f t="shared" si="1"/>
        <v>0</v>
      </c>
      <c r="S17" s="151">
        <f t="shared" si="1"/>
        <v>0</v>
      </c>
      <c r="T17" s="151">
        <f t="shared" si="1"/>
        <v>0</v>
      </c>
      <c r="U17" s="151">
        <f t="shared" si="1"/>
        <v>0</v>
      </c>
      <c r="V17" s="150" t="e">
        <f>SUM(#REF!)+#REF!+V11</f>
        <v>#REF!</v>
      </c>
      <c r="W17" s="151" t="e">
        <f>SUM(#REF!)+#REF!+W11</f>
        <v>#REF!</v>
      </c>
      <c r="X17" s="151" t="e">
        <f>SUM(#REF!)+#REF!+X11</f>
        <v>#REF!</v>
      </c>
      <c r="Y17" s="151" t="e">
        <f>SUM(#REF!)+#REF!+Y11</f>
        <v>#REF!</v>
      </c>
      <c r="Z17" s="151" t="e">
        <f>SUM(#REF!)+#REF!+Z11</f>
        <v>#REF!</v>
      </c>
    </row>
    <row r="18" spans="1:26" ht="16.5" customHeight="1" thickBot="1" x14ac:dyDescent="0.25">
      <c r="A18" s="974" t="s">
        <v>133</v>
      </c>
      <c r="B18" s="975"/>
      <c r="C18" s="975"/>
      <c r="D18" s="975"/>
      <c r="E18" s="975"/>
      <c r="F18" s="975"/>
      <c r="G18" s="975"/>
      <c r="H18" s="975"/>
      <c r="I18" s="975"/>
      <c r="J18" s="975"/>
      <c r="K18" s="975"/>
      <c r="L18" s="975"/>
      <c r="M18" s="975"/>
      <c r="N18" s="976"/>
      <c r="O18" s="976"/>
      <c r="P18" s="976"/>
      <c r="Q18" s="976"/>
      <c r="R18" s="976"/>
      <c r="S18" s="976"/>
      <c r="T18" s="976"/>
      <c r="U18" s="977"/>
    </row>
    <row r="19" spans="1:26" s="244" customFormat="1" ht="16.5" thickBot="1" x14ac:dyDescent="0.25">
      <c r="A19" s="326" t="s">
        <v>134</v>
      </c>
      <c r="B19" s="327" t="s">
        <v>161</v>
      </c>
      <c r="C19" s="328">
        <v>1</v>
      </c>
      <c r="D19" s="329"/>
      <c r="E19" s="330"/>
      <c r="F19" s="331"/>
      <c r="G19" s="332">
        <f>'семестровка Маркетинг'!D13</f>
        <v>5</v>
      </c>
      <c r="H19" s="616">
        <f>'семестровка Маркетинг'!E13</f>
        <v>150</v>
      </c>
      <c r="I19" s="619">
        <f>'семестровка Маркетинг'!F13</f>
        <v>8</v>
      </c>
      <c r="J19" s="273" t="str">
        <f>'семестровка Маркетинг'!P13</f>
        <v>4/2</v>
      </c>
      <c r="K19" s="273"/>
      <c r="L19" s="273" t="str">
        <f>'семестровка Маркетинг'!R13</f>
        <v>0/2</v>
      </c>
      <c r="M19" s="330">
        <f t="shared" ref="M19:M24" si="2">H19-I19</f>
        <v>142</v>
      </c>
      <c r="N19" s="278" t="str">
        <f>'семестровка Маркетинг'!S13</f>
        <v>4/4</v>
      </c>
      <c r="O19" s="335"/>
      <c r="P19" s="280"/>
      <c r="Q19" s="279"/>
      <c r="R19" s="282"/>
      <c r="S19" s="279"/>
      <c r="T19" s="282"/>
      <c r="U19" s="279"/>
    </row>
    <row r="20" spans="1:26" s="244" customFormat="1" x14ac:dyDescent="0.2">
      <c r="A20" s="336" t="s">
        <v>135</v>
      </c>
      <c r="B20" s="337" t="s">
        <v>162</v>
      </c>
      <c r="C20" s="338">
        <v>1</v>
      </c>
      <c r="D20" s="339"/>
      <c r="E20" s="340"/>
      <c r="F20" s="341"/>
      <c r="G20" s="332">
        <f>'семестровка Маркетинг'!D14</f>
        <v>4</v>
      </c>
      <c r="H20" s="616">
        <f>'семестровка Маркетинг'!E14</f>
        <v>120</v>
      </c>
      <c r="I20" s="620">
        <f>'семестровка Маркетинг'!F14</f>
        <v>8</v>
      </c>
      <c r="J20" s="286" t="str">
        <f>'семестровка Маркетинг'!P14</f>
        <v>4/2</v>
      </c>
      <c r="K20" s="286"/>
      <c r="L20" s="286" t="str">
        <f>'семестровка Маркетинг'!R14</f>
        <v>0/2</v>
      </c>
      <c r="M20" s="340">
        <f t="shared" si="2"/>
        <v>112</v>
      </c>
      <c r="N20" s="623" t="str">
        <f>'семестровка Маркетинг'!S14</f>
        <v>4/4</v>
      </c>
      <c r="O20" s="343"/>
      <c r="P20" s="350"/>
      <c r="Q20" s="345"/>
      <c r="R20" s="344"/>
      <c r="S20" s="345"/>
      <c r="T20" s="344"/>
      <c r="U20" s="345"/>
    </row>
    <row r="21" spans="1:26" s="244" customFormat="1" x14ac:dyDescent="0.2">
      <c r="A21" s="336" t="s">
        <v>136</v>
      </c>
      <c r="B21" s="337" t="s">
        <v>165</v>
      </c>
      <c r="C21" s="338">
        <v>2</v>
      </c>
      <c r="D21" s="339"/>
      <c r="E21" s="340"/>
      <c r="F21" s="341"/>
      <c r="G21" s="346">
        <f>'семестровка Маркетинг'!D32</f>
        <v>4</v>
      </c>
      <c r="H21" s="617">
        <f>'семестровка Маркетинг'!E32</f>
        <v>120</v>
      </c>
      <c r="I21" s="620">
        <f>'семестровка Маркетинг'!F32</f>
        <v>8</v>
      </c>
      <c r="J21" s="286" t="str">
        <f>'семестровка Маркетинг'!P32</f>
        <v>4/2</v>
      </c>
      <c r="K21" s="286"/>
      <c r="L21" s="286" t="str">
        <f>'семестровка Маркетинг'!R32</f>
        <v>0/2</v>
      </c>
      <c r="M21" s="340">
        <f t="shared" si="2"/>
        <v>112</v>
      </c>
      <c r="N21" s="293"/>
      <c r="O21" s="347" t="str">
        <f>'семестровка Маркетинг'!S32</f>
        <v>4/4</v>
      </c>
      <c r="P21" s="291"/>
      <c r="Q21" s="290"/>
      <c r="R21" s="293"/>
      <c r="S21" s="290"/>
      <c r="T21" s="293"/>
      <c r="U21" s="290"/>
    </row>
    <row r="22" spans="1:26" s="244" customFormat="1" x14ac:dyDescent="0.2">
      <c r="A22" s="336" t="s">
        <v>137</v>
      </c>
      <c r="B22" s="348" t="s">
        <v>182</v>
      </c>
      <c r="C22" s="338">
        <v>2</v>
      </c>
      <c r="D22" s="339"/>
      <c r="E22" s="340"/>
      <c r="F22" s="341"/>
      <c r="G22" s="346">
        <f>'семестровка Маркетинг'!D36</f>
        <v>4</v>
      </c>
      <c r="H22" s="617">
        <f>'семестровка Маркетинг'!E36</f>
        <v>120</v>
      </c>
      <c r="I22" s="620">
        <f>'семестровка Маркетинг'!F36</f>
        <v>12</v>
      </c>
      <c r="J22" s="286" t="str">
        <f>'семестровка Маркетинг'!P36</f>
        <v>4/4</v>
      </c>
      <c r="K22" s="286"/>
      <c r="L22" s="286" t="str">
        <f>'семестровка Маркетинг'!R36</f>
        <v>4/0</v>
      </c>
      <c r="M22" s="340">
        <f t="shared" si="2"/>
        <v>108</v>
      </c>
      <c r="N22" s="344"/>
      <c r="O22" s="343" t="str">
        <f>'семестровка Маркетинг'!S36</f>
        <v>8/4</v>
      </c>
      <c r="P22" s="350"/>
      <c r="Q22" s="345"/>
      <c r="R22" s="344"/>
      <c r="S22" s="345"/>
      <c r="T22" s="344"/>
      <c r="U22" s="345"/>
    </row>
    <row r="23" spans="1:26" s="244" customFormat="1" ht="16.5" thickBot="1" x14ac:dyDescent="0.25">
      <c r="A23" s="550" t="s">
        <v>139</v>
      </c>
      <c r="B23" s="551" t="s">
        <v>183</v>
      </c>
      <c r="C23" s="552"/>
      <c r="D23" s="515"/>
      <c r="E23" s="374"/>
      <c r="F23" s="553" t="s">
        <v>138</v>
      </c>
      <c r="G23" s="554">
        <f>'семестровка Маркетинг'!D35</f>
        <v>2</v>
      </c>
      <c r="H23" s="618">
        <f>'семестровка Маркетинг'!E35</f>
        <v>60</v>
      </c>
      <c r="I23" s="627">
        <f>'семестровка Маркетинг'!F35</f>
        <v>4</v>
      </c>
      <c r="J23" s="515"/>
      <c r="K23" s="515"/>
      <c r="L23" s="301" t="str">
        <f>'семестровка Маркетинг'!R35</f>
        <v>4/0</v>
      </c>
      <c r="M23" s="374">
        <f t="shared" si="2"/>
        <v>56</v>
      </c>
      <c r="N23" s="624"/>
      <c r="O23" s="625" t="str">
        <f>'семестровка Маркетинг'!S35</f>
        <v>4/0</v>
      </c>
      <c r="P23" s="555"/>
      <c r="Q23" s="557"/>
      <c r="R23" s="556"/>
      <c r="S23" s="557"/>
      <c r="T23" s="556"/>
      <c r="U23" s="557"/>
    </row>
    <row r="24" spans="1:26" s="244" customFormat="1" ht="32.25" thickBot="1" x14ac:dyDescent="0.3">
      <c r="A24" s="400" t="s">
        <v>233</v>
      </c>
      <c r="B24" s="558" t="s">
        <v>289</v>
      </c>
      <c r="C24" s="559"/>
      <c r="D24" s="560">
        <v>1</v>
      </c>
      <c r="E24" s="561"/>
      <c r="F24" s="562"/>
      <c r="G24" s="563">
        <f>'семестровка Маркетинг'!D17</f>
        <v>4</v>
      </c>
      <c r="H24" s="626">
        <f>'семестровка Маркетинг'!E17</f>
        <v>120</v>
      </c>
      <c r="I24" s="628">
        <f>'семестровка Маркетинг'!F17</f>
        <v>8</v>
      </c>
      <c r="J24" s="629" t="str">
        <f>'семестровка Маркетинг'!P17</f>
        <v>4/0</v>
      </c>
      <c r="K24" s="629" t="str">
        <f>'семестровка Маркетинг'!Q17</f>
        <v>4/0</v>
      </c>
      <c r="L24" s="538"/>
      <c r="M24" s="562">
        <f t="shared" si="2"/>
        <v>112</v>
      </c>
      <c r="N24" s="621" t="str">
        <f>'семестровка Маркетинг'!S17</f>
        <v>8/0</v>
      </c>
      <c r="O24" s="622"/>
      <c r="P24" s="564"/>
      <c r="Q24" s="565"/>
      <c r="R24" s="566"/>
      <c r="S24" s="567"/>
      <c r="T24" s="566"/>
      <c r="U24" s="567"/>
    </row>
    <row r="25" spans="1:26" ht="26.25" customHeight="1" thickBot="1" x14ac:dyDescent="0.25">
      <c r="A25" s="952" t="s">
        <v>140</v>
      </c>
      <c r="B25" s="965"/>
      <c r="C25" s="965"/>
      <c r="D25" s="965"/>
      <c r="E25" s="965"/>
      <c r="F25" s="966"/>
      <c r="G25" s="359">
        <f>SUM(G19:G24)</f>
        <v>23</v>
      </c>
      <c r="H25" s="359">
        <f t="shared" ref="H25:I25" si="3">SUM(H19:H24)</f>
        <v>690</v>
      </c>
      <c r="I25" s="423">
        <f t="shared" si="3"/>
        <v>48</v>
      </c>
      <c r="J25" s="595" t="s">
        <v>234</v>
      </c>
      <c r="K25" s="595" t="s">
        <v>195</v>
      </c>
      <c r="L25" s="595" t="s">
        <v>215</v>
      </c>
      <c r="M25" s="424">
        <f t="shared" ref="M25:U25" si="4">SUM(M19:M23)</f>
        <v>530</v>
      </c>
      <c r="N25" s="360" t="s">
        <v>212</v>
      </c>
      <c r="O25" s="360" t="s">
        <v>212</v>
      </c>
      <c r="P25" s="361">
        <f t="shared" si="4"/>
        <v>0</v>
      </c>
      <c r="Q25" s="361">
        <f t="shared" si="4"/>
        <v>0</v>
      </c>
      <c r="R25" s="361">
        <f t="shared" si="4"/>
        <v>0</v>
      </c>
      <c r="S25" s="361">
        <f t="shared" si="4"/>
        <v>0</v>
      </c>
      <c r="T25" s="361">
        <f t="shared" si="4"/>
        <v>0</v>
      </c>
      <c r="U25" s="361">
        <f t="shared" si="4"/>
        <v>0</v>
      </c>
      <c r="V25" s="142">
        <f>30*G25</f>
        <v>690</v>
      </c>
    </row>
    <row r="26" spans="1:26" ht="21.75" customHeight="1" thickBot="1" x14ac:dyDescent="0.25">
      <c r="A26" s="981" t="s">
        <v>141</v>
      </c>
      <c r="B26" s="982"/>
      <c r="C26" s="982"/>
      <c r="D26" s="982"/>
      <c r="E26" s="982"/>
      <c r="F26" s="982"/>
      <c r="G26" s="982"/>
      <c r="H26" s="982"/>
      <c r="I26" s="982"/>
      <c r="J26" s="982"/>
      <c r="K26" s="982"/>
      <c r="L26" s="982"/>
      <c r="M26" s="982"/>
      <c r="N26" s="982"/>
      <c r="O26" s="982"/>
      <c r="P26" s="982"/>
      <c r="Q26" s="982"/>
      <c r="R26" s="982"/>
      <c r="S26" s="982"/>
      <c r="T26" s="982"/>
      <c r="U26" s="983"/>
    </row>
    <row r="27" spans="1:26" s="142" customFormat="1" ht="18.75" hidden="1" customHeight="1" x14ac:dyDescent="0.2">
      <c r="A27" s="568"/>
      <c r="B27" s="571"/>
      <c r="C27" s="575"/>
      <c r="D27" s="576"/>
      <c r="E27" s="576"/>
      <c r="F27" s="577"/>
      <c r="G27" s="364"/>
      <c r="H27" s="365"/>
      <c r="I27" s="583"/>
      <c r="J27" s="584"/>
      <c r="K27" s="584"/>
      <c r="L27" s="584"/>
      <c r="M27" s="585"/>
      <c r="N27" s="366"/>
      <c r="O27" s="367"/>
      <c r="P27" s="366"/>
      <c r="Q27" s="367"/>
      <c r="R27" s="366"/>
      <c r="S27" s="367"/>
      <c r="T27" s="366"/>
      <c r="U27" s="277"/>
    </row>
    <row r="28" spans="1:26" s="142" customFormat="1" ht="18.75" customHeight="1" thickBot="1" x14ac:dyDescent="0.25">
      <c r="A28" s="569" t="s">
        <v>237</v>
      </c>
      <c r="B28" s="572" t="s">
        <v>275</v>
      </c>
      <c r="C28" s="89"/>
      <c r="D28" s="90" t="s">
        <v>138</v>
      </c>
      <c r="E28" s="90"/>
      <c r="F28" s="578"/>
      <c r="G28" s="574">
        <v>4.5</v>
      </c>
      <c r="H28" s="371">
        <f>G28*30</f>
        <v>135</v>
      </c>
      <c r="I28" s="328">
        <f>J28+K28+L28</f>
        <v>0</v>
      </c>
      <c r="J28" s="329"/>
      <c r="K28" s="329"/>
      <c r="L28" s="329"/>
      <c r="M28" s="333">
        <f t="shared" ref="M28" si="5">H28-I28</f>
        <v>135</v>
      </c>
      <c r="N28" s="580"/>
      <c r="O28" s="507"/>
      <c r="P28" s="506"/>
      <c r="Q28" s="507"/>
      <c r="R28" s="506"/>
      <c r="S28" s="507"/>
      <c r="T28" s="506"/>
      <c r="U28" s="508"/>
    </row>
    <row r="29" spans="1:26" s="142" customFormat="1" ht="18.75" customHeight="1" thickBot="1" x14ac:dyDescent="0.25">
      <c r="A29" s="570" t="s">
        <v>274</v>
      </c>
      <c r="B29" s="573" t="s">
        <v>26</v>
      </c>
      <c r="C29" s="104"/>
      <c r="D29" s="105" t="s">
        <v>175</v>
      </c>
      <c r="E29" s="105"/>
      <c r="F29" s="579"/>
      <c r="G29" s="574">
        <f>6</f>
        <v>6</v>
      </c>
      <c r="H29" s="371">
        <f>G29*30</f>
        <v>180</v>
      </c>
      <c r="I29" s="372">
        <f>J29+K29+L29</f>
        <v>0</v>
      </c>
      <c r="J29" s="373"/>
      <c r="K29" s="373"/>
      <c r="L29" s="373"/>
      <c r="M29" s="586">
        <f t="shared" ref="M29" si="6">H29-I29</f>
        <v>180</v>
      </c>
      <c r="N29" s="581"/>
      <c r="O29" s="376"/>
      <c r="P29" s="377"/>
      <c r="Q29" s="378"/>
      <c r="R29" s="377"/>
      <c r="S29" s="378"/>
      <c r="T29" s="377"/>
      <c r="U29" s="379"/>
    </row>
    <row r="30" spans="1:26" s="142" customFormat="1" ht="18" customHeight="1" thickBot="1" x14ac:dyDescent="0.25">
      <c r="A30" s="981" t="s">
        <v>142</v>
      </c>
      <c r="B30" s="982"/>
      <c r="C30" s="982"/>
      <c r="D30" s="982"/>
      <c r="E30" s="982"/>
      <c r="F30" s="983"/>
      <c r="G30" s="380">
        <f>SUM(G27:G29)</f>
        <v>10.5</v>
      </c>
      <c r="H30" s="381">
        <f>SUM(H27:H29)</f>
        <v>315</v>
      </c>
      <c r="I30" s="381">
        <f t="shared" ref="I30:U30" si="7">SUM(I27:I27)</f>
        <v>0</v>
      </c>
      <c r="J30" s="381">
        <f t="shared" si="7"/>
        <v>0</v>
      </c>
      <c r="K30" s="381">
        <f t="shared" si="7"/>
        <v>0</v>
      </c>
      <c r="L30" s="382">
        <f t="shared" si="7"/>
        <v>0</v>
      </c>
      <c r="M30" s="598">
        <f>SUM(M27:M29)</f>
        <v>315</v>
      </c>
      <c r="N30" s="381">
        <f t="shared" si="7"/>
        <v>0</v>
      </c>
      <c r="O30" s="384">
        <f t="shared" si="7"/>
        <v>0</v>
      </c>
      <c r="P30" s="384">
        <f t="shared" si="7"/>
        <v>0</v>
      </c>
      <c r="Q30" s="381">
        <f t="shared" si="7"/>
        <v>0</v>
      </c>
      <c r="R30" s="381">
        <f t="shared" si="7"/>
        <v>0</v>
      </c>
      <c r="S30" s="381">
        <f t="shared" si="7"/>
        <v>0</v>
      </c>
      <c r="T30" s="381">
        <f t="shared" si="7"/>
        <v>0</v>
      </c>
      <c r="U30" s="381">
        <f t="shared" si="7"/>
        <v>0</v>
      </c>
    </row>
    <row r="31" spans="1:26" ht="32.25" customHeight="1" thickBot="1" x14ac:dyDescent="0.25">
      <c r="A31" s="1050" t="s">
        <v>235</v>
      </c>
      <c r="B31" s="984"/>
      <c r="C31" s="984"/>
      <c r="D31" s="984"/>
      <c r="E31" s="984"/>
      <c r="F31" s="984"/>
      <c r="G31" s="984"/>
      <c r="H31" s="984"/>
      <c r="I31" s="984"/>
      <c r="J31" s="984"/>
      <c r="K31" s="984"/>
      <c r="L31" s="984"/>
      <c r="M31" s="984"/>
      <c r="N31" s="984"/>
      <c r="O31" s="984"/>
      <c r="P31" s="984"/>
      <c r="Q31" s="984"/>
      <c r="R31" s="984"/>
      <c r="S31" s="984"/>
      <c r="T31" s="984"/>
      <c r="U31" s="1051"/>
    </row>
    <row r="32" spans="1:26" s="142" customFormat="1" ht="16.5" thickBot="1" x14ac:dyDescent="0.25">
      <c r="A32" s="400" t="s">
        <v>238</v>
      </c>
      <c r="B32" s="385" t="s">
        <v>236</v>
      </c>
      <c r="C32" s="588"/>
      <c r="D32" s="589"/>
      <c r="E32" s="589"/>
      <c r="F32" s="590"/>
      <c r="G32" s="591">
        <v>24</v>
      </c>
      <c r="H32" s="592">
        <f>G32*30</f>
        <v>720</v>
      </c>
      <c r="I32" s="593"/>
      <c r="J32" s="594"/>
      <c r="K32" s="594"/>
      <c r="L32" s="594"/>
      <c r="M32" s="585">
        <f t="shared" ref="M32" si="8">H32-I32</f>
        <v>720</v>
      </c>
      <c r="N32" s="593"/>
      <c r="O32" s="599"/>
      <c r="P32" s="593"/>
      <c r="Q32" s="600"/>
      <c r="R32" s="593"/>
      <c r="S32" s="599"/>
      <c r="T32" s="593"/>
      <c r="U32" s="600"/>
    </row>
    <row r="33" spans="1:27" s="142" customFormat="1" ht="16.5" thickBot="1" x14ac:dyDescent="0.25">
      <c r="A33" s="985" t="s">
        <v>143</v>
      </c>
      <c r="B33" s="986"/>
      <c r="C33" s="986"/>
      <c r="D33" s="986"/>
      <c r="E33" s="986"/>
      <c r="F33" s="987"/>
      <c r="G33" s="394">
        <f t="shared" ref="G33:U33" si="9">SUM(G32:G32)</f>
        <v>24</v>
      </c>
      <c r="H33" s="582">
        <f t="shared" si="9"/>
        <v>720</v>
      </c>
      <c r="I33" s="596">
        <f t="shared" si="9"/>
        <v>0</v>
      </c>
      <c r="J33" s="587">
        <f t="shared" si="9"/>
        <v>0</v>
      </c>
      <c r="K33" s="587">
        <f t="shared" si="9"/>
        <v>0</v>
      </c>
      <c r="L33" s="587">
        <f t="shared" si="9"/>
        <v>0</v>
      </c>
      <c r="M33" s="598">
        <f t="shared" si="9"/>
        <v>720</v>
      </c>
      <c r="N33" s="596">
        <f t="shared" si="9"/>
        <v>0</v>
      </c>
      <c r="O33" s="598">
        <f t="shared" si="9"/>
        <v>0</v>
      </c>
      <c r="P33" s="596">
        <f t="shared" si="9"/>
        <v>0</v>
      </c>
      <c r="Q33" s="597">
        <f t="shared" si="9"/>
        <v>0</v>
      </c>
      <c r="R33" s="596">
        <f t="shared" si="9"/>
        <v>0</v>
      </c>
      <c r="S33" s="598">
        <f t="shared" si="9"/>
        <v>0</v>
      </c>
      <c r="T33" s="596">
        <f t="shared" si="9"/>
        <v>0</v>
      </c>
      <c r="U33" s="597">
        <f t="shared" si="9"/>
        <v>0</v>
      </c>
    </row>
    <row r="34" spans="1:27" ht="16.5" thickBot="1" x14ac:dyDescent="0.25">
      <c r="A34" s="1052" t="s">
        <v>144</v>
      </c>
      <c r="B34" s="1053"/>
      <c r="C34" s="1053"/>
      <c r="D34" s="1053"/>
      <c r="E34" s="1053"/>
      <c r="F34" s="1053"/>
      <c r="G34" s="359">
        <f>G33+G30+G25+G17</f>
        <v>66.5</v>
      </c>
      <c r="H34" s="359">
        <f>H33+H30+H25+H17</f>
        <v>1995</v>
      </c>
      <c r="I34" s="361">
        <f>I25+I17+I30+I33</f>
        <v>64</v>
      </c>
      <c r="J34" s="360" t="s">
        <v>239</v>
      </c>
      <c r="K34" s="360" t="s">
        <v>195</v>
      </c>
      <c r="L34" s="360" t="s">
        <v>216</v>
      </c>
      <c r="M34" s="360">
        <f>M25+M17+M30+M33</f>
        <v>1819</v>
      </c>
      <c r="N34" s="400" t="s">
        <v>213</v>
      </c>
      <c r="O34" s="516" t="s">
        <v>213</v>
      </c>
      <c r="P34" s="361">
        <f t="shared" ref="P34:Z34" si="10">P25+P17+P30+P33</f>
        <v>0</v>
      </c>
      <c r="Q34" s="361">
        <f t="shared" si="10"/>
        <v>0</v>
      </c>
      <c r="R34" s="361">
        <f t="shared" si="10"/>
        <v>0</v>
      </c>
      <c r="S34" s="649">
        <f t="shared" si="10"/>
        <v>0</v>
      </c>
      <c r="T34" s="361">
        <f t="shared" si="10"/>
        <v>0</v>
      </c>
      <c r="U34" s="361">
        <f t="shared" si="10"/>
        <v>0</v>
      </c>
      <c r="V34" s="521" t="e">
        <f t="shared" si="10"/>
        <v>#REF!</v>
      </c>
      <c r="W34" s="153" t="e">
        <f t="shared" si="10"/>
        <v>#REF!</v>
      </c>
      <c r="X34" s="153" t="e">
        <f t="shared" si="10"/>
        <v>#REF!</v>
      </c>
      <c r="Y34" s="153" t="e">
        <f t="shared" si="10"/>
        <v>#REF!</v>
      </c>
      <c r="Z34" s="153" t="e">
        <f t="shared" si="10"/>
        <v>#REF!</v>
      </c>
      <c r="AA34" s="152">
        <f>G34*30</f>
        <v>1995</v>
      </c>
    </row>
    <row r="35" spans="1:27" ht="16.5" thickBot="1" x14ac:dyDescent="0.25">
      <c r="A35" s="1054" t="s">
        <v>145</v>
      </c>
      <c r="B35" s="1055"/>
      <c r="C35" s="1055"/>
      <c r="D35" s="1055"/>
      <c r="E35" s="1055"/>
      <c r="F35" s="1055"/>
      <c r="G35" s="1055"/>
      <c r="H35" s="1055"/>
      <c r="I35" s="1055"/>
      <c r="J35" s="1055"/>
      <c r="K35" s="1055"/>
      <c r="L35" s="1055"/>
      <c r="M35" s="1055"/>
      <c r="N35" s="1055"/>
      <c r="O35" s="1055"/>
      <c r="P35" s="1055"/>
      <c r="Q35" s="1055"/>
      <c r="R35" s="1055"/>
      <c r="S35" s="1055"/>
      <c r="T35" s="1055"/>
      <c r="U35" s="941"/>
    </row>
    <row r="36" spans="1:27" ht="16.5" thickBot="1" x14ac:dyDescent="0.25">
      <c r="A36" s="1056" t="s">
        <v>146</v>
      </c>
      <c r="B36" s="1057"/>
      <c r="C36" s="1057"/>
      <c r="D36" s="1057"/>
      <c r="E36" s="1057"/>
      <c r="F36" s="1057"/>
      <c r="G36" s="1057"/>
      <c r="H36" s="1057"/>
      <c r="I36" s="1057"/>
      <c r="J36" s="1057"/>
      <c r="K36" s="1057"/>
      <c r="L36" s="1057"/>
      <c r="M36" s="1057"/>
      <c r="N36" s="1057"/>
      <c r="O36" s="1057"/>
      <c r="P36" s="1057"/>
      <c r="Q36" s="1057"/>
      <c r="R36" s="1057"/>
      <c r="S36" s="1057"/>
      <c r="T36" s="1057"/>
      <c r="U36" s="1058"/>
    </row>
    <row r="37" spans="1:27" x14ac:dyDescent="0.2">
      <c r="A37" s="653" t="s">
        <v>83</v>
      </c>
      <c r="B37" s="650" t="s">
        <v>226</v>
      </c>
      <c r="C37" s="403"/>
      <c r="D37" s="403" t="s">
        <v>149</v>
      </c>
      <c r="E37" s="403"/>
      <c r="F37" s="604"/>
      <c r="G37" s="405">
        <f>'семестровка Маркетинг'!D10</f>
        <v>3</v>
      </c>
      <c r="H37" s="406">
        <f>'семестровка Маркетинг'!E10</f>
        <v>90</v>
      </c>
      <c r="I37" s="510">
        <f>'семестровка Маркетинг'!F10</f>
        <v>4</v>
      </c>
      <c r="J37" s="407" t="str">
        <f>'семестровка Маркетинг'!P10</f>
        <v>4/0</v>
      </c>
      <c r="K37" s="407"/>
      <c r="L37" s="407"/>
      <c r="M37" s="608">
        <f>H37-I37</f>
        <v>86</v>
      </c>
      <c r="N37" s="613" t="str">
        <f>'семестровка Маркетинг'!S10</f>
        <v>4/0</v>
      </c>
      <c r="O37" s="410"/>
      <c r="P37" s="611"/>
      <c r="Q37" s="604"/>
      <c r="R37" s="411"/>
      <c r="S37" s="404"/>
      <c r="T37" s="411"/>
      <c r="U37" s="404"/>
    </row>
    <row r="38" spans="1:27" x14ac:dyDescent="0.2">
      <c r="A38" s="654" t="s">
        <v>282</v>
      </c>
      <c r="B38" s="651" t="s">
        <v>278</v>
      </c>
      <c r="C38" s="412"/>
      <c r="D38" s="412" t="s">
        <v>149</v>
      </c>
      <c r="E38" s="413"/>
      <c r="F38" s="605"/>
      <c r="G38" s="415">
        <v>3</v>
      </c>
      <c r="H38" s="505">
        <v>90</v>
      </c>
      <c r="I38" s="511">
        <v>4</v>
      </c>
      <c r="J38" s="418" t="s">
        <v>195</v>
      </c>
      <c r="K38" s="418"/>
      <c r="L38" s="418"/>
      <c r="M38" s="609">
        <v>86</v>
      </c>
      <c r="N38" s="265" t="s">
        <v>195</v>
      </c>
      <c r="O38" s="414"/>
      <c r="P38" s="420"/>
      <c r="Q38" s="605"/>
      <c r="R38" s="265"/>
      <c r="S38" s="414"/>
      <c r="T38" s="265"/>
      <c r="U38" s="414"/>
    </row>
    <row r="39" spans="1:27" ht="16.5" thickBot="1" x14ac:dyDescent="0.3">
      <c r="A39" s="655" t="s">
        <v>283</v>
      </c>
      <c r="B39" s="652" t="s">
        <v>228</v>
      </c>
      <c r="C39" s="601"/>
      <c r="D39" s="601"/>
      <c r="E39" s="601"/>
      <c r="F39" s="606"/>
      <c r="G39" s="614">
        <v>3</v>
      </c>
      <c r="H39" s="615">
        <v>90</v>
      </c>
      <c r="I39" s="602"/>
      <c r="J39" s="320"/>
      <c r="K39" s="320"/>
      <c r="L39" s="320"/>
      <c r="M39" s="610"/>
      <c r="N39" s="607"/>
      <c r="O39" s="603"/>
      <c r="P39" s="612"/>
      <c r="Q39" s="606"/>
      <c r="R39" s="607"/>
      <c r="S39" s="603"/>
      <c r="T39" s="607"/>
      <c r="U39" s="603"/>
    </row>
    <row r="40" spans="1:27" ht="16.5" thickBot="1" x14ac:dyDescent="0.25">
      <c r="A40" s="952" t="s">
        <v>147</v>
      </c>
      <c r="B40" s="953"/>
      <c r="C40" s="953"/>
      <c r="D40" s="953"/>
      <c r="E40" s="953"/>
      <c r="F40" s="954"/>
      <c r="G40" s="423">
        <f>G37</f>
        <v>3</v>
      </c>
      <c r="H40" s="424">
        <f t="shared" ref="H40:N40" si="11">H37</f>
        <v>90</v>
      </c>
      <c r="I40" s="424">
        <f t="shared" si="11"/>
        <v>4</v>
      </c>
      <c r="J40" s="424" t="str">
        <f t="shared" si="11"/>
        <v>4/0</v>
      </c>
      <c r="K40" s="424"/>
      <c r="L40" s="424"/>
      <c r="M40" s="424">
        <f t="shared" si="11"/>
        <v>86</v>
      </c>
      <c r="N40" s="424" t="str">
        <f t="shared" si="11"/>
        <v>4/0</v>
      </c>
      <c r="O40" s="424"/>
      <c r="P40" s="424">
        <f t="shared" ref="P40:Z40" si="12">SUM(P37:P38)</f>
        <v>0</v>
      </c>
      <c r="Q40" s="424">
        <f t="shared" si="12"/>
        <v>0</v>
      </c>
      <c r="R40" s="424">
        <f t="shared" si="12"/>
        <v>0</v>
      </c>
      <c r="S40" s="424">
        <f t="shared" si="12"/>
        <v>0</v>
      </c>
      <c r="T40" s="424">
        <f t="shared" si="12"/>
        <v>0</v>
      </c>
      <c r="U40" s="424">
        <f t="shared" si="12"/>
        <v>0</v>
      </c>
      <c r="V40" s="522">
        <f t="shared" si="12"/>
        <v>0</v>
      </c>
      <c r="W40" s="154">
        <f t="shared" si="12"/>
        <v>0</v>
      </c>
      <c r="X40" s="154">
        <f t="shared" si="12"/>
        <v>0</v>
      </c>
      <c r="Y40" s="154">
        <f t="shared" si="12"/>
        <v>0</v>
      </c>
      <c r="Z40" s="154">
        <f t="shared" si="12"/>
        <v>0</v>
      </c>
      <c r="AA40" s="152">
        <f>G40*30</f>
        <v>90</v>
      </c>
    </row>
    <row r="41" spans="1:27" ht="16.5" thickBot="1" x14ac:dyDescent="0.25">
      <c r="A41" s="972" t="s">
        <v>176</v>
      </c>
      <c r="B41" s="956"/>
      <c r="C41" s="956"/>
      <c r="D41" s="956"/>
      <c r="E41" s="956"/>
      <c r="F41" s="956"/>
      <c r="G41" s="956"/>
      <c r="H41" s="957"/>
      <c r="I41" s="957"/>
      <c r="J41" s="957"/>
      <c r="K41" s="957"/>
      <c r="L41" s="957"/>
      <c r="M41" s="957"/>
      <c r="N41" s="957"/>
      <c r="O41" s="957"/>
      <c r="P41" s="956"/>
      <c r="Q41" s="956"/>
      <c r="R41" s="956"/>
      <c r="S41" s="956"/>
      <c r="T41" s="956"/>
      <c r="U41" s="958"/>
    </row>
    <row r="42" spans="1:27" s="244" customFormat="1" x14ac:dyDescent="0.2">
      <c r="A42" s="660" t="s">
        <v>148</v>
      </c>
      <c r="B42" s="656" t="s">
        <v>184</v>
      </c>
      <c r="C42" s="426"/>
      <c r="D42" s="426">
        <v>1</v>
      </c>
      <c r="E42" s="426"/>
      <c r="F42" s="426"/>
      <c r="G42" s="630">
        <v>3</v>
      </c>
      <c r="H42" s="630">
        <f>G42*30</f>
        <v>90</v>
      </c>
      <c r="I42" s="636">
        <f>'семестровка Маркетинг'!F15</f>
        <v>8</v>
      </c>
      <c r="J42" s="637" t="str">
        <f>'семестровка Маркетинг'!P15</f>
        <v>6/0</v>
      </c>
      <c r="K42" s="637"/>
      <c r="L42" s="637" t="str">
        <f>'семестровка Маркетинг'!R15</f>
        <v>2/0</v>
      </c>
      <c r="M42" s="638">
        <v>86</v>
      </c>
      <c r="N42" s="430" t="str">
        <f>'семестровка Маркетинг'!S15</f>
        <v>8/0</v>
      </c>
      <c r="O42" s="431"/>
      <c r="P42" s="426"/>
      <c r="Q42" s="432"/>
      <c r="R42" s="426"/>
      <c r="S42" s="432"/>
      <c r="T42" s="426"/>
      <c r="U42" s="432"/>
      <c r="V42" s="252"/>
      <c r="W42" s="252"/>
      <c r="X42" s="252"/>
    </row>
    <row r="43" spans="1:27" s="244" customFormat="1" x14ac:dyDescent="0.2">
      <c r="A43" s="661" t="s">
        <v>150</v>
      </c>
      <c r="B43" s="657" t="s">
        <v>185</v>
      </c>
      <c r="C43" s="434"/>
      <c r="D43" s="435">
        <v>1</v>
      </c>
      <c r="E43" s="436"/>
      <c r="F43" s="437"/>
      <c r="G43" s="631">
        <v>3</v>
      </c>
      <c r="H43" s="633">
        <f t="shared" ref="H43:H51" si="13">G43*30</f>
        <v>90</v>
      </c>
      <c r="I43" s="639">
        <v>8</v>
      </c>
      <c r="J43" s="635" t="s">
        <v>199</v>
      </c>
      <c r="K43" s="635"/>
      <c r="L43" s="635" t="s">
        <v>200</v>
      </c>
      <c r="M43" s="640">
        <v>86</v>
      </c>
      <c r="N43" s="441" t="s">
        <v>201</v>
      </c>
      <c r="O43" s="442"/>
      <c r="P43" s="443"/>
      <c r="Q43" s="444"/>
      <c r="R43" s="443"/>
      <c r="S43" s="444"/>
      <c r="T43" s="443"/>
      <c r="U43" s="444"/>
      <c r="V43" s="252"/>
      <c r="W43" s="252"/>
      <c r="X43" s="252"/>
    </row>
    <row r="44" spans="1:27" s="244" customFormat="1" x14ac:dyDescent="0.2">
      <c r="A44" s="661" t="s">
        <v>151</v>
      </c>
      <c r="B44" s="658" t="s">
        <v>179</v>
      </c>
      <c r="C44" s="446">
        <v>1</v>
      </c>
      <c r="D44" s="447"/>
      <c r="E44" s="448"/>
      <c r="F44" s="449"/>
      <c r="G44" s="632">
        <v>5</v>
      </c>
      <c r="H44" s="633">
        <f t="shared" si="13"/>
        <v>150</v>
      </c>
      <c r="I44" s="305">
        <f>'семестровка Маркетинг'!F16</f>
        <v>8</v>
      </c>
      <c r="J44" s="451" t="str">
        <f>'семестровка Маркетинг'!P16</f>
        <v>6/0</v>
      </c>
      <c r="K44" s="451"/>
      <c r="L44" s="451" t="str">
        <f>'семестровка Маркетинг'!R16</f>
        <v>2/0</v>
      </c>
      <c r="M44" s="641">
        <f t="shared" ref="M44" si="14">H44-I44</f>
        <v>142</v>
      </c>
      <c r="N44" s="453" t="str">
        <f>'семестровка Маркетинг'!S16</f>
        <v>8/0</v>
      </c>
      <c r="O44" s="454"/>
      <c r="P44" s="455"/>
      <c r="Q44" s="454"/>
      <c r="R44" s="456"/>
      <c r="S44" s="454"/>
      <c r="T44" s="456"/>
      <c r="U44" s="457"/>
    </row>
    <row r="45" spans="1:27" s="244" customFormat="1" x14ac:dyDescent="0.2">
      <c r="A45" s="661" t="s">
        <v>177</v>
      </c>
      <c r="B45" s="658" t="s">
        <v>241</v>
      </c>
      <c r="C45" s="446">
        <v>1</v>
      </c>
      <c r="D45" s="447"/>
      <c r="E45" s="448"/>
      <c r="F45" s="449"/>
      <c r="G45" s="632">
        <v>5</v>
      </c>
      <c r="H45" s="633">
        <f t="shared" si="13"/>
        <v>150</v>
      </c>
      <c r="I45" s="305">
        <v>8</v>
      </c>
      <c r="J45" s="451" t="s">
        <v>199</v>
      </c>
      <c r="K45" s="458"/>
      <c r="L45" s="458" t="s">
        <v>200</v>
      </c>
      <c r="M45" s="641">
        <v>142</v>
      </c>
      <c r="N45" s="456" t="s">
        <v>201</v>
      </c>
      <c r="O45" s="454"/>
      <c r="P45" s="455"/>
      <c r="Q45" s="454"/>
      <c r="R45" s="456"/>
      <c r="S45" s="454"/>
      <c r="T45" s="456"/>
      <c r="U45" s="457"/>
    </row>
    <row r="46" spans="1:27" s="244" customFormat="1" ht="17.25" customHeight="1" x14ac:dyDescent="0.2">
      <c r="A46" s="661" t="s">
        <v>262</v>
      </c>
      <c r="B46" s="658" t="s">
        <v>242</v>
      </c>
      <c r="C46" s="446"/>
      <c r="D46" s="447" t="s">
        <v>174</v>
      </c>
      <c r="E46" s="448"/>
      <c r="F46" s="449"/>
      <c r="G46" s="632">
        <v>4</v>
      </c>
      <c r="H46" s="633">
        <f t="shared" si="13"/>
        <v>120</v>
      </c>
      <c r="I46" s="305">
        <f>'семестровка Маркетинг'!F37</f>
        <v>8</v>
      </c>
      <c r="J46" s="451" t="str">
        <f>'семестровка Маркетинг'!P37</f>
        <v>4/0</v>
      </c>
      <c r="K46" s="451"/>
      <c r="L46" s="451" t="str">
        <f>'семестровка Маркетинг'!R37</f>
        <v>4/0</v>
      </c>
      <c r="M46" s="641">
        <f t="shared" ref="M46" si="15">H46-I46</f>
        <v>112</v>
      </c>
      <c r="N46" s="459"/>
      <c r="O46" s="353" t="str">
        <f>'семестровка Маркетинг'!S37</f>
        <v>8/0</v>
      </c>
      <c r="P46" s="455"/>
      <c r="Q46" s="454"/>
      <c r="R46" s="456"/>
      <c r="S46" s="454"/>
      <c r="T46" s="456"/>
      <c r="U46" s="457"/>
    </row>
    <row r="47" spans="1:27" s="244" customFormat="1" x14ac:dyDescent="0.2">
      <c r="A47" s="661" t="s">
        <v>284</v>
      </c>
      <c r="B47" s="658" t="s">
        <v>243</v>
      </c>
      <c r="C47" s="446"/>
      <c r="D47" s="447" t="s">
        <v>174</v>
      </c>
      <c r="E47" s="448"/>
      <c r="F47" s="449"/>
      <c r="G47" s="632">
        <v>4</v>
      </c>
      <c r="H47" s="633">
        <f t="shared" si="13"/>
        <v>120</v>
      </c>
      <c r="I47" s="642">
        <f>I46</f>
        <v>8</v>
      </c>
      <c r="J47" s="451" t="str">
        <f>J46</f>
        <v>4/0</v>
      </c>
      <c r="K47" s="451"/>
      <c r="L47" s="451" t="str">
        <f t="shared" ref="L47:O47" si="16">L46</f>
        <v>4/0</v>
      </c>
      <c r="M47" s="643">
        <f t="shared" si="16"/>
        <v>112</v>
      </c>
      <c r="N47" s="642"/>
      <c r="O47" s="643" t="str">
        <f t="shared" si="16"/>
        <v>8/0</v>
      </c>
      <c r="P47" s="455"/>
      <c r="Q47" s="454"/>
      <c r="R47" s="456"/>
      <c r="S47" s="454"/>
      <c r="T47" s="456"/>
      <c r="U47" s="457"/>
    </row>
    <row r="48" spans="1:27" s="244" customFormat="1" x14ac:dyDescent="0.2">
      <c r="A48" s="661" t="s">
        <v>285</v>
      </c>
      <c r="B48" s="658" t="s">
        <v>245</v>
      </c>
      <c r="C48" s="446">
        <v>2</v>
      </c>
      <c r="D48" s="447"/>
      <c r="E48" s="448"/>
      <c r="F48" s="449"/>
      <c r="G48" s="632">
        <v>4</v>
      </c>
      <c r="H48" s="633">
        <f t="shared" si="13"/>
        <v>120</v>
      </c>
      <c r="I48" s="305">
        <f>'семестровка Маркетинг'!F38</f>
        <v>8</v>
      </c>
      <c r="J48" s="451" t="str">
        <f>'семестровка Маркетинг'!P38</f>
        <v>4/2</v>
      </c>
      <c r="K48" s="451"/>
      <c r="L48" s="451" t="str">
        <f>'семестровка Маркетинг'!R38</f>
        <v>0/2</v>
      </c>
      <c r="M48" s="641">
        <f t="shared" ref="M48" si="17">H48-I48</f>
        <v>112</v>
      </c>
      <c r="N48" s="456"/>
      <c r="O48" s="353" t="str">
        <f>'семестровка Маркетинг'!S38</f>
        <v>4/4</v>
      </c>
      <c r="P48" s="455"/>
      <c r="Q48" s="454"/>
      <c r="R48" s="456"/>
      <c r="S48" s="454"/>
      <c r="T48" s="456"/>
      <c r="U48" s="457"/>
    </row>
    <row r="49" spans="1:28" s="244" customFormat="1" x14ac:dyDescent="0.2">
      <c r="A49" s="661" t="s">
        <v>286</v>
      </c>
      <c r="B49" s="658" t="s">
        <v>276</v>
      </c>
      <c r="C49" s="446">
        <v>2</v>
      </c>
      <c r="D49" s="447"/>
      <c r="E49" s="448"/>
      <c r="F49" s="449"/>
      <c r="G49" s="632">
        <v>4</v>
      </c>
      <c r="H49" s="633">
        <f t="shared" si="13"/>
        <v>120</v>
      </c>
      <c r="I49" s="305">
        <v>8</v>
      </c>
      <c r="J49" s="451" t="s">
        <v>196</v>
      </c>
      <c r="K49" s="458"/>
      <c r="L49" s="458" t="s">
        <v>197</v>
      </c>
      <c r="M49" s="641">
        <v>112</v>
      </c>
      <c r="N49" s="456"/>
      <c r="O49" s="454" t="s">
        <v>198</v>
      </c>
      <c r="P49" s="455"/>
      <c r="Q49" s="454"/>
      <c r="R49" s="456"/>
      <c r="S49" s="454"/>
      <c r="T49" s="456"/>
      <c r="U49" s="457"/>
    </row>
    <row r="50" spans="1:28" s="244" customFormat="1" x14ac:dyDescent="0.2">
      <c r="A50" s="661" t="s">
        <v>287</v>
      </c>
      <c r="B50" s="658" t="s">
        <v>186</v>
      </c>
      <c r="C50" s="446">
        <v>2</v>
      </c>
      <c r="D50" s="447"/>
      <c r="E50" s="448"/>
      <c r="F50" s="449"/>
      <c r="G50" s="632">
        <v>4.5</v>
      </c>
      <c r="H50" s="633">
        <f t="shared" si="13"/>
        <v>135</v>
      </c>
      <c r="I50" s="305">
        <f>'семестровка Маркетинг'!F39</f>
        <v>8</v>
      </c>
      <c r="J50" s="451" t="str">
        <f>'семестровка Маркетинг'!P39</f>
        <v>6/0</v>
      </c>
      <c r="K50" s="451"/>
      <c r="L50" s="451" t="str">
        <f>'семестровка Маркетинг'!R39</f>
        <v>2/0</v>
      </c>
      <c r="M50" s="641">
        <f t="shared" ref="M50" si="18">H50-I50</f>
        <v>127</v>
      </c>
      <c r="N50" s="456"/>
      <c r="O50" s="353" t="str">
        <f>'семестровка Маркетинг'!S39</f>
        <v>8/0</v>
      </c>
      <c r="P50" s="455"/>
      <c r="Q50" s="454"/>
      <c r="R50" s="456"/>
      <c r="S50" s="454"/>
      <c r="T50" s="456"/>
      <c r="U50" s="457"/>
    </row>
    <row r="51" spans="1:28" s="244" customFormat="1" ht="16.5" thickBot="1" x14ac:dyDescent="0.25">
      <c r="A51" s="662" t="s">
        <v>288</v>
      </c>
      <c r="B51" s="659" t="s">
        <v>266</v>
      </c>
      <c r="C51" s="461">
        <v>2</v>
      </c>
      <c r="D51" s="462"/>
      <c r="E51" s="463"/>
      <c r="F51" s="464"/>
      <c r="G51" s="632">
        <v>4.5</v>
      </c>
      <c r="H51" s="634">
        <f t="shared" si="13"/>
        <v>135</v>
      </c>
      <c r="I51" s="319">
        <v>8</v>
      </c>
      <c r="J51" s="644" t="s">
        <v>199</v>
      </c>
      <c r="K51" s="645"/>
      <c r="L51" s="645" t="s">
        <v>200</v>
      </c>
      <c r="M51" s="646">
        <v>127</v>
      </c>
      <c r="N51" s="647"/>
      <c r="O51" s="648" t="s">
        <v>201</v>
      </c>
      <c r="P51" s="471"/>
      <c r="Q51" s="470"/>
      <c r="R51" s="469"/>
      <c r="S51" s="470"/>
      <c r="T51" s="469"/>
      <c r="U51" s="261"/>
    </row>
    <row r="52" spans="1:28" ht="16.5" thickBot="1" x14ac:dyDescent="0.25">
      <c r="A52" s="952" t="s">
        <v>152</v>
      </c>
      <c r="B52" s="965"/>
      <c r="C52" s="965"/>
      <c r="D52" s="965"/>
      <c r="E52" s="965"/>
      <c r="F52" s="966"/>
      <c r="G52" s="359">
        <f>G42+G44+G46+G48+G50</f>
        <v>20.5</v>
      </c>
      <c r="H52" s="424">
        <f t="shared" ref="H52:I52" si="19">H42+H44+H46+H48+H50</f>
        <v>615</v>
      </c>
      <c r="I52" s="424">
        <f t="shared" si="19"/>
        <v>40</v>
      </c>
      <c r="J52" s="595" t="s">
        <v>217</v>
      </c>
      <c r="K52" s="595"/>
      <c r="L52" s="595" t="s">
        <v>248</v>
      </c>
      <c r="M52" s="423">
        <f t="shared" ref="M52" si="20">M42+M44+M46+M48+M50</f>
        <v>579</v>
      </c>
      <c r="N52" s="360" t="s">
        <v>249</v>
      </c>
      <c r="O52" s="360" t="s">
        <v>250</v>
      </c>
      <c r="P52" s="361">
        <f t="shared" ref="P52" si="21">SUM(P42:P51)</f>
        <v>0</v>
      </c>
      <c r="Q52" s="361">
        <f t="shared" ref="Q52:U52" si="22">SUM(Q42:Q51)</f>
        <v>0</v>
      </c>
      <c r="R52" s="361">
        <f t="shared" si="22"/>
        <v>0</v>
      </c>
      <c r="S52" s="361">
        <f t="shared" si="22"/>
        <v>0</v>
      </c>
      <c r="T52" s="361">
        <f t="shared" si="22"/>
        <v>0</v>
      </c>
      <c r="U52" s="361">
        <f t="shared" si="22"/>
        <v>0</v>
      </c>
      <c r="AA52" s="152">
        <f>G52*30</f>
        <v>615</v>
      </c>
      <c r="AB52" s="152" t="s">
        <v>111</v>
      </c>
    </row>
    <row r="53" spans="1:28" ht="16.5" thickBot="1" x14ac:dyDescent="0.25">
      <c r="A53" s="967" t="s">
        <v>153</v>
      </c>
      <c r="B53" s="968"/>
      <c r="C53" s="968"/>
      <c r="D53" s="968"/>
      <c r="E53" s="968"/>
      <c r="F53" s="969"/>
      <c r="G53" s="472">
        <f t="shared" ref="G53:U53" si="23">G52+G40</f>
        <v>23.5</v>
      </c>
      <c r="H53" s="473">
        <f t="shared" si="23"/>
        <v>705</v>
      </c>
      <c r="I53" s="473">
        <f t="shared" si="23"/>
        <v>44</v>
      </c>
      <c r="J53" s="474" t="s">
        <v>218</v>
      </c>
      <c r="K53" s="474"/>
      <c r="L53" s="474" t="s">
        <v>248</v>
      </c>
      <c r="M53" s="473">
        <f t="shared" ref="M53" si="24">M52+M40</f>
        <v>665</v>
      </c>
      <c r="N53" s="360" t="s">
        <v>251</v>
      </c>
      <c r="O53" s="360" t="s">
        <v>250</v>
      </c>
      <c r="P53" s="361">
        <f t="shared" ref="P53" si="25">P52+P40</f>
        <v>0</v>
      </c>
      <c r="Q53" s="361">
        <f t="shared" si="23"/>
        <v>0</v>
      </c>
      <c r="R53" s="361">
        <f t="shared" si="23"/>
        <v>0</v>
      </c>
      <c r="S53" s="361">
        <f t="shared" si="23"/>
        <v>0</v>
      </c>
      <c r="T53" s="361">
        <f t="shared" si="23"/>
        <v>0</v>
      </c>
      <c r="U53" s="361">
        <f t="shared" si="23"/>
        <v>0</v>
      </c>
    </row>
    <row r="54" spans="1:28" s="142" customFormat="1" ht="16.5" thickBot="1" x14ac:dyDescent="0.25">
      <c r="A54" s="970" t="s">
        <v>154</v>
      </c>
      <c r="B54" s="970"/>
      <c r="C54" s="970"/>
      <c r="D54" s="970"/>
      <c r="E54" s="970"/>
      <c r="F54" s="970"/>
      <c r="G54" s="472">
        <f t="shared" ref="G54:I54" si="26">G53+G34</f>
        <v>90</v>
      </c>
      <c r="H54" s="473">
        <f t="shared" si="26"/>
        <v>2700</v>
      </c>
      <c r="I54" s="473">
        <f t="shared" si="26"/>
        <v>108</v>
      </c>
      <c r="J54" s="474" t="s">
        <v>254</v>
      </c>
      <c r="K54" s="360" t="s">
        <v>195</v>
      </c>
      <c r="L54" s="474" t="s">
        <v>213</v>
      </c>
      <c r="M54" s="473">
        <f t="shared" ref="M54" si="27">M53+M34</f>
        <v>2484</v>
      </c>
      <c r="N54" s="360" t="s">
        <v>252</v>
      </c>
      <c r="O54" s="360" t="s">
        <v>253</v>
      </c>
      <c r="P54" s="361">
        <f t="shared" ref="P54:U54" si="28">P34+P53</f>
        <v>0</v>
      </c>
      <c r="Q54" s="361">
        <f t="shared" si="28"/>
        <v>0</v>
      </c>
      <c r="R54" s="361">
        <f t="shared" si="28"/>
        <v>0</v>
      </c>
      <c r="S54" s="361">
        <f t="shared" si="28"/>
        <v>0</v>
      </c>
      <c r="T54" s="361">
        <f t="shared" si="28"/>
        <v>0</v>
      </c>
      <c r="U54" s="361">
        <f t="shared" si="28"/>
        <v>0</v>
      </c>
      <c r="X54" s="138">
        <v>22</v>
      </c>
      <c r="Y54" s="138">
        <v>22</v>
      </c>
      <c r="Z54" s="138">
        <v>22</v>
      </c>
    </row>
    <row r="55" spans="1:28" s="142" customFormat="1" ht="16.5" thickBot="1" x14ac:dyDescent="0.25">
      <c r="A55" s="971"/>
      <c r="B55" s="971"/>
      <c r="C55" s="971"/>
      <c r="D55" s="971"/>
      <c r="E55" s="971"/>
      <c r="F55" s="971"/>
      <c r="G55" s="971"/>
      <c r="H55" s="971"/>
      <c r="I55" s="971"/>
      <c r="J55" s="971"/>
      <c r="K55" s="971"/>
      <c r="L55" s="971"/>
      <c r="M55" s="971"/>
      <c r="N55" s="360"/>
      <c r="O55" s="360"/>
      <c r="P55" s="361"/>
      <c r="Q55" s="361"/>
      <c r="R55" s="361"/>
      <c r="S55" s="361"/>
      <c r="T55" s="361"/>
      <c r="U55" s="361"/>
      <c r="X55" s="139"/>
      <c r="Y55" s="139"/>
      <c r="Z55" s="139"/>
    </row>
    <row r="56" spans="1:28" s="142" customFormat="1" ht="16.5" thickBot="1" x14ac:dyDescent="0.25">
      <c r="A56" s="945" t="s">
        <v>33</v>
      </c>
      <c r="B56" s="945"/>
      <c r="C56" s="945"/>
      <c r="D56" s="945"/>
      <c r="E56" s="945"/>
      <c r="F56" s="945"/>
      <c r="G56" s="945"/>
      <c r="H56" s="945"/>
      <c r="I56" s="945"/>
      <c r="J56" s="945"/>
      <c r="K56" s="945"/>
      <c r="L56" s="945"/>
      <c r="M56" s="945"/>
      <c r="N56" s="361">
        <v>3</v>
      </c>
      <c r="O56" s="475">
        <v>3</v>
      </c>
      <c r="P56" s="475"/>
      <c r="Q56" s="475"/>
      <c r="R56" s="475"/>
      <c r="S56" s="475"/>
      <c r="T56" s="475"/>
      <c r="U56" s="475"/>
    </row>
    <row r="57" spans="1:28" s="142" customFormat="1" ht="16.5" thickBot="1" x14ac:dyDescent="0.25">
      <c r="A57" s="945" t="s">
        <v>155</v>
      </c>
      <c r="B57" s="945"/>
      <c r="C57" s="945"/>
      <c r="D57" s="945"/>
      <c r="E57" s="945"/>
      <c r="F57" s="945"/>
      <c r="G57" s="945"/>
      <c r="H57" s="945"/>
      <c r="I57" s="945"/>
      <c r="J57" s="945"/>
      <c r="K57" s="945"/>
      <c r="L57" s="945"/>
      <c r="M57" s="945"/>
      <c r="N57" s="361">
        <v>5</v>
      </c>
      <c r="O57" s="475">
        <v>3</v>
      </c>
      <c r="P57" s="475">
        <v>1</v>
      </c>
      <c r="Q57" s="475"/>
      <c r="R57" s="475"/>
      <c r="S57" s="475"/>
      <c r="T57" s="475"/>
      <c r="U57" s="475"/>
    </row>
    <row r="58" spans="1:28" s="142" customFormat="1" ht="16.5" thickBot="1" x14ac:dyDescent="0.25">
      <c r="A58" s="945" t="s">
        <v>156</v>
      </c>
      <c r="B58" s="945"/>
      <c r="C58" s="945"/>
      <c r="D58" s="945"/>
      <c r="E58" s="945"/>
      <c r="F58" s="945"/>
      <c r="G58" s="945"/>
      <c r="H58" s="945"/>
      <c r="I58" s="945"/>
      <c r="J58" s="945"/>
      <c r="K58" s="945"/>
      <c r="L58" s="945"/>
      <c r="M58" s="945"/>
      <c r="N58" s="476"/>
      <c r="O58" s="477"/>
      <c r="P58" s="476"/>
      <c r="Q58" s="478"/>
      <c r="R58" s="478"/>
      <c r="S58" s="478"/>
      <c r="T58" s="478"/>
      <c r="U58" s="478"/>
    </row>
    <row r="59" spans="1:28" s="142" customFormat="1" ht="16.5" thickBot="1" x14ac:dyDescent="0.25">
      <c r="A59" s="946" t="s">
        <v>34</v>
      </c>
      <c r="B59" s="946"/>
      <c r="C59" s="946"/>
      <c r="D59" s="946"/>
      <c r="E59" s="946"/>
      <c r="F59" s="946"/>
      <c r="G59" s="946"/>
      <c r="H59" s="946"/>
      <c r="I59" s="946"/>
      <c r="J59" s="946"/>
      <c r="K59" s="946"/>
      <c r="L59" s="946"/>
      <c r="M59" s="946"/>
      <c r="N59" s="479"/>
      <c r="O59" s="480">
        <v>1</v>
      </c>
      <c r="P59" s="481"/>
      <c r="Q59" s="482"/>
      <c r="R59" s="479"/>
      <c r="S59" s="479"/>
      <c r="T59" s="479"/>
      <c r="U59" s="479"/>
    </row>
    <row r="60" spans="1:28" s="142" customFormat="1" ht="16.5" thickBot="1" x14ac:dyDescent="0.25">
      <c r="A60" s="947" t="s">
        <v>157</v>
      </c>
      <c r="B60" s="948"/>
      <c r="C60" s="948"/>
      <c r="D60" s="948"/>
      <c r="E60" s="948"/>
      <c r="F60" s="948"/>
      <c r="G60" s="948"/>
      <c r="H60" s="948"/>
      <c r="I60" s="948"/>
      <c r="J60" s="948"/>
      <c r="K60" s="948"/>
      <c r="L60" s="948"/>
      <c r="M60" s="949"/>
      <c r="N60" s="950" t="s">
        <v>158</v>
      </c>
      <c r="O60" s="951"/>
      <c r="P60" s="940">
        <f>G34/$G$54*100</f>
        <v>73.888888888888886</v>
      </c>
      <c r="Q60" s="941"/>
      <c r="R60" s="940" t="s">
        <v>93</v>
      </c>
      <c r="S60" s="941"/>
      <c r="T60" s="942">
        <f>G53/$G$54*100</f>
        <v>26.111111111111114</v>
      </c>
      <c r="U60" s="943"/>
      <c r="V60" s="155">
        <f>SUM(N60:U60)</f>
        <v>100</v>
      </c>
    </row>
    <row r="61" spans="1:28" s="142" customFormat="1" x14ac:dyDescent="0.2">
      <c r="A61" s="483"/>
      <c r="B61" s="483"/>
      <c r="C61" s="483"/>
      <c r="D61" s="483"/>
      <c r="E61" s="483"/>
      <c r="F61" s="483"/>
      <c r="G61" s="483"/>
      <c r="H61" s="483"/>
      <c r="I61" s="483"/>
      <c r="J61" s="483"/>
      <c r="K61" s="483"/>
      <c r="L61" s="483"/>
      <c r="M61" s="483"/>
      <c r="N61" s="484"/>
      <c r="O61" s="485"/>
      <c r="P61" s="486"/>
      <c r="Q61" s="487"/>
      <c r="R61" s="486"/>
      <c r="S61" s="487"/>
      <c r="T61" s="486"/>
      <c r="U61" s="486"/>
      <c r="V61" s="155"/>
    </row>
    <row r="62" spans="1:28" s="142" customFormat="1" ht="47.25" hidden="1" x14ac:dyDescent="0.2">
      <c r="A62" s="256">
        <v>1</v>
      </c>
      <c r="B62" s="257" t="s">
        <v>255</v>
      </c>
      <c r="C62" s="256">
        <v>2</v>
      </c>
      <c r="D62" s="256">
        <v>1</v>
      </c>
      <c r="E62" s="256"/>
      <c r="F62" s="256"/>
      <c r="G62" s="256">
        <v>6</v>
      </c>
      <c r="H62" s="256">
        <f>G62*30</f>
        <v>180</v>
      </c>
      <c r="I62" s="256">
        <v>32</v>
      </c>
      <c r="J62" s="256"/>
      <c r="K62" s="256"/>
      <c r="L62" s="256" t="s">
        <v>256</v>
      </c>
      <c r="M62" s="256">
        <f>H62-I62</f>
        <v>148</v>
      </c>
      <c r="N62" s="258" t="s">
        <v>257</v>
      </c>
      <c r="O62" s="258" t="s">
        <v>257</v>
      </c>
      <c r="P62" s="258"/>
      <c r="Q62" s="256"/>
      <c r="R62" s="256"/>
      <c r="S62" s="256"/>
      <c r="T62" s="256"/>
      <c r="U62" s="256"/>
      <c r="V62" s="256"/>
    </row>
    <row r="63" spans="1:28" s="142" customFormat="1" x14ac:dyDescent="0.2">
      <c r="A63" s="483"/>
      <c r="B63" s="483"/>
      <c r="C63" s="483"/>
      <c r="D63" s="483"/>
      <c r="E63" s="483"/>
      <c r="F63" s="483"/>
      <c r="G63" s="483"/>
      <c r="H63" s="483"/>
      <c r="I63" s="483"/>
      <c r="J63" s="483"/>
      <c r="K63" s="483"/>
      <c r="L63" s="483"/>
      <c r="M63" s="483"/>
      <c r="N63" s="484"/>
      <c r="O63" s="485"/>
      <c r="P63" s="486"/>
      <c r="Q63" s="487"/>
      <c r="R63" s="486"/>
      <c r="S63" s="487"/>
      <c r="T63" s="486"/>
      <c r="U63" s="486"/>
      <c r="V63" s="155"/>
    </row>
    <row r="64" spans="1:28" s="142" customFormat="1" x14ac:dyDescent="0.2">
      <c r="A64" s="488"/>
      <c r="B64" s="488"/>
      <c r="C64" s="488"/>
      <c r="D64" s="488"/>
      <c r="E64" s="488"/>
      <c r="F64" s="488"/>
      <c r="G64" s="488"/>
      <c r="H64" s="488"/>
      <c r="I64" s="488"/>
      <c r="J64" s="488"/>
      <c r="K64" s="488"/>
      <c r="L64" s="488"/>
      <c r="M64" s="488"/>
      <c r="N64" s="489"/>
      <c r="O64" s="489"/>
      <c r="P64" s="490"/>
      <c r="Q64" s="490"/>
      <c r="R64" s="489"/>
      <c r="S64" s="489"/>
      <c r="T64" s="489"/>
      <c r="U64" s="489"/>
    </row>
    <row r="65" spans="1:13" s="142" customFormat="1" x14ac:dyDescent="0.2">
      <c r="B65" s="501"/>
      <c r="C65" s="501"/>
      <c r="D65" s="517"/>
      <c r="E65" s="517"/>
      <c r="F65" s="518"/>
      <c r="G65" s="518"/>
      <c r="H65" s="501"/>
      <c r="I65" s="501"/>
      <c r="J65" s="502"/>
      <c r="K65" s="502"/>
    </row>
    <row r="66" spans="1:13" s="142" customFormat="1" x14ac:dyDescent="0.2">
      <c r="B66" s="501" t="s">
        <v>223</v>
      </c>
      <c r="C66" s="501"/>
      <c r="D66" s="935"/>
      <c r="E66" s="935"/>
      <c r="F66" s="936"/>
      <c r="G66" s="936"/>
      <c r="H66" s="501"/>
      <c r="I66" s="937" t="s">
        <v>224</v>
      </c>
      <c r="J66" s="944"/>
      <c r="K66" s="944"/>
    </row>
    <row r="67" spans="1:13" s="142" customFormat="1" ht="15.75" customHeight="1" x14ac:dyDescent="0.2"/>
    <row r="68" spans="1:13" s="142" customFormat="1" ht="15.75" customHeight="1" x14ac:dyDescent="0.2">
      <c r="B68" s="501" t="s">
        <v>178</v>
      </c>
      <c r="C68" s="501"/>
      <c r="D68" s="935"/>
      <c r="E68" s="935"/>
      <c r="F68" s="936"/>
      <c r="G68" s="936"/>
      <c r="H68" s="501"/>
      <c r="I68" s="937" t="s">
        <v>181</v>
      </c>
      <c r="J68" s="938"/>
      <c r="K68" s="938"/>
    </row>
    <row r="69" spans="1:13" s="142" customFormat="1" ht="15.75" customHeight="1" x14ac:dyDescent="0.2"/>
    <row r="70" spans="1:13" s="142" customFormat="1" ht="15.75" customHeight="1" x14ac:dyDescent="0.2">
      <c r="B70" s="501" t="s">
        <v>265</v>
      </c>
      <c r="C70" s="501"/>
      <c r="D70" s="935"/>
      <c r="E70" s="935"/>
      <c r="F70" s="936"/>
      <c r="G70" s="936"/>
      <c r="H70" s="501"/>
      <c r="I70" s="937" t="s">
        <v>279</v>
      </c>
      <c r="J70" s="938"/>
      <c r="K70" s="938"/>
    </row>
    <row r="71" spans="1:13" s="142" customFormat="1" ht="15.75" customHeight="1" x14ac:dyDescent="0.25">
      <c r="A71" s="267"/>
      <c r="B71" s="496"/>
      <c r="C71" s="939" t="s">
        <v>111</v>
      </c>
      <c r="D71" s="939"/>
      <c r="E71" s="939"/>
      <c r="F71" s="939"/>
      <c r="G71" s="939"/>
      <c r="H71" s="939"/>
      <c r="I71" s="939"/>
      <c r="J71" s="939"/>
      <c r="K71" s="939"/>
      <c r="L71" s="497"/>
      <c r="M71" s="497"/>
    </row>
    <row r="72" spans="1:13" ht="15" customHeight="1" x14ac:dyDescent="0.2"/>
    <row r="81" spans="1:8" ht="15.75" customHeight="1" x14ac:dyDescent="0.2"/>
    <row r="83" spans="1:8" ht="15" x14ac:dyDescent="0.2">
      <c r="A83" s="152"/>
      <c r="C83" s="152"/>
      <c r="D83" s="152"/>
      <c r="E83" s="152"/>
      <c r="F83" s="152"/>
      <c r="G83" s="152"/>
      <c r="H83" s="152"/>
    </row>
    <row r="84" spans="1:8" ht="15" x14ac:dyDescent="0.2">
      <c r="A84" s="152"/>
      <c r="C84" s="152"/>
      <c r="D84" s="152"/>
      <c r="E84" s="152"/>
      <c r="F84" s="152"/>
      <c r="G84" s="152"/>
      <c r="H84" s="152"/>
    </row>
    <row r="85" spans="1:8" ht="15" x14ac:dyDescent="0.2">
      <c r="A85" s="152"/>
      <c r="C85" s="152"/>
      <c r="D85" s="152"/>
      <c r="E85" s="152"/>
      <c r="F85" s="152"/>
      <c r="G85" s="152"/>
      <c r="H85" s="152"/>
    </row>
    <row r="86" spans="1:8" ht="15" x14ac:dyDescent="0.2">
      <c r="A86" s="152"/>
      <c r="C86" s="152"/>
      <c r="D86" s="152"/>
      <c r="E86" s="152"/>
      <c r="F86" s="152"/>
      <c r="G86" s="152"/>
      <c r="H86" s="152"/>
    </row>
    <row r="87" spans="1:8" ht="15" x14ac:dyDescent="0.2">
      <c r="A87" s="152"/>
      <c r="C87" s="152"/>
      <c r="D87" s="152"/>
      <c r="E87" s="152"/>
      <c r="F87" s="152"/>
      <c r="G87" s="152"/>
      <c r="H87" s="152"/>
    </row>
    <row r="88" spans="1:8" ht="15" x14ac:dyDescent="0.2">
      <c r="A88" s="152"/>
      <c r="C88" s="152"/>
      <c r="D88" s="152"/>
      <c r="E88" s="152"/>
      <c r="F88" s="152"/>
      <c r="G88" s="152"/>
      <c r="H88" s="152"/>
    </row>
    <row r="89" spans="1:8" ht="15" x14ac:dyDescent="0.2">
      <c r="A89" s="152"/>
      <c r="C89" s="152"/>
      <c r="D89" s="152"/>
      <c r="E89" s="152"/>
      <c r="F89" s="152"/>
      <c r="G89" s="152"/>
      <c r="H89" s="152"/>
    </row>
    <row r="90" spans="1:8" ht="15" x14ac:dyDescent="0.2">
      <c r="A90" s="152"/>
      <c r="C90" s="152"/>
      <c r="D90" s="152"/>
      <c r="E90" s="152"/>
      <c r="F90" s="152"/>
      <c r="G90" s="152"/>
      <c r="H90" s="152"/>
    </row>
    <row r="91" spans="1:8" ht="15" x14ac:dyDescent="0.2">
      <c r="A91" s="152"/>
      <c r="C91" s="152"/>
      <c r="D91" s="152"/>
      <c r="E91" s="152"/>
      <c r="F91" s="152"/>
      <c r="G91" s="152"/>
      <c r="H91" s="152"/>
    </row>
    <row r="92" spans="1:8" ht="15" x14ac:dyDescent="0.2">
      <c r="A92" s="152"/>
      <c r="C92" s="152"/>
      <c r="D92" s="152"/>
      <c r="E92" s="152"/>
      <c r="F92" s="152"/>
      <c r="G92" s="152"/>
      <c r="H92" s="152"/>
    </row>
    <row r="93" spans="1:8" ht="15" x14ac:dyDescent="0.2">
      <c r="A93" s="152"/>
      <c r="C93" s="152"/>
      <c r="D93" s="152"/>
      <c r="E93" s="152"/>
      <c r="F93" s="152"/>
      <c r="G93" s="152"/>
      <c r="H93" s="152"/>
    </row>
    <row r="94" spans="1:8" ht="15" x14ac:dyDescent="0.2">
      <c r="A94" s="152"/>
      <c r="C94" s="152"/>
      <c r="D94" s="152"/>
      <c r="E94" s="152"/>
      <c r="F94" s="152"/>
      <c r="G94" s="152"/>
      <c r="H94" s="152"/>
    </row>
    <row r="95" spans="1:8" ht="15" x14ac:dyDescent="0.2">
      <c r="A95" s="152"/>
      <c r="C95" s="152"/>
      <c r="D95" s="152"/>
      <c r="E95" s="152"/>
      <c r="F95" s="152"/>
      <c r="G95" s="152"/>
      <c r="H95" s="152"/>
    </row>
    <row r="96" spans="1:8" ht="15" x14ac:dyDescent="0.2">
      <c r="A96" s="152"/>
      <c r="C96" s="152"/>
      <c r="D96" s="152"/>
      <c r="E96" s="152"/>
      <c r="F96" s="152"/>
      <c r="G96" s="152"/>
      <c r="H96" s="152"/>
    </row>
    <row r="97" spans="1:8" ht="15" x14ac:dyDescent="0.2">
      <c r="A97" s="152"/>
      <c r="C97" s="152"/>
      <c r="D97" s="152"/>
      <c r="E97" s="152"/>
      <c r="F97" s="152"/>
      <c r="G97" s="152"/>
      <c r="H97" s="152"/>
    </row>
    <row r="98" spans="1:8" ht="15" x14ac:dyDescent="0.2">
      <c r="A98" s="152"/>
      <c r="C98" s="152"/>
      <c r="D98" s="152"/>
      <c r="E98" s="152"/>
      <c r="F98" s="152"/>
      <c r="G98" s="152"/>
      <c r="H98" s="152"/>
    </row>
    <row r="99" spans="1:8" ht="15" x14ac:dyDescent="0.2">
      <c r="A99" s="152"/>
      <c r="C99" s="152"/>
      <c r="D99" s="152"/>
      <c r="E99" s="152"/>
      <c r="F99" s="152"/>
      <c r="G99" s="152"/>
      <c r="H99" s="152"/>
    </row>
    <row r="100" spans="1:8" ht="15" x14ac:dyDescent="0.2">
      <c r="A100" s="152"/>
      <c r="C100" s="152"/>
      <c r="D100" s="152"/>
      <c r="E100" s="152"/>
      <c r="F100" s="152"/>
      <c r="G100" s="152"/>
      <c r="H100" s="152"/>
    </row>
    <row r="101" spans="1:8" ht="15" x14ac:dyDescent="0.2">
      <c r="A101" s="152"/>
      <c r="C101" s="152"/>
      <c r="D101" s="152"/>
      <c r="E101" s="152"/>
      <c r="F101" s="152"/>
      <c r="G101" s="152"/>
      <c r="H101" s="152"/>
    </row>
    <row r="102" spans="1:8" ht="15" x14ac:dyDescent="0.2">
      <c r="A102" s="152"/>
      <c r="C102" s="152"/>
      <c r="D102" s="152"/>
      <c r="E102" s="152"/>
      <c r="F102" s="152"/>
      <c r="G102" s="152"/>
      <c r="H102" s="152"/>
    </row>
    <row r="103" spans="1:8" ht="15" x14ac:dyDescent="0.2">
      <c r="A103" s="152"/>
      <c r="C103" s="152"/>
      <c r="D103" s="152"/>
      <c r="E103" s="152"/>
      <c r="F103" s="152"/>
      <c r="G103" s="152"/>
      <c r="H103" s="152"/>
    </row>
    <row r="104" spans="1:8" ht="15" x14ac:dyDescent="0.2">
      <c r="A104" s="152"/>
      <c r="C104" s="152"/>
      <c r="D104" s="152"/>
      <c r="E104" s="152"/>
      <c r="F104" s="152"/>
      <c r="G104" s="152"/>
      <c r="H104" s="152"/>
    </row>
    <row r="105" spans="1:8" ht="15" x14ac:dyDescent="0.2">
      <c r="A105" s="152"/>
      <c r="C105" s="152"/>
      <c r="D105" s="152"/>
      <c r="E105" s="152"/>
      <c r="F105" s="152"/>
      <c r="G105" s="152"/>
      <c r="H105" s="152"/>
    </row>
    <row r="106" spans="1:8" ht="15" x14ac:dyDescent="0.2">
      <c r="A106" s="152"/>
      <c r="C106" s="152"/>
      <c r="D106" s="152"/>
      <c r="E106" s="152"/>
      <c r="F106" s="152"/>
      <c r="G106" s="152"/>
      <c r="H106" s="152"/>
    </row>
    <row r="107" spans="1:8" ht="15" x14ac:dyDescent="0.2">
      <c r="A107" s="152"/>
      <c r="C107" s="152"/>
      <c r="D107" s="152"/>
      <c r="E107" s="152"/>
      <c r="F107" s="152"/>
      <c r="G107" s="152"/>
      <c r="H107" s="152"/>
    </row>
    <row r="108" spans="1:8" ht="15" x14ac:dyDescent="0.2">
      <c r="A108" s="152"/>
      <c r="C108" s="152"/>
      <c r="D108" s="152"/>
      <c r="E108" s="152"/>
      <c r="F108" s="152"/>
      <c r="G108" s="152"/>
      <c r="H108" s="152"/>
    </row>
    <row r="109" spans="1:8" ht="15" x14ac:dyDescent="0.2">
      <c r="A109" s="152"/>
      <c r="C109" s="152"/>
      <c r="D109" s="152"/>
      <c r="E109" s="152"/>
      <c r="F109" s="152"/>
      <c r="G109" s="152"/>
      <c r="H109" s="152"/>
    </row>
    <row r="110" spans="1:8" ht="15" x14ac:dyDescent="0.2">
      <c r="A110" s="152"/>
      <c r="C110" s="152"/>
      <c r="D110" s="152"/>
      <c r="E110" s="152"/>
      <c r="F110" s="152"/>
      <c r="G110" s="152"/>
      <c r="H110" s="152"/>
    </row>
    <row r="111" spans="1:8" ht="15" x14ac:dyDescent="0.2">
      <c r="A111" s="152"/>
      <c r="C111" s="152"/>
      <c r="D111" s="152"/>
      <c r="E111" s="152"/>
      <c r="F111" s="152"/>
      <c r="G111" s="152"/>
      <c r="H111" s="152"/>
    </row>
    <row r="112" spans="1:8" ht="15" x14ac:dyDescent="0.2">
      <c r="A112" s="152"/>
      <c r="C112" s="152"/>
      <c r="D112" s="152"/>
      <c r="E112" s="152"/>
      <c r="F112" s="152"/>
      <c r="G112" s="152"/>
      <c r="H112" s="152"/>
    </row>
    <row r="113" spans="1:8" ht="15" x14ac:dyDescent="0.2">
      <c r="A113" s="152"/>
      <c r="C113" s="152"/>
      <c r="D113" s="152"/>
      <c r="E113" s="152"/>
      <c r="F113" s="152"/>
      <c r="G113" s="152"/>
      <c r="H113" s="152"/>
    </row>
    <row r="114" spans="1:8" ht="15" x14ac:dyDescent="0.2">
      <c r="A114" s="152"/>
      <c r="C114" s="152"/>
      <c r="D114" s="152"/>
      <c r="E114" s="152"/>
      <c r="F114" s="152"/>
      <c r="G114" s="152"/>
      <c r="H114" s="152"/>
    </row>
    <row r="115" spans="1:8" ht="15" x14ac:dyDescent="0.2">
      <c r="A115" s="152"/>
      <c r="C115" s="152"/>
      <c r="D115" s="152"/>
      <c r="E115" s="152"/>
      <c r="F115" s="152"/>
      <c r="G115" s="152"/>
      <c r="H115" s="152"/>
    </row>
    <row r="116" spans="1:8" ht="15" x14ac:dyDescent="0.2">
      <c r="A116" s="152"/>
      <c r="C116" s="152"/>
      <c r="D116" s="152"/>
      <c r="E116" s="152"/>
      <c r="F116" s="152"/>
      <c r="G116" s="152"/>
      <c r="H116" s="152"/>
    </row>
    <row r="117" spans="1:8" ht="15" x14ac:dyDescent="0.2">
      <c r="A117" s="152"/>
      <c r="C117" s="152"/>
      <c r="D117" s="152"/>
      <c r="E117" s="152"/>
      <c r="F117" s="152"/>
      <c r="G117" s="152"/>
      <c r="H117" s="152"/>
    </row>
    <row r="118" spans="1:8" ht="15" x14ac:dyDescent="0.2">
      <c r="A118" s="152"/>
      <c r="C118" s="152"/>
      <c r="D118" s="152"/>
      <c r="E118" s="152"/>
      <c r="F118" s="152"/>
      <c r="G118" s="152"/>
      <c r="H118" s="152"/>
    </row>
    <row r="119" spans="1:8" ht="15" x14ac:dyDescent="0.2">
      <c r="A119" s="152"/>
      <c r="C119" s="152"/>
      <c r="D119" s="152"/>
      <c r="E119" s="152"/>
      <c r="F119" s="152"/>
      <c r="G119" s="152"/>
      <c r="H119" s="152"/>
    </row>
    <row r="120" spans="1:8" ht="15" x14ac:dyDescent="0.2">
      <c r="A120" s="152"/>
      <c r="C120" s="152"/>
      <c r="D120" s="152"/>
      <c r="E120" s="152"/>
      <c r="F120" s="152"/>
      <c r="G120" s="152"/>
      <c r="H120" s="152"/>
    </row>
    <row r="121" spans="1:8" ht="15" x14ac:dyDescent="0.2">
      <c r="A121" s="152"/>
      <c r="C121" s="152"/>
      <c r="D121" s="152"/>
      <c r="E121" s="152"/>
      <c r="F121" s="152"/>
      <c r="G121" s="152"/>
      <c r="H121" s="152"/>
    </row>
    <row r="122" spans="1:8" ht="15" x14ac:dyDescent="0.2">
      <c r="A122" s="152"/>
      <c r="C122" s="152"/>
      <c r="D122" s="152"/>
      <c r="E122" s="152"/>
      <c r="F122" s="152"/>
      <c r="G122" s="152"/>
      <c r="H122" s="152"/>
    </row>
    <row r="123" spans="1:8" ht="15" x14ac:dyDescent="0.2">
      <c r="A123" s="152"/>
      <c r="C123" s="152"/>
      <c r="D123" s="152"/>
      <c r="E123" s="152"/>
      <c r="F123" s="152"/>
      <c r="G123" s="152"/>
      <c r="H123" s="152"/>
    </row>
    <row r="124" spans="1:8" ht="15" x14ac:dyDescent="0.2">
      <c r="A124" s="152"/>
      <c r="C124" s="152"/>
      <c r="D124" s="152"/>
      <c r="E124" s="152"/>
      <c r="F124" s="152"/>
      <c r="G124" s="152"/>
      <c r="H124" s="152"/>
    </row>
    <row r="125" spans="1:8" ht="15" x14ac:dyDescent="0.2">
      <c r="A125" s="152"/>
      <c r="C125" s="152"/>
      <c r="D125" s="152"/>
      <c r="E125" s="152"/>
      <c r="F125" s="152"/>
      <c r="G125" s="152"/>
      <c r="H125" s="152"/>
    </row>
    <row r="126" spans="1:8" ht="15" x14ac:dyDescent="0.2">
      <c r="A126" s="152"/>
      <c r="C126" s="152"/>
      <c r="D126" s="152"/>
      <c r="E126" s="152"/>
      <c r="F126" s="152"/>
      <c r="G126" s="152"/>
      <c r="H126" s="152"/>
    </row>
    <row r="127" spans="1:8" ht="15" x14ac:dyDescent="0.2">
      <c r="A127" s="152"/>
      <c r="C127" s="152"/>
      <c r="D127" s="152"/>
      <c r="E127" s="152"/>
      <c r="F127" s="152"/>
      <c r="G127" s="152"/>
      <c r="H127" s="152"/>
    </row>
    <row r="128" spans="1:8" ht="15" x14ac:dyDescent="0.2">
      <c r="A128" s="152"/>
      <c r="C128" s="152"/>
      <c r="D128" s="152"/>
      <c r="E128" s="152"/>
      <c r="F128" s="152"/>
      <c r="G128" s="152"/>
      <c r="H128" s="152"/>
    </row>
    <row r="129" spans="1:8" ht="15" x14ac:dyDescent="0.2">
      <c r="A129" s="152"/>
      <c r="C129" s="152"/>
      <c r="D129" s="152"/>
      <c r="E129" s="152"/>
      <c r="F129" s="152"/>
      <c r="G129" s="152"/>
      <c r="H129" s="152"/>
    </row>
    <row r="130" spans="1:8" ht="15" x14ac:dyDescent="0.2">
      <c r="A130" s="152"/>
      <c r="C130" s="152"/>
      <c r="D130" s="152"/>
      <c r="E130" s="152"/>
      <c r="F130" s="152"/>
      <c r="G130" s="152"/>
      <c r="H130" s="152"/>
    </row>
    <row r="131" spans="1:8" ht="15" x14ac:dyDescent="0.2">
      <c r="A131" s="152"/>
      <c r="C131" s="152"/>
      <c r="D131" s="152"/>
      <c r="E131" s="152"/>
      <c r="F131" s="152"/>
      <c r="G131" s="152"/>
      <c r="H131" s="152"/>
    </row>
    <row r="132" spans="1:8" ht="15" x14ac:dyDescent="0.2">
      <c r="A132" s="152"/>
      <c r="C132" s="152"/>
      <c r="D132" s="152"/>
      <c r="E132" s="152"/>
      <c r="F132" s="152"/>
      <c r="G132" s="152"/>
      <c r="H132" s="152"/>
    </row>
    <row r="133" spans="1:8" ht="15" x14ac:dyDescent="0.2">
      <c r="A133" s="152"/>
      <c r="C133" s="152"/>
      <c r="D133" s="152"/>
      <c r="E133" s="152"/>
      <c r="F133" s="152"/>
      <c r="G133" s="152"/>
      <c r="H133" s="152"/>
    </row>
    <row r="134" spans="1:8" ht="15" x14ac:dyDescent="0.2">
      <c r="A134" s="152"/>
      <c r="C134" s="152"/>
      <c r="D134" s="152"/>
      <c r="E134" s="152"/>
      <c r="F134" s="152"/>
      <c r="G134" s="152"/>
      <c r="H134" s="152"/>
    </row>
    <row r="135" spans="1:8" ht="15" x14ac:dyDescent="0.2">
      <c r="A135" s="152"/>
      <c r="C135" s="152"/>
      <c r="D135" s="152"/>
      <c r="E135" s="152"/>
      <c r="F135" s="152"/>
      <c r="G135" s="152"/>
      <c r="H135" s="152"/>
    </row>
    <row r="136" spans="1:8" ht="15" x14ac:dyDescent="0.2">
      <c r="A136" s="152"/>
      <c r="C136" s="152"/>
      <c r="D136" s="152"/>
      <c r="E136" s="152"/>
      <c r="F136" s="152"/>
      <c r="G136" s="152"/>
      <c r="H136" s="152"/>
    </row>
    <row r="137" spans="1:8" ht="15" x14ac:dyDescent="0.2">
      <c r="A137" s="152"/>
      <c r="C137" s="152"/>
      <c r="D137" s="152"/>
      <c r="E137" s="152"/>
      <c r="F137" s="152"/>
      <c r="G137" s="152"/>
      <c r="H137" s="152"/>
    </row>
    <row r="138" spans="1:8" ht="15" x14ac:dyDescent="0.2">
      <c r="A138" s="152"/>
      <c r="C138" s="152"/>
      <c r="D138" s="152"/>
      <c r="E138" s="152"/>
      <c r="F138" s="152"/>
      <c r="G138" s="152"/>
      <c r="H138" s="152"/>
    </row>
    <row r="139" spans="1:8" ht="15" x14ac:dyDescent="0.2">
      <c r="A139" s="152"/>
      <c r="C139" s="152"/>
      <c r="D139" s="152"/>
      <c r="E139" s="152"/>
      <c r="F139" s="152"/>
      <c r="G139" s="152"/>
      <c r="H139" s="152"/>
    </row>
    <row r="140" spans="1:8" ht="15" x14ac:dyDescent="0.2">
      <c r="A140" s="152"/>
      <c r="C140" s="152"/>
      <c r="D140" s="152"/>
      <c r="E140" s="152"/>
      <c r="F140" s="152"/>
      <c r="G140" s="152"/>
      <c r="H140" s="152"/>
    </row>
    <row r="141" spans="1:8" ht="15" x14ac:dyDescent="0.2">
      <c r="A141" s="152"/>
      <c r="C141" s="152"/>
      <c r="D141" s="152"/>
      <c r="E141" s="152"/>
      <c r="F141" s="152"/>
      <c r="G141" s="152"/>
      <c r="H141" s="152"/>
    </row>
    <row r="142" spans="1:8" ht="15" x14ac:dyDescent="0.2">
      <c r="A142" s="152"/>
      <c r="C142" s="152"/>
      <c r="D142" s="152"/>
      <c r="E142" s="152"/>
      <c r="F142" s="152"/>
      <c r="G142" s="152"/>
      <c r="H142" s="152"/>
    </row>
    <row r="143" spans="1:8" ht="15" x14ac:dyDescent="0.2">
      <c r="A143" s="152"/>
      <c r="C143" s="152"/>
      <c r="D143" s="152"/>
      <c r="E143" s="152"/>
      <c r="F143" s="152"/>
      <c r="G143" s="152"/>
      <c r="H143" s="152"/>
    </row>
    <row r="144" spans="1:8" ht="15" x14ac:dyDescent="0.2">
      <c r="A144" s="152"/>
      <c r="C144" s="152"/>
      <c r="D144" s="152"/>
      <c r="E144" s="152"/>
      <c r="F144" s="152"/>
      <c r="G144" s="152"/>
      <c r="H144" s="152"/>
    </row>
    <row r="145" spans="1:8" ht="15" x14ac:dyDescent="0.2">
      <c r="A145" s="152"/>
      <c r="C145" s="152"/>
      <c r="D145" s="152"/>
      <c r="E145" s="152"/>
      <c r="F145" s="152"/>
      <c r="G145" s="152"/>
      <c r="H145" s="152"/>
    </row>
    <row r="146" spans="1:8" ht="15" x14ac:dyDescent="0.2">
      <c r="A146" s="152"/>
      <c r="C146" s="152"/>
      <c r="D146" s="152"/>
      <c r="E146" s="152"/>
      <c r="F146" s="152"/>
      <c r="G146" s="152"/>
      <c r="H146" s="152"/>
    </row>
    <row r="147" spans="1:8" ht="15" x14ac:dyDescent="0.2">
      <c r="A147" s="152"/>
      <c r="C147" s="152"/>
      <c r="D147" s="152"/>
      <c r="E147" s="152"/>
      <c r="F147" s="152"/>
      <c r="G147" s="152"/>
      <c r="H147" s="152"/>
    </row>
    <row r="148" spans="1:8" ht="15" x14ac:dyDescent="0.2">
      <c r="A148" s="152"/>
      <c r="C148" s="152"/>
      <c r="D148" s="152"/>
      <c r="E148" s="152"/>
      <c r="F148" s="152"/>
      <c r="G148" s="152"/>
      <c r="H148" s="152"/>
    </row>
    <row r="149" spans="1:8" ht="15" x14ac:dyDescent="0.2">
      <c r="A149" s="152"/>
      <c r="C149" s="152"/>
      <c r="D149" s="152"/>
      <c r="E149" s="152"/>
      <c r="F149" s="152"/>
      <c r="G149" s="152"/>
      <c r="H149" s="152"/>
    </row>
    <row r="150" spans="1:8" ht="15" x14ac:dyDescent="0.2">
      <c r="A150" s="152"/>
      <c r="C150" s="152"/>
      <c r="D150" s="152"/>
      <c r="E150" s="152"/>
      <c r="F150" s="152"/>
      <c r="G150" s="152"/>
      <c r="H150" s="152"/>
    </row>
    <row r="151" spans="1:8" ht="15" x14ac:dyDescent="0.2">
      <c r="A151" s="152"/>
      <c r="C151" s="152"/>
      <c r="D151" s="152"/>
      <c r="E151" s="152"/>
      <c r="F151" s="152"/>
      <c r="G151" s="152"/>
      <c r="H151" s="152"/>
    </row>
    <row r="152" spans="1:8" ht="15" x14ac:dyDescent="0.2">
      <c r="A152" s="152"/>
      <c r="C152" s="152"/>
      <c r="D152" s="152"/>
      <c r="E152" s="152"/>
      <c r="F152" s="152"/>
      <c r="G152" s="152"/>
      <c r="H152" s="152"/>
    </row>
    <row r="153" spans="1:8" ht="15" x14ac:dyDescent="0.2">
      <c r="A153" s="152"/>
      <c r="C153" s="152"/>
      <c r="D153" s="152"/>
      <c r="E153" s="152"/>
      <c r="F153" s="152"/>
      <c r="G153" s="152"/>
      <c r="H153" s="152"/>
    </row>
    <row r="154" spans="1:8" ht="15" x14ac:dyDescent="0.2">
      <c r="A154" s="152"/>
      <c r="C154" s="152"/>
      <c r="D154" s="152"/>
      <c r="E154" s="152"/>
      <c r="F154" s="152"/>
      <c r="G154" s="152"/>
      <c r="H154" s="152"/>
    </row>
    <row r="155" spans="1:8" ht="15" x14ac:dyDescent="0.2">
      <c r="A155" s="152"/>
      <c r="C155" s="152"/>
      <c r="D155" s="152"/>
      <c r="E155" s="152"/>
      <c r="F155" s="152"/>
      <c r="G155" s="152"/>
      <c r="H155" s="152"/>
    </row>
    <row r="156" spans="1:8" ht="15" x14ac:dyDescent="0.2">
      <c r="A156" s="152"/>
      <c r="C156" s="152"/>
      <c r="D156" s="152"/>
      <c r="E156" s="152"/>
      <c r="F156" s="152"/>
      <c r="G156" s="152"/>
      <c r="H156" s="152"/>
    </row>
    <row r="157" spans="1:8" ht="15" x14ac:dyDescent="0.2">
      <c r="A157" s="152"/>
      <c r="C157" s="152"/>
      <c r="D157" s="152"/>
      <c r="E157" s="152"/>
      <c r="F157" s="152"/>
      <c r="G157" s="152"/>
      <c r="H157" s="152"/>
    </row>
    <row r="158" spans="1:8" ht="15" x14ac:dyDescent="0.2">
      <c r="A158" s="152"/>
      <c r="C158" s="152"/>
      <c r="D158" s="152"/>
      <c r="E158" s="152"/>
      <c r="F158" s="152"/>
      <c r="G158" s="152"/>
      <c r="H158" s="152"/>
    </row>
    <row r="159" spans="1:8" ht="15" x14ac:dyDescent="0.2">
      <c r="A159" s="152"/>
      <c r="C159" s="152"/>
      <c r="D159" s="152"/>
      <c r="E159" s="152"/>
      <c r="F159" s="152"/>
      <c r="G159" s="152"/>
      <c r="H159" s="152"/>
    </row>
    <row r="160" spans="1:8" ht="15" x14ac:dyDescent="0.2">
      <c r="A160" s="152"/>
      <c r="C160" s="152"/>
      <c r="D160" s="152"/>
      <c r="E160" s="152"/>
      <c r="F160" s="152"/>
      <c r="G160" s="152"/>
      <c r="H160" s="152"/>
    </row>
    <row r="161" spans="1:8" ht="15" x14ac:dyDescent="0.2">
      <c r="A161" s="152"/>
      <c r="C161" s="152"/>
      <c r="D161" s="152"/>
      <c r="E161" s="152"/>
      <c r="F161" s="152"/>
      <c r="G161" s="152"/>
      <c r="H161" s="152"/>
    </row>
    <row r="162" spans="1:8" ht="15" x14ac:dyDescent="0.2">
      <c r="A162" s="152"/>
      <c r="C162" s="152"/>
      <c r="D162" s="152"/>
      <c r="E162" s="152"/>
      <c r="F162" s="152"/>
      <c r="G162" s="152"/>
      <c r="H162" s="152"/>
    </row>
    <row r="163" spans="1:8" ht="15" x14ac:dyDescent="0.2">
      <c r="A163" s="152"/>
      <c r="C163" s="152"/>
      <c r="D163" s="152"/>
      <c r="E163" s="152"/>
      <c r="F163" s="152"/>
      <c r="G163" s="152"/>
      <c r="H163" s="152"/>
    </row>
    <row r="164" spans="1:8" ht="15" x14ac:dyDescent="0.2">
      <c r="A164" s="152"/>
      <c r="C164" s="152"/>
      <c r="D164" s="152"/>
      <c r="E164" s="152"/>
      <c r="F164" s="152"/>
      <c r="G164" s="152"/>
      <c r="H164" s="152"/>
    </row>
    <row r="165" spans="1:8" ht="15" x14ac:dyDescent="0.2">
      <c r="A165" s="152"/>
      <c r="C165" s="152"/>
      <c r="D165" s="152"/>
      <c r="E165" s="152"/>
      <c r="F165" s="152"/>
      <c r="G165" s="152"/>
      <c r="H165" s="152"/>
    </row>
    <row r="166" spans="1:8" ht="15" x14ac:dyDescent="0.2">
      <c r="A166" s="152"/>
      <c r="C166" s="152"/>
      <c r="D166" s="152"/>
      <c r="E166" s="152"/>
      <c r="F166" s="152"/>
      <c r="G166" s="152"/>
      <c r="H166" s="152"/>
    </row>
    <row r="167" spans="1:8" ht="15" x14ac:dyDescent="0.2">
      <c r="A167" s="152"/>
      <c r="C167" s="152"/>
      <c r="D167" s="152"/>
      <c r="E167" s="152"/>
      <c r="F167" s="152"/>
      <c r="G167" s="152"/>
      <c r="H167" s="152"/>
    </row>
    <row r="168" spans="1:8" ht="15" x14ac:dyDescent="0.2">
      <c r="A168" s="152"/>
      <c r="C168" s="152"/>
      <c r="D168" s="152"/>
      <c r="E168" s="152"/>
      <c r="F168" s="152"/>
      <c r="G168" s="152"/>
      <c r="H168" s="152"/>
    </row>
    <row r="169" spans="1:8" ht="15" x14ac:dyDescent="0.2">
      <c r="A169" s="152"/>
      <c r="C169" s="152"/>
      <c r="D169" s="152"/>
      <c r="E169" s="152"/>
      <c r="F169" s="152"/>
      <c r="G169" s="152"/>
      <c r="H169" s="152"/>
    </row>
    <row r="170" spans="1:8" ht="15" x14ac:dyDescent="0.2">
      <c r="A170" s="152"/>
      <c r="C170" s="152"/>
      <c r="D170" s="152"/>
      <c r="E170" s="152"/>
      <c r="F170" s="152"/>
      <c r="G170" s="152"/>
      <c r="H170" s="152"/>
    </row>
    <row r="171" spans="1:8" ht="15" x14ac:dyDescent="0.2">
      <c r="A171" s="152"/>
      <c r="C171" s="152"/>
      <c r="D171" s="152"/>
      <c r="E171" s="152"/>
      <c r="F171" s="152"/>
      <c r="G171" s="152"/>
      <c r="H171" s="152"/>
    </row>
    <row r="172" spans="1:8" ht="15" x14ac:dyDescent="0.2">
      <c r="A172" s="152"/>
      <c r="C172" s="152"/>
      <c r="D172" s="152"/>
      <c r="E172" s="152"/>
      <c r="F172" s="152"/>
      <c r="G172" s="152"/>
      <c r="H172" s="152"/>
    </row>
    <row r="173" spans="1:8" ht="15" x14ac:dyDescent="0.2">
      <c r="A173" s="152"/>
      <c r="C173" s="152"/>
      <c r="D173" s="152"/>
      <c r="E173" s="152"/>
      <c r="F173" s="152"/>
      <c r="G173" s="152"/>
      <c r="H173" s="152"/>
    </row>
    <row r="174" spans="1:8" ht="15" x14ac:dyDescent="0.2">
      <c r="A174" s="152"/>
      <c r="C174" s="152"/>
      <c r="D174" s="152"/>
      <c r="E174" s="152"/>
      <c r="F174" s="152"/>
      <c r="G174" s="152"/>
      <c r="H174" s="152"/>
    </row>
    <row r="175" spans="1:8" ht="15" x14ac:dyDescent="0.2">
      <c r="A175" s="152"/>
      <c r="C175" s="152"/>
      <c r="D175" s="152"/>
      <c r="E175" s="152"/>
      <c r="F175" s="152"/>
      <c r="G175" s="152"/>
      <c r="H175" s="152"/>
    </row>
    <row r="176" spans="1:8" ht="15" x14ac:dyDescent="0.2">
      <c r="A176" s="152"/>
      <c r="C176" s="152"/>
      <c r="D176" s="152"/>
      <c r="E176" s="152"/>
      <c r="F176" s="152"/>
      <c r="G176" s="152"/>
      <c r="H176" s="152"/>
    </row>
    <row r="177" spans="1:8" ht="15" x14ac:dyDescent="0.2">
      <c r="A177" s="152"/>
      <c r="C177" s="152"/>
      <c r="D177" s="152"/>
      <c r="E177" s="152"/>
      <c r="F177" s="152"/>
      <c r="G177" s="152"/>
      <c r="H177" s="152"/>
    </row>
    <row r="178" spans="1:8" ht="15" x14ac:dyDescent="0.2">
      <c r="A178" s="152"/>
      <c r="C178" s="152"/>
      <c r="D178" s="152"/>
      <c r="E178" s="152"/>
      <c r="F178" s="152"/>
      <c r="G178" s="152"/>
      <c r="H178" s="152"/>
    </row>
    <row r="179" spans="1:8" ht="15" x14ac:dyDescent="0.2">
      <c r="A179" s="152"/>
      <c r="C179" s="152"/>
      <c r="D179" s="152"/>
      <c r="E179" s="152"/>
      <c r="F179" s="152"/>
      <c r="G179" s="152"/>
      <c r="H179" s="152"/>
    </row>
    <row r="180" spans="1:8" ht="15" x14ac:dyDescent="0.2">
      <c r="A180" s="152"/>
      <c r="C180" s="152"/>
      <c r="D180" s="152"/>
      <c r="E180" s="152"/>
      <c r="F180" s="152"/>
      <c r="G180" s="152"/>
      <c r="H180" s="152"/>
    </row>
    <row r="181" spans="1:8" ht="15" x14ac:dyDescent="0.2">
      <c r="A181" s="152"/>
      <c r="C181" s="152"/>
      <c r="D181" s="152"/>
      <c r="E181" s="152"/>
      <c r="F181" s="152"/>
      <c r="G181" s="152"/>
      <c r="H181" s="152"/>
    </row>
    <row r="182" spans="1:8" ht="15" x14ac:dyDescent="0.2">
      <c r="A182" s="152"/>
      <c r="C182" s="152"/>
      <c r="D182" s="152"/>
      <c r="E182" s="152"/>
      <c r="F182" s="152"/>
      <c r="G182" s="152"/>
      <c r="H182" s="152"/>
    </row>
    <row r="183" spans="1:8" ht="15" x14ac:dyDescent="0.2">
      <c r="A183" s="152"/>
      <c r="C183" s="152"/>
      <c r="D183" s="152"/>
      <c r="E183" s="152"/>
      <c r="F183" s="152"/>
      <c r="G183" s="152"/>
      <c r="H183" s="152"/>
    </row>
    <row r="184" spans="1:8" ht="15" x14ac:dyDescent="0.2">
      <c r="A184" s="152"/>
      <c r="C184" s="152"/>
      <c r="D184" s="152"/>
      <c r="E184" s="152"/>
      <c r="F184" s="152"/>
      <c r="G184" s="152"/>
      <c r="H184" s="152"/>
    </row>
    <row r="186" spans="1:8" ht="15" x14ac:dyDescent="0.2">
      <c r="A186" s="152"/>
      <c r="C186" s="152"/>
      <c r="D186" s="152"/>
      <c r="E186" s="152"/>
      <c r="F186" s="152"/>
      <c r="G186" s="152"/>
      <c r="H186" s="152"/>
    </row>
    <row r="187" spans="1:8" ht="15" x14ac:dyDescent="0.2">
      <c r="A187" s="152"/>
      <c r="C187" s="152"/>
      <c r="D187" s="152"/>
      <c r="E187" s="152"/>
      <c r="F187" s="152"/>
      <c r="G187" s="152"/>
      <c r="H187" s="152"/>
    </row>
    <row r="188" spans="1:8" ht="15" x14ac:dyDescent="0.2">
      <c r="A188" s="152"/>
      <c r="C188" s="152"/>
      <c r="D188" s="152"/>
      <c r="E188" s="152"/>
      <c r="F188" s="152"/>
      <c r="G188" s="152"/>
      <c r="H188" s="152"/>
    </row>
    <row r="189" spans="1:8" ht="15" x14ac:dyDescent="0.2">
      <c r="A189" s="152"/>
      <c r="C189" s="152"/>
      <c r="D189" s="152"/>
      <c r="E189" s="152"/>
      <c r="F189" s="152"/>
      <c r="G189" s="152"/>
      <c r="H189" s="152"/>
    </row>
    <row r="190" spans="1:8" ht="15" x14ac:dyDescent="0.2">
      <c r="A190" s="152"/>
      <c r="C190" s="152"/>
      <c r="D190" s="152"/>
      <c r="E190" s="152"/>
      <c r="F190" s="152"/>
      <c r="G190" s="152"/>
      <c r="H190" s="152"/>
    </row>
  </sheetData>
  <sheetProtection selectLockedCells="1" selectUnlockedCells="1"/>
  <mergeCells count="58"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A36:U36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O4"/>
    <mergeCell ref="P4:Q4"/>
    <mergeCell ref="R4:S4"/>
    <mergeCell ref="T4:U4"/>
    <mergeCell ref="N6:U6"/>
    <mergeCell ref="A30:F30"/>
    <mergeCell ref="A31:U31"/>
    <mergeCell ref="A33:F33"/>
    <mergeCell ref="A34:F34"/>
    <mergeCell ref="A35:U35"/>
    <mergeCell ref="A10:U10"/>
    <mergeCell ref="A17:B17"/>
    <mergeCell ref="A18:U18"/>
    <mergeCell ref="A25:F25"/>
    <mergeCell ref="A26:U26"/>
    <mergeCell ref="A56:M56"/>
    <mergeCell ref="A40:F40"/>
    <mergeCell ref="A41:U41"/>
    <mergeCell ref="A52:F52"/>
    <mergeCell ref="A53:F53"/>
    <mergeCell ref="A54:F54"/>
    <mergeCell ref="A55:M55"/>
    <mergeCell ref="A57:M57"/>
    <mergeCell ref="A58:M58"/>
    <mergeCell ref="A59:M59"/>
    <mergeCell ref="A60:M60"/>
    <mergeCell ref="N60:O60"/>
    <mergeCell ref="R60:S60"/>
    <mergeCell ref="T60:U60"/>
    <mergeCell ref="D66:G66"/>
    <mergeCell ref="I66:K66"/>
    <mergeCell ref="P60:Q60"/>
    <mergeCell ref="D68:G68"/>
    <mergeCell ref="I68:K68"/>
    <mergeCell ref="D70:G70"/>
    <mergeCell ref="I70:K70"/>
    <mergeCell ref="C71:K71"/>
  </mergeCells>
  <phoneticPr fontId="11" type="noConversion"/>
  <pageMargins left="0.25" right="0.25" top="0.75" bottom="0.75" header="0.3" footer="0.3"/>
  <pageSetup paperSize="9" scale="40" firstPageNumber="0" orientation="landscape" r:id="rId1"/>
  <headerFooter alignWithMargins="0"/>
  <rowBreaks count="1" manualBreakCount="1">
    <brk id="40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99"/>
  <sheetViews>
    <sheetView view="pageBreakPreview" topLeftCell="A19" zoomScale="75" zoomScaleNormal="70" zoomScaleSheetLayoutView="75" workbookViewId="0">
      <selection activeCell="C37" sqref="C37"/>
    </sheetView>
  </sheetViews>
  <sheetFormatPr defaultRowHeight="15.75" x14ac:dyDescent="0.25"/>
  <cols>
    <col min="1" max="2" width="5.85546875" style="1" customWidth="1"/>
    <col min="3" max="3" width="71.7109375" style="70" customWidth="1"/>
    <col min="4" max="4" width="8.7109375" style="1" customWidth="1"/>
    <col min="5" max="6" width="7.85546875" style="1" customWidth="1"/>
    <col min="7" max="9" width="6.140625" style="1" customWidth="1"/>
    <col min="10" max="13" width="7.85546875" style="1" customWidth="1"/>
    <col min="14" max="14" width="9.5703125" style="1" customWidth="1"/>
    <col min="15" max="15" width="9.140625" style="1"/>
    <col min="16" max="16" width="7.42578125" customWidth="1"/>
    <col min="17" max="19" width="5.8554687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C1" s="1097" t="s">
        <v>160</v>
      </c>
      <c r="D1" s="1097"/>
      <c r="E1" s="1097"/>
      <c r="F1" s="1097"/>
      <c r="G1" s="1097"/>
      <c r="H1" s="1097"/>
      <c r="I1" s="1097"/>
      <c r="J1" s="1097"/>
      <c r="K1" s="1097"/>
      <c r="L1" s="1097"/>
      <c r="M1" s="1097"/>
      <c r="N1" s="1097"/>
    </row>
    <row r="2" spans="1:29" ht="16.5" thickBot="1" x14ac:dyDescent="0.3">
      <c r="C2" s="70" t="s">
        <v>85</v>
      </c>
    </row>
    <row r="3" spans="1:29" ht="16.5" thickBot="1" x14ac:dyDescent="0.3">
      <c r="C3" s="1075" t="s">
        <v>84</v>
      </c>
      <c r="D3" s="1070" t="s">
        <v>76</v>
      </c>
      <c r="E3" s="1077" t="s">
        <v>56</v>
      </c>
      <c r="F3" s="1077"/>
      <c r="G3" s="1077"/>
      <c r="H3" s="1077"/>
      <c r="I3" s="1077"/>
      <c r="J3" s="1078"/>
      <c r="K3" s="1070" t="s">
        <v>188</v>
      </c>
      <c r="L3" s="1070" t="s">
        <v>187</v>
      </c>
      <c r="M3" s="1070" t="s">
        <v>87</v>
      </c>
      <c r="N3" s="1070" t="s">
        <v>97</v>
      </c>
    </row>
    <row r="4" spans="1:29" ht="21" customHeight="1" x14ac:dyDescent="0.25">
      <c r="C4" s="1076"/>
      <c r="D4" s="1071"/>
      <c r="E4" s="1079" t="s">
        <v>28</v>
      </c>
      <c r="F4" s="1082" t="s">
        <v>57</v>
      </c>
      <c r="G4" s="1083"/>
      <c r="H4" s="1083"/>
      <c r="I4" s="1084"/>
      <c r="J4" s="1085" t="s">
        <v>122</v>
      </c>
      <c r="K4" s="1071"/>
      <c r="L4" s="1071"/>
      <c r="M4" s="1071"/>
      <c r="N4" s="1071"/>
    </row>
    <row r="5" spans="1:29" ht="21" customHeight="1" x14ac:dyDescent="0.25">
      <c r="C5" s="1076"/>
      <c r="D5" s="1072"/>
      <c r="E5" s="1080"/>
      <c r="F5" s="1088" t="s">
        <v>58</v>
      </c>
      <c r="G5" s="1091" t="s">
        <v>62</v>
      </c>
      <c r="H5" s="1092"/>
      <c r="I5" s="1093"/>
      <c r="J5" s="1086"/>
      <c r="K5" s="1072"/>
      <c r="L5" s="1072"/>
      <c r="M5" s="1072"/>
      <c r="N5" s="1072"/>
      <c r="P5" s="1061" t="s">
        <v>119</v>
      </c>
      <c r="Q5" s="1061" t="s">
        <v>120</v>
      </c>
      <c r="R5" s="1061" t="s">
        <v>17</v>
      </c>
      <c r="S5" s="1060" t="s">
        <v>58</v>
      </c>
      <c r="T5" s="1062" t="s">
        <v>189</v>
      </c>
      <c r="U5" s="1063"/>
      <c r="V5" s="1063"/>
      <c r="W5" s="1063"/>
      <c r="X5" s="1063"/>
      <c r="Y5" s="1063"/>
      <c r="Z5" s="1063"/>
      <c r="AA5" s="1064"/>
    </row>
    <row r="6" spans="1:29" ht="21" customHeight="1" x14ac:dyDescent="0.25">
      <c r="C6" s="1076"/>
      <c r="D6" s="1072"/>
      <c r="E6" s="1080"/>
      <c r="F6" s="1089"/>
      <c r="G6" s="1094" t="s">
        <v>119</v>
      </c>
      <c r="H6" s="1068" t="s">
        <v>120</v>
      </c>
      <c r="I6" s="1068" t="s">
        <v>121</v>
      </c>
      <c r="J6" s="1086"/>
      <c r="K6" s="1072"/>
      <c r="L6" s="1072"/>
      <c r="M6" s="1072"/>
      <c r="N6" s="1072"/>
      <c r="P6" s="1061"/>
      <c r="Q6" s="1061"/>
      <c r="R6" s="1061"/>
      <c r="S6" s="1060"/>
      <c r="T6" s="1065"/>
      <c r="U6" s="1066"/>
      <c r="V6" s="1066"/>
      <c r="W6" s="1066"/>
      <c r="X6" s="1066"/>
      <c r="Y6" s="1066"/>
      <c r="Z6" s="1066"/>
      <c r="AA6" s="1067"/>
    </row>
    <row r="7" spans="1:29" ht="21" customHeight="1" x14ac:dyDescent="0.25">
      <c r="C7" s="1076"/>
      <c r="D7" s="1072"/>
      <c r="E7" s="1080"/>
      <c r="F7" s="1089"/>
      <c r="G7" s="1094"/>
      <c r="H7" s="1068"/>
      <c r="I7" s="1068"/>
      <c r="J7" s="1086"/>
      <c r="K7" s="1072"/>
      <c r="L7" s="1072"/>
      <c r="M7" s="1072"/>
      <c r="N7" s="1072"/>
      <c r="P7" s="1061"/>
      <c r="Q7" s="1061"/>
      <c r="R7" s="1061"/>
      <c r="S7" s="1060"/>
      <c r="T7" s="1060" t="s">
        <v>190</v>
      </c>
      <c r="U7" s="1060"/>
      <c r="V7" s="1060" t="s">
        <v>191</v>
      </c>
      <c r="W7" s="1060"/>
      <c r="X7" s="1060" t="s">
        <v>192</v>
      </c>
      <c r="Y7" s="1060"/>
      <c r="Z7" s="168" t="s">
        <v>193</v>
      </c>
      <c r="AA7" s="168"/>
    </row>
    <row r="8" spans="1:29" ht="21" customHeight="1" x14ac:dyDescent="0.25">
      <c r="C8" s="1076"/>
      <c r="D8" s="1072"/>
      <c r="E8" s="1080"/>
      <c r="F8" s="1089"/>
      <c r="G8" s="1094"/>
      <c r="H8" s="1068"/>
      <c r="I8" s="1068"/>
      <c r="J8" s="1086"/>
      <c r="K8" s="1072"/>
      <c r="L8" s="1072"/>
      <c r="M8" s="1072"/>
      <c r="N8" s="1072"/>
      <c r="P8" s="1061"/>
      <c r="Q8" s="1061"/>
      <c r="R8" s="1061"/>
      <c r="S8" s="168"/>
      <c r="T8" s="168" t="s">
        <v>194</v>
      </c>
      <c r="U8" s="168" t="s">
        <v>15</v>
      </c>
      <c r="V8" s="168" t="s">
        <v>194</v>
      </c>
      <c r="W8" s="168" t="s">
        <v>15</v>
      </c>
      <c r="X8" s="168" t="s">
        <v>194</v>
      </c>
      <c r="Y8" s="168" t="s">
        <v>15</v>
      </c>
      <c r="Z8" s="169" t="s">
        <v>194</v>
      </c>
      <c r="AA8" s="169" t="s">
        <v>15</v>
      </c>
    </row>
    <row r="9" spans="1:29" ht="8.25" customHeight="1" thickBot="1" x14ac:dyDescent="0.3">
      <c r="C9" s="985"/>
      <c r="D9" s="1073"/>
      <c r="E9" s="1080"/>
      <c r="F9" s="1089"/>
      <c r="G9" s="1096"/>
      <c r="H9" s="1088"/>
      <c r="I9" s="1088"/>
      <c r="J9" s="1086"/>
      <c r="K9" s="1073"/>
      <c r="L9" s="1073"/>
      <c r="M9" s="1073"/>
      <c r="N9" s="1073"/>
    </row>
    <row r="10" spans="1:29" ht="18.75" customHeight="1" thickBot="1" x14ac:dyDescent="0.3">
      <c r="A10" s="62" t="s">
        <v>98</v>
      </c>
      <c r="B10" s="62" t="s">
        <v>92</v>
      </c>
      <c r="C10" s="206" t="s">
        <v>225</v>
      </c>
      <c r="D10" s="39">
        <v>3</v>
      </c>
      <c r="E10" s="40">
        <f>D10*30</f>
        <v>90</v>
      </c>
      <c r="F10" s="41">
        <f>G10+H10+I10</f>
        <v>4</v>
      </c>
      <c r="G10" s="173">
        <v>4</v>
      </c>
      <c r="H10" s="173"/>
      <c r="I10" s="173">
        <v>0</v>
      </c>
      <c r="J10" s="54">
        <f>E10-F10</f>
        <v>86</v>
      </c>
      <c r="K10" s="83">
        <f>Z10</f>
        <v>4</v>
      </c>
      <c r="L10" s="158">
        <f>AA10</f>
        <v>0</v>
      </c>
      <c r="M10" s="82" t="s">
        <v>95</v>
      </c>
      <c r="N10" s="56">
        <f>F10/E10*100</f>
        <v>4.4444444444444446</v>
      </c>
      <c r="P10" s="170" t="s">
        <v>195</v>
      </c>
      <c r="Q10" s="171"/>
      <c r="R10" s="171"/>
      <c r="S10" s="171" t="s">
        <v>195</v>
      </c>
      <c r="T10" s="172">
        <v>4</v>
      </c>
      <c r="U10" s="172"/>
      <c r="V10" s="172"/>
      <c r="W10" s="172"/>
      <c r="X10" s="172"/>
      <c r="Y10" s="172"/>
      <c r="Z10" s="172">
        <f>T10+V10+X10</f>
        <v>4</v>
      </c>
      <c r="AA10" s="172">
        <f>U10+W10+Y10</f>
        <v>0</v>
      </c>
    </row>
    <row r="11" spans="1:29" s="217" customFormat="1" ht="18" customHeight="1" x14ac:dyDescent="0.25">
      <c r="A11" s="207" t="s">
        <v>98</v>
      </c>
      <c r="B11" s="207" t="s">
        <v>91</v>
      </c>
      <c r="C11" s="208" t="s">
        <v>123</v>
      </c>
      <c r="D11" s="209">
        <v>3</v>
      </c>
      <c r="E11" s="210">
        <f t="shared" ref="E11:E20" si="0">D11*30</f>
        <v>90</v>
      </c>
      <c r="F11" s="211">
        <f t="shared" ref="F11:F20" si="1">G11+H11+I11</f>
        <v>4</v>
      </c>
      <c r="G11" s="212"/>
      <c r="H11" s="212"/>
      <c r="I11" s="212">
        <v>4</v>
      </c>
      <c r="J11" s="213">
        <f t="shared" ref="J11:J20" si="2">E11-F11</f>
        <v>86</v>
      </c>
      <c r="K11" s="214">
        <f t="shared" ref="K11:K17" si="3">Z11</f>
        <v>4</v>
      </c>
      <c r="L11" s="214">
        <f t="shared" ref="L11:L17" si="4">AA11</f>
        <v>0</v>
      </c>
      <c r="M11" s="215" t="s">
        <v>98</v>
      </c>
      <c r="N11" s="216">
        <f>F11/E11*100</f>
        <v>4.4444444444444446</v>
      </c>
      <c r="P11" s="218"/>
      <c r="Q11" s="219"/>
      <c r="R11" s="219" t="s">
        <v>195</v>
      </c>
      <c r="S11" s="219" t="s">
        <v>195</v>
      </c>
      <c r="T11" s="220"/>
      <c r="U11" s="220"/>
      <c r="V11" s="220"/>
      <c r="W11" s="220"/>
      <c r="X11" s="220">
        <v>4</v>
      </c>
      <c r="Y11" s="220"/>
      <c r="Z11" s="220">
        <f>T11+V11+X11</f>
        <v>4</v>
      </c>
      <c r="AA11" s="220">
        <f>U11+W11+Y11</f>
        <v>0</v>
      </c>
      <c r="AB11" s="221"/>
      <c r="AC11" s="221"/>
    </row>
    <row r="12" spans="1:29" ht="16.5" thickBot="1" x14ac:dyDescent="0.3">
      <c r="A12" s="223" t="s">
        <v>98</v>
      </c>
      <c r="B12" s="223" t="s">
        <v>91</v>
      </c>
      <c r="C12" s="224" t="s">
        <v>229</v>
      </c>
      <c r="D12" s="225">
        <v>3</v>
      </c>
      <c r="E12" s="226">
        <f t="shared" si="0"/>
        <v>90</v>
      </c>
      <c r="F12" s="227">
        <v>4</v>
      </c>
      <c r="G12" s="227">
        <v>4</v>
      </c>
      <c r="H12" s="227"/>
      <c r="I12" s="227"/>
      <c r="J12" s="228">
        <f t="shared" si="2"/>
        <v>86</v>
      </c>
      <c r="K12" s="229"/>
      <c r="L12" s="230"/>
      <c r="M12" s="230" t="s">
        <v>230</v>
      </c>
      <c r="N12" s="225"/>
      <c r="O12" s="231" t="s">
        <v>195</v>
      </c>
      <c r="P12" s="232"/>
      <c r="Q12" s="232"/>
      <c r="R12" s="232" t="s">
        <v>195</v>
      </c>
      <c r="S12" s="232">
        <v>4</v>
      </c>
      <c r="T12" s="232"/>
      <c r="U12" s="232"/>
      <c r="V12" s="232"/>
      <c r="W12" s="232"/>
      <c r="X12" s="232"/>
      <c r="Y12" s="233">
        <f t="shared" ref="Y12:Z12" si="5">S12+U12+W12</f>
        <v>4</v>
      </c>
      <c r="Z12" s="233">
        <f t="shared" si="5"/>
        <v>0</v>
      </c>
      <c r="AA12" s="168"/>
    </row>
    <row r="13" spans="1:29" s="238" customFormat="1" ht="18" customHeight="1" thickBot="1" x14ac:dyDescent="0.3">
      <c r="A13" s="223" t="s">
        <v>17</v>
      </c>
      <c r="B13" s="223" t="s">
        <v>91</v>
      </c>
      <c r="C13" s="234" t="s">
        <v>161</v>
      </c>
      <c r="D13" s="225">
        <v>5</v>
      </c>
      <c r="E13" s="226">
        <f t="shared" si="0"/>
        <v>150</v>
      </c>
      <c r="F13" s="227">
        <f t="shared" si="1"/>
        <v>8</v>
      </c>
      <c r="G13" s="227">
        <v>6</v>
      </c>
      <c r="H13" s="227"/>
      <c r="I13" s="227">
        <v>2</v>
      </c>
      <c r="J13" s="228">
        <f t="shared" si="2"/>
        <v>142</v>
      </c>
      <c r="K13" s="241">
        <f t="shared" si="3"/>
        <v>4</v>
      </c>
      <c r="L13" s="241">
        <f t="shared" si="4"/>
        <v>4</v>
      </c>
      <c r="M13" s="230" t="s">
        <v>96</v>
      </c>
      <c r="N13" s="242">
        <f t="shared" ref="N13:N20" si="6">F13/E13*100</f>
        <v>5.3333333333333339</v>
      </c>
      <c r="P13" s="239" t="s">
        <v>196</v>
      </c>
      <c r="Q13" s="232"/>
      <c r="R13" s="232" t="s">
        <v>197</v>
      </c>
      <c r="S13" s="240" t="s">
        <v>198</v>
      </c>
      <c r="T13" s="232">
        <v>4</v>
      </c>
      <c r="U13" s="232">
        <v>2</v>
      </c>
      <c r="V13" s="232"/>
      <c r="W13" s="232"/>
      <c r="X13" s="232"/>
      <c r="Y13" s="232">
        <v>2</v>
      </c>
      <c r="Z13" s="232">
        <f t="shared" ref="Z13:AA17" si="7">T13+V13+X13</f>
        <v>4</v>
      </c>
      <c r="AA13" s="232">
        <f t="shared" si="7"/>
        <v>4</v>
      </c>
      <c r="AB13" s="233"/>
      <c r="AC13" s="233"/>
    </row>
    <row r="14" spans="1:29" s="238" customFormat="1" ht="16.5" thickBot="1" x14ac:dyDescent="0.3">
      <c r="A14" s="223" t="s">
        <v>17</v>
      </c>
      <c r="B14" s="223" t="s">
        <v>91</v>
      </c>
      <c r="C14" s="243" t="s">
        <v>162</v>
      </c>
      <c r="D14" s="225">
        <v>4</v>
      </c>
      <c r="E14" s="226">
        <f t="shared" si="0"/>
        <v>120</v>
      </c>
      <c r="F14" s="227">
        <f t="shared" si="1"/>
        <v>8</v>
      </c>
      <c r="G14" s="227">
        <v>6</v>
      </c>
      <c r="H14" s="227"/>
      <c r="I14" s="227">
        <v>2</v>
      </c>
      <c r="J14" s="228">
        <f t="shared" si="2"/>
        <v>112</v>
      </c>
      <c r="K14" s="241">
        <f t="shared" si="3"/>
        <v>4</v>
      </c>
      <c r="L14" s="241">
        <f t="shared" si="4"/>
        <v>4</v>
      </c>
      <c r="M14" s="230" t="s">
        <v>96</v>
      </c>
      <c r="N14" s="242">
        <f t="shared" si="6"/>
        <v>6.666666666666667</v>
      </c>
      <c r="P14" s="239" t="s">
        <v>196</v>
      </c>
      <c r="Q14" s="240"/>
      <c r="R14" s="232" t="s">
        <v>197</v>
      </c>
      <c r="S14" s="240" t="s">
        <v>198</v>
      </c>
      <c r="T14" s="232">
        <v>4</v>
      </c>
      <c r="U14" s="232">
        <v>2</v>
      </c>
      <c r="V14" s="232"/>
      <c r="W14" s="232"/>
      <c r="X14" s="232"/>
      <c r="Y14" s="232">
        <v>2</v>
      </c>
      <c r="Z14" s="232">
        <f t="shared" si="7"/>
        <v>4</v>
      </c>
      <c r="AA14" s="232">
        <f t="shared" si="7"/>
        <v>4</v>
      </c>
      <c r="AB14" s="233"/>
      <c r="AC14" s="233"/>
    </row>
    <row r="15" spans="1:29" s="238" customFormat="1" ht="16.5" thickBot="1" x14ac:dyDescent="0.3">
      <c r="A15" s="223" t="s">
        <v>17</v>
      </c>
      <c r="B15" s="223" t="s">
        <v>92</v>
      </c>
      <c r="C15" s="234" t="s">
        <v>166</v>
      </c>
      <c r="D15" s="225">
        <v>3</v>
      </c>
      <c r="E15" s="226">
        <f t="shared" si="0"/>
        <v>90</v>
      </c>
      <c r="F15" s="227">
        <f t="shared" si="1"/>
        <v>8</v>
      </c>
      <c r="G15" s="227">
        <v>6</v>
      </c>
      <c r="H15" s="227"/>
      <c r="I15" s="227">
        <v>2</v>
      </c>
      <c r="J15" s="228">
        <f t="shared" si="2"/>
        <v>82</v>
      </c>
      <c r="K15" s="241">
        <f t="shared" si="3"/>
        <v>8</v>
      </c>
      <c r="L15" s="241">
        <f t="shared" si="4"/>
        <v>0</v>
      </c>
      <c r="M15" s="230" t="s">
        <v>98</v>
      </c>
      <c r="N15" s="242">
        <f t="shared" si="6"/>
        <v>8.8888888888888893</v>
      </c>
      <c r="P15" s="239" t="s">
        <v>199</v>
      </c>
      <c r="Q15" s="240"/>
      <c r="R15" s="240" t="s">
        <v>200</v>
      </c>
      <c r="S15" s="240" t="s">
        <v>201</v>
      </c>
      <c r="T15" s="232">
        <v>6</v>
      </c>
      <c r="U15" s="232"/>
      <c r="V15" s="232"/>
      <c r="W15" s="232"/>
      <c r="X15" s="232">
        <v>2</v>
      </c>
      <c r="Y15" s="232"/>
      <c r="Z15" s="232">
        <f t="shared" si="7"/>
        <v>8</v>
      </c>
      <c r="AA15" s="232">
        <f t="shared" si="7"/>
        <v>0</v>
      </c>
      <c r="AB15" s="233"/>
      <c r="AC15" s="233"/>
    </row>
    <row r="16" spans="1:29" s="238" customFormat="1" ht="18.75" customHeight="1" thickBot="1" x14ac:dyDescent="0.3">
      <c r="A16" s="223" t="s">
        <v>17</v>
      </c>
      <c r="B16" s="223" t="s">
        <v>92</v>
      </c>
      <c r="C16" s="234" t="s">
        <v>240</v>
      </c>
      <c r="D16" s="225">
        <v>5</v>
      </c>
      <c r="E16" s="226">
        <f t="shared" si="0"/>
        <v>150</v>
      </c>
      <c r="F16" s="227">
        <f t="shared" si="1"/>
        <v>8</v>
      </c>
      <c r="G16" s="227">
        <v>6</v>
      </c>
      <c r="H16" s="227"/>
      <c r="I16" s="227">
        <v>2</v>
      </c>
      <c r="J16" s="228">
        <f t="shared" si="2"/>
        <v>142</v>
      </c>
      <c r="K16" s="241">
        <f t="shared" si="3"/>
        <v>8</v>
      </c>
      <c r="L16" s="241">
        <f t="shared" si="4"/>
        <v>0</v>
      </c>
      <c r="M16" s="230" t="s">
        <v>96</v>
      </c>
      <c r="N16" s="242">
        <f t="shared" si="6"/>
        <v>5.3333333333333339</v>
      </c>
      <c r="P16" s="239" t="s">
        <v>199</v>
      </c>
      <c r="Q16" s="240"/>
      <c r="R16" s="240" t="s">
        <v>200</v>
      </c>
      <c r="S16" s="240" t="s">
        <v>201</v>
      </c>
      <c r="T16" s="232">
        <v>6</v>
      </c>
      <c r="U16" s="232"/>
      <c r="V16" s="232"/>
      <c r="W16" s="232"/>
      <c r="X16" s="232">
        <v>2</v>
      </c>
      <c r="Y16" s="232"/>
      <c r="Z16" s="232">
        <f t="shared" si="7"/>
        <v>8</v>
      </c>
      <c r="AA16" s="232">
        <f t="shared" si="7"/>
        <v>0</v>
      </c>
      <c r="AB16" s="233"/>
      <c r="AC16" s="233"/>
    </row>
    <row r="17" spans="1:29" s="238" customFormat="1" ht="28.5" customHeight="1" x14ac:dyDescent="0.25">
      <c r="A17" s="223" t="s">
        <v>17</v>
      </c>
      <c r="B17" s="223" t="s">
        <v>92</v>
      </c>
      <c r="C17" s="234" t="s">
        <v>232</v>
      </c>
      <c r="D17" s="225">
        <v>4</v>
      </c>
      <c r="E17" s="226">
        <f t="shared" si="0"/>
        <v>120</v>
      </c>
      <c r="F17" s="227">
        <f t="shared" si="1"/>
        <v>8</v>
      </c>
      <c r="G17" s="253">
        <v>4</v>
      </c>
      <c r="H17" s="253">
        <v>4</v>
      </c>
      <c r="I17" s="227"/>
      <c r="J17" s="228">
        <f t="shared" si="2"/>
        <v>112</v>
      </c>
      <c r="K17" s="241">
        <f t="shared" si="3"/>
        <v>8</v>
      </c>
      <c r="L17" s="241">
        <f t="shared" si="4"/>
        <v>0</v>
      </c>
      <c r="M17" s="230" t="s">
        <v>98</v>
      </c>
      <c r="N17" s="242">
        <f t="shared" si="6"/>
        <v>6.666666666666667</v>
      </c>
      <c r="P17" s="239" t="s">
        <v>195</v>
      </c>
      <c r="Q17" s="240" t="s">
        <v>195</v>
      </c>
      <c r="R17" s="240"/>
      <c r="S17" s="240" t="s">
        <v>201</v>
      </c>
      <c r="T17" s="232">
        <v>4</v>
      </c>
      <c r="U17" s="232"/>
      <c r="V17" s="232">
        <v>4</v>
      </c>
      <c r="W17" s="232"/>
      <c r="X17" s="232"/>
      <c r="Y17" s="232"/>
      <c r="Z17" s="232">
        <f t="shared" si="7"/>
        <v>8</v>
      </c>
      <c r="AA17" s="232">
        <f t="shared" si="7"/>
        <v>0</v>
      </c>
      <c r="AB17" s="233"/>
      <c r="AC17" s="233"/>
    </row>
    <row r="18" spans="1:29" x14ac:dyDescent="0.25">
      <c r="A18" s="62"/>
      <c r="B18" s="62"/>
      <c r="C18" s="33"/>
      <c r="D18" s="43"/>
      <c r="E18" s="44">
        <f t="shared" si="0"/>
        <v>0</v>
      </c>
      <c r="F18" s="45">
        <f t="shared" si="1"/>
        <v>0</v>
      </c>
      <c r="G18" s="45"/>
      <c r="H18" s="45"/>
      <c r="I18" s="45"/>
      <c r="J18" s="57">
        <f t="shared" si="2"/>
        <v>0</v>
      </c>
      <c r="K18" s="129">
        <f t="shared" ref="K18:K20" si="8">F18/15</f>
        <v>0</v>
      </c>
      <c r="L18" s="163"/>
      <c r="M18" s="58"/>
      <c r="N18" s="59" t="e">
        <f t="shared" si="6"/>
        <v>#DIV/0!</v>
      </c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</row>
    <row r="19" spans="1:29" x14ac:dyDescent="0.25">
      <c r="C19" s="33"/>
      <c r="D19" s="43"/>
      <c r="E19" s="44">
        <f t="shared" si="0"/>
        <v>0</v>
      </c>
      <c r="F19" s="45">
        <f t="shared" si="1"/>
        <v>0</v>
      </c>
      <c r="G19" s="45"/>
      <c r="H19" s="45"/>
      <c r="I19" s="45"/>
      <c r="J19" s="57">
        <f t="shared" si="2"/>
        <v>0</v>
      </c>
      <c r="K19" s="134">
        <f t="shared" si="8"/>
        <v>0</v>
      </c>
      <c r="L19" s="58"/>
      <c r="M19" s="58"/>
      <c r="N19" s="59" t="e">
        <f t="shared" si="6"/>
        <v>#DIV/0!</v>
      </c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</row>
    <row r="20" spans="1:29" ht="16.5" thickBot="1" x14ac:dyDescent="0.3">
      <c r="C20" s="123"/>
      <c r="D20" s="124"/>
      <c r="E20" s="48">
        <f t="shared" si="0"/>
        <v>0</v>
      </c>
      <c r="F20" s="49">
        <f t="shared" si="1"/>
        <v>0</v>
      </c>
      <c r="G20" s="49"/>
      <c r="H20" s="49"/>
      <c r="I20" s="49"/>
      <c r="J20" s="60">
        <f t="shared" si="2"/>
        <v>0</v>
      </c>
      <c r="K20" s="135">
        <f t="shared" si="8"/>
        <v>0</v>
      </c>
      <c r="L20" s="125"/>
      <c r="M20" s="125"/>
      <c r="N20" s="59" t="e">
        <f t="shared" si="6"/>
        <v>#DIV/0!</v>
      </c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</row>
    <row r="21" spans="1:29" ht="16.5" thickBot="1" x14ac:dyDescent="0.3">
      <c r="C21" s="30" t="s">
        <v>24</v>
      </c>
      <c r="D21" s="127">
        <f t="shared" ref="D21:L21" si="9">SUM(D10:D20)</f>
        <v>30</v>
      </c>
      <c r="E21" s="32">
        <f t="shared" si="9"/>
        <v>900</v>
      </c>
      <c r="F21" s="32">
        <f t="shared" si="9"/>
        <v>52</v>
      </c>
      <c r="G21" s="32">
        <f t="shared" si="9"/>
        <v>36</v>
      </c>
      <c r="H21" s="32">
        <f t="shared" si="9"/>
        <v>4</v>
      </c>
      <c r="I21" s="32">
        <f t="shared" si="9"/>
        <v>12</v>
      </c>
      <c r="J21" s="32">
        <f t="shared" si="9"/>
        <v>848</v>
      </c>
      <c r="K21" s="126">
        <f t="shared" si="9"/>
        <v>40</v>
      </c>
      <c r="L21" s="126">
        <f t="shared" si="9"/>
        <v>8</v>
      </c>
      <c r="M21" s="23"/>
      <c r="N21" s="23"/>
      <c r="P21" s="168"/>
      <c r="Q21" s="168"/>
      <c r="R21" s="168"/>
      <c r="S21" s="168"/>
      <c r="T21" s="168">
        <f>SUM(T10:T20)</f>
        <v>28</v>
      </c>
      <c r="U21" s="168">
        <f t="shared" ref="U21:AA21" si="10">SUM(U10:U20)</f>
        <v>4</v>
      </c>
      <c r="V21" s="168">
        <f t="shared" si="10"/>
        <v>4</v>
      </c>
      <c r="W21" s="168">
        <f t="shared" si="10"/>
        <v>0</v>
      </c>
      <c r="X21" s="168">
        <f t="shared" si="10"/>
        <v>8</v>
      </c>
      <c r="Y21" s="168">
        <f t="shared" si="10"/>
        <v>8</v>
      </c>
      <c r="Z21" s="168">
        <f t="shared" si="10"/>
        <v>40</v>
      </c>
      <c r="AA21" s="168">
        <f t="shared" si="10"/>
        <v>8</v>
      </c>
    </row>
    <row r="22" spans="1:29" x14ac:dyDescent="0.25">
      <c r="C22" s="31" t="s">
        <v>88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M22" s="12"/>
    </row>
    <row r="24" spans="1:29" ht="16.5" thickBot="1" x14ac:dyDescent="0.3">
      <c r="C24" s="70" t="s">
        <v>118</v>
      </c>
    </row>
    <row r="25" spans="1:29" ht="16.5" customHeight="1" thickBot="1" x14ac:dyDescent="0.3">
      <c r="C25" s="1075" t="s">
        <v>84</v>
      </c>
      <c r="D25" s="1070" t="s">
        <v>76</v>
      </c>
      <c r="E25" s="1077" t="s">
        <v>56</v>
      </c>
      <c r="F25" s="1077"/>
      <c r="G25" s="1077"/>
      <c r="H25" s="1077"/>
      <c r="I25" s="1077"/>
      <c r="J25" s="1078"/>
      <c r="K25" s="1070" t="s">
        <v>188</v>
      </c>
      <c r="L25" s="1070" t="s">
        <v>187</v>
      </c>
      <c r="M25" s="1070" t="s">
        <v>87</v>
      </c>
      <c r="N25" s="1070" t="s">
        <v>97</v>
      </c>
    </row>
    <row r="26" spans="1:29" ht="23.25" customHeight="1" x14ac:dyDescent="0.25">
      <c r="C26" s="1076"/>
      <c r="D26" s="1071"/>
      <c r="E26" s="1079" t="s">
        <v>28</v>
      </c>
      <c r="F26" s="1082" t="s">
        <v>57</v>
      </c>
      <c r="G26" s="1083"/>
      <c r="H26" s="1083"/>
      <c r="I26" s="1084"/>
      <c r="J26" s="1085" t="s">
        <v>122</v>
      </c>
      <c r="K26" s="1071"/>
      <c r="L26" s="1071"/>
      <c r="M26" s="1071"/>
      <c r="N26" s="1071"/>
      <c r="P26" s="1061" t="s">
        <v>119</v>
      </c>
      <c r="Q26" s="1061" t="s">
        <v>120</v>
      </c>
      <c r="R26" s="1061" t="s">
        <v>17</v>
      </c>
      <c r="S26" s="1060" t="s">
        <v>58</v>
      </c>
      <c r="T26" s="1062" t="s">
        <v>189</v>
      </c>
      <c r="U26" s="1063"/>
      <c r="V26" s="1063"/>
      <c r="W26" s="1063"/>
      <c r="X26" s="1063"/>
      <c r="Y26" s="1063"/>
      <c r="Z26" s="1063"/>
      <c r="AA26" s="1064"/>
    </row>
    <row r="27" spans="1:29" ht="23.25" customHeight="1" x14ac:dyDescent="0.25">
      <c r="C27" s="1076"/>
      <c r="D27" s="1072"/>
      <c r="E27" s="1080"/>
      <c r="F27" s="1088" t="s">
        <v>58</v>
      </c>
      <c r="G27" s="1091" t="s">
        <v>62</v>
      </c>
      <c r="H27" s="1092"/>
      <c r="I27" s="1093"/>
      <c r="J27" s="1086"/>
      <c r="K27" s="1072"/>
      <c r="L27" s="1072"/>
      <c r="M27" s="1072"/>
      <c r="N27" s="1072"/>
      <c r="P27" s="1061"/>
      <c r="Q27" s="1061"/>
      <c r="R27" s="1061"/>
      <c r="S27" s="1060"/>
      <c r="T27" s="1065"/>
      <c r="U27" s="1066"/>
      <c r="V27" s="1066"/>
      <c r="W27" s="1066"/>
      <c r="X27" s="1066"/>
      <c r="Y27" s="1066"/>
      <c r="Z27" s="1066"/>
      <c r="AA27" s="1067"/>
    </row>
    <row r="28" spans="1:29" ht="23.25" customHeight="1" x14ac:dyDescent="0.25">
      <c r="C28" s="1076"/>
      <c r="D28" s="1072"/>
      <c r="E28" s="1080"/>
      <c r="F28" s="1089"/>
      <c r="G28" s="1094" t="s">
        <v>119</v>
      </c>
      <c r="H28" s="1068" t="s">
        <v>120</v>
      </c>
      <c r="I28" s="1068" t="s">
        <v>121</v>
      </c>
      <c r="J28" s="1086"/>
      <c r="K28" s="1072"/>
      <c r="L28" s="1072"/>
      <c r="M28" s="1072"/>
      <c r="N28" s="1072"/>
      <c r="P28" s="1061"/>
      <c r="Q28" s="1061"/>
      <c r="R28" s="1061"/>
      <c r="S28" s="1060"/>
      <c r="T28" s="1060" t="s">
        <v>190</v>
      </c>
      <c r="U28" s="1060"/>
      <c r="V28" s="1060" t="s">
        <v>191</v>
      </c>
      <c r="W28" s="1060"/>
      <c r="X28" s="1060" t="s">
        <v>192</v>
      </c>
      <c r="Y28" s="1060"/>
      <c r="Z28" s="168" t="s">
        <v>193</v>
      </c>
      <c r="AA28" s="168"/>
    </row>
    <row r="29" spans="1:29" ht="23.25" customHeight="1" x14ac:dyDescent="0.25">
      <c r="C29" s="1076"/>
      <c r="D29" s="1072"/>
      <c r="E29" s="1080"/>
      <c r="F29" s="1089"/>
      <c r="G29" s="1094"/>
      <c r="H29" s="1068"/>
      <c r="I29" s="1068"/>
      <c r="J29" s="1086"/>
      <c r="K29" s="1072"/>
      <c r="L29" s="1072"/>
      <c r="M29" s="1072"/>
      <c r="N29" s="1072"/>
      <c r="P29" s="1061"/>
      <c r="Q29" s="1061"/>
      <c r="R29" s="1061"/>
      <c r="S29" s="168"/>
      <c r="T29" s="168" t="s">
        <v>194</v>
      </c>
      <c r="U29" s="168" t="s">
        <v>15</v>
      </c>
      <c r="V29" s="168" t="s">
        <v>194</v>
      </c>
      <c r="W29" s="168" t="s">
        <v>15</v>
      </c>
      <c r="X29" s="168" t="s">
        <v>194</v>
      </c>
      <c r="Y29" s="168" t="s">
        <v>15</v>
      </c>
      <c r="Z29" s="169" t="s">
        <v>194</v>
      </c>
      <c r="AA29" s="169" t="s">
        <v>15</v>
      </c>
    </row>
    <row r="30" spans="1:29" ht="23.25" customHeight="1" x14ac:dyDescent="0.25">
      <c r="C30" s="1076"/>
      <c r="D30" s="1072"/>
      <c r="E30" s="1080"/>
      <c r="F30" s="1089"/>
      <c r="G30" s="1094"/>
      <c r="H30" s="1068"/>
      <c r="I30" s="1068"/>
      <c r="J30" s="1086"/>
      <c r="K30" s="1072"/>
      <c r="L30" s="1072"/>
      <c r="M30" s="1072"/>
      <c r="N30" s="1072"/>
    </row>
    <row r="31" spans="1:29" ht="8.25" customHeight="1" thickBot="1" x14ac:dyDescent="0.3">
      <c r="C31" s="1076"/>
      <c r="D31" s="1074"/>
      <c r="E31" s="1080"/>
      <c r="F31" s="1089"/>
      <c r="G31" s="1096"/>
      <c r="H31" s="1088"/>
      <c r="I31" s="1088"/>
      <c r="J31" s="1086"/>
      <c r="K31" s="1073"/>
      <c r="L31" s="1073"/>
      <c r="M31" s="1074"/>
      <c r="N31" s="1074"/>
    </row>
    <row r="32" spans="1:29" s="238" customFormat="1" ht="16.5" thickBot="1" x14ac:dyDescent="0.3">
      <c r="A32" s="223" t="s">
        <v>17</v>
      </c>
      <c r="B32" s="223" t="s">
        <v>91</v>
      </c>
      <c r="C32" s="245" t="s">
        <v>165</v>
      </c>
      <c r="D32" s="246">
        <v>4</v>
      </c>
      <c r="E32" s="247">
        <f t="shared" ref="E32:E42" si="11">D32*30</f>
        <v>120</v>
      </c>
      <c r="F32" s="248">
        <f t="shared" ref="F32:F42" si="12">G32+H32+I32</f>
        <v>8</v>
      </c>
      <c r="G32" s="248">
        <v>6</v>
      </c>
      <c r="H32" s="248"/>
      <c r="I32" s="248">
        <v>2</v>
      </c>
      <c r="J32" s="249">
        <f t="shared" ref="J32:J42" si="13">E32-F32</f>
        <v>112</v>
      </c>
      <c r="K32" s="236">
        <f>Z32</f>
        <v>4</v>
      </c>
      <c r="L32" s="236">
        <f>AA32</f>
        <v>4</v>
      </c>
      <c r="M32" s="250" t="s">
        <v>96</v>
      </c>
      <c r="N32" s="251">
        <f t="shared" ref="N32:N36" si="14">F32/E32*100</f>
        <v>6.666666666666667</v>
      </c>
      <c r="P32" s="239" t="s">
        <v>196</v>
      </c>
      <c r="Q32" s="240"/>
      <c r="R32" s="240" t="s">
        <v>197</v>
      </c>
      <c r="S32" s="240" t="s">
        <v>198</v>
      </c>
      <c r="T32" s="232">
        <v>4</v>
      </c>
      <c r="U32" s="232">
        <v>2</v>
      </c>
      <c r="V32" s="232"/>
      <c r="W32" s="232"/>
      <c r="X32" s="232"/>
      <c r="Y32" s="232">
        <v>2</v>
      </c>
      <c r="Z32" s="232">
        <f>T32+V32+X32</f>
        <v>4</v>
      </c>
      <c r="AA32" s="232">
        <f>U32+W32+Y32</f>
        <v>4</v>
      </c>
      <c r="AB32" s="233"/>
      <c r="AC32" s="233"/>
    </row>
    <row r="33" spans="1:29" s="238" customFormat="1" ht="16.5" thickBot="1" x14ac:dyDescent="0.3">
      <c r="A33" s="223" t="s">
        <v>98</v>
      </c>
      <c r="B33" s="223" t="s">
        <v>91</v>
      </c>
      <c r="C33" s="234" t="s">
        <v>159</v>
      </c>
      <c r="D33" s="225">
        <v>3</v>
      </c>
      <c r="E33" s="226">
        <f t="shared" si="11"/>
        <v>90</v>
      </c>
      <c r="F33" s="227">
        <f t="shared" si="12"/>
        <v>8</v>
      </c>
      <c r="G33" s="227">
        <v>6</v>
      </c>
      <c r="H33" s="227"/>
      <c r="I33" s="227">
        <v>2</v>
      </c>
      <c r="J33" s="235">
        <f t="shared" si="13"/>
        <v>82</v>
      </c>
      <c r="K33" s="236">
        <f t="shared" ref="K33:K39" si="15">Z33</f>
        <v>8</v>
      </c>
      <c r="L33" s="236">
        <f t="shared" ref="L33:L38" si="16">AA33</f>
        <v>0</v>
      </c>
      <c r="M33" s="237" t="s">
        <v>98</v>
      </c>
      <c r="N33" s="225">
        <f t="shared" si="14"/>
        <v>8.8888888888888893</v>
      </c>
      <c r="P33" s="239" t="s">
        <v>199</v>
      </c>
      <c r="Q33" s="240"/>
      <c r="R33" s="240" t="s">
        <v>200</v>
      </c>
      <c r="S33" s="240" t="s">
        <v>201</v>
      </c>
      <c r="T33" s="232">
        <v>6</v>
      </c>
      <c r="U33" s="232"/>
      <c r="V33" s="232"/>
      <c r="W33" s="232"/>
      <c r="X33" s="232">
        <v>2</v>
      </c>
      <c r="Y33" s="232"/>
      <c r="Z33" s="232">
        <f t="shared" ref="Z33:AA33" si="17">T33+V33+X33</f>
        <v>8</v>
      </c>
      <c r="AA33" s="232">
        <f t="shared" si="17"/>
        <v>0</v>
      </c>
      <c r="AB33" s="233"/>
      <c r="AC33" s="233"/>
    </row>
    <row r="34" spans="1:29" ht="18" customHeight="1" thickBot="1" x14ac:dyDescent="0.3">
      <c r="A34" s="62" t="s">
        <v>17</v>
      </c>
      <c r="B34" s="62" t="s">
        <v>91</v>
      </c>
      <c r="C34" s="140"/>
      <c r="D34" s="43"/>
      <c r="E34" s="44"/>
      <c r="F34" s="45"/>
      <c r="G34" s="45"/>
      <c r="H34" s="45"/>
      <c r="I34" s="45"/>
      <c r="J34" s="46"/>
      <c r="K34" s="130">
        <f t="shared" si="15"/>
        <v>0</v>
      </c>
      <c r="L34" s="130">
        <f t="shared" si="16"/>
        <v>0</v>
      </c>
      <c r="M34" s="132"/>
      <c r="N34" s="59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</row>
    <row r="35" spans="1:29" s="238" customFormat="1" ht="18" customHeight="1" thickBot="1" x14ac:dyDescent="0.3">
      <c r="A35" s="223" t="s">
        <v>17</v>
      </c>
      <c r="B35" s="223" t="s">
        <v>91</v>
      </c>
      <c r="C35" s="234" t="s">
        <v>163</v>
      </c>
      <c r="D35" s="225">
        <v>2</v>
      </c>
      <c r="E35" s="226">
        <f>D35*30</f>
        <v>60</v>
      </c>
      <c r="F35" s="227">
        <f>G35+H35+I35</f>
        <v>4</v>
      </c>
      <c r="G35" s="227"/>
      <c r="H35" s="227"/>
      <c r="I35" s="227">
        <v>4</v>
      </c>
      <c r="J35" s="235">
        <f>E35-F35</f>
        <v>56</v>
      </c>
      <c r="K35" s="236">
        <f t="shared" si="15"/>
        <v>4</v>
      </c>
      <c r="L35" s="236">
        <f t="shared" si="16"/>
        <v>0</v>
      </c>
      <c r="M35" s="237" t="s">
        <v>95</v>
      </c>
      <c r="N35" s="242">
        <f>F35/E35*100</f>
        <v>6.666666666666667</v>
      </c>
      <c r="P35" s="239"/>
      <c r="Q35" s="240"/>
      <c r="R35" s="240" t="s">
        <v>195</v>
      </c>
      <c r="S35" s="240" t="s">
        <v>195</v>
      </c>
      <c r="T35" s="232"/>
      <c r="U35" s="232"/>
      <c r="V35" s="232"/>
      <c r="W35" s="232"/>
      <c r="X35" s="232">
        <v>4</v>
      </c>
      <c r="Y35" s="232"/>
      <c r="Z35" s="232">
        <f t="shared" ref="Z35:AA39" si="18">T35+V35+X35</f>
        <v>4</v>
      </c>
      <c r="AA35" s="232">
        <f t="shared" si="18"/>
        <v>0</v>
      </c>
      <c r="AB35" s="233"/>
      <c r="AC35" s="233"/>
    </row>
    <row r="36" spans="1:29" s="238" customFormat="1" ht="18" customHeight="1" thickBot="1" x14ac:dyDescent="0.3">
      <c r="A36" s="223" t="s">
        <v>17</v>
      </c>
      <c r="B36" s="223" t="s">
        <v>91</v>
      </c>
      <c r="C36" s="238" t="s">
        <v>164</v>
      </c>
      <c r="D36" s="225">
        <v>4</v>
      </c>
      <c r="E36" s="226">
        <f t="shared" si="11"/>
        <v>120</v>
      </c>
      <c r="F36" s="227">
        <f t="shared" si="12"/>
        <v>12</v>
      </c>
      <c r="G36" s="227">
        <v>8</v>
      </c>
      <c r="H36" s="227"/>
      <c r="I36" s="227">
        <v>4</v>
      </c>
      <c r="J36" s="235">
        <f t="shared" si="13"/>
        <v>108</v>
      </c>
      <c r="K36" s="236">
        <f t="shared" si="15"/>
        <v>8</v>
      </c>
      <c r="L36" s="236">
        <f t="shared" si="16"/>
        <v>4</v>
      </c>
      <c r="M36" s="237" t="s">
        <v>96</v>
      </c>
      <c r="N36" s="242">
        <f t="shared" si="14"/>
        <v>10</v>
      </c>
      <c r="P36" s="239" t="s">
        <v>198</v>
      </c>
      <c r="Q36" s="240"/>
      <c r="R36" s="240" t="s">
        <v>195</v>
      </c>
      <c r="S36" s="240" t="s">
        <v>202</v>
      </c>
      <c r="T36" s="232">
        <v>4</v>
      </c>
      <c r="U36" s="232">
        <v>4</v>
      </c>
      <c r="V36" s="232"/>
      <c r="W36" s="232"/>
      <c r="X36" s="232">
        <v>4</v>
      </c>
      <c r="Y36" s="232"/>
      <c r="Z36" s="232">
        <f t="shared" si="18"/>
        <v>8</v>
      </c>
      <c r="AA36" s="232">
        <f t="shared" si="18"/>
        <v>4</v>
      </c>
      <c r="AB36" s="233"/>
      <c r="AC36" s="233"/>
    </row>
    <row r="37" spans="1:29" ht="30.75" customHeight="1" thickBot="1" x14ac:dyDescent="0.3">
      <c r="A37" s="62" t="s">
        <v>98</v>
      </c>
      <c r="B37" s="62" t="s">
        <v>92</v>
      </c>
      <c r="C37" s="33" t="s">
        <v>244</v>
      </c>
      <c r="D37" s="43">
        <v>4</v>
      </c>
      <c r="E37" s="44">
        <f>D37*30</f>
        <v>120</v>
      </c>
      <c r="F37" s="45">
        <f>G37+H37+I37</f>
        <v>8</v>
      </c>
      <c r="G37" s="45">
        <v>4</v>
      </c>
      <c r="H37" s="45"/>
      <c r="I37" s="45">
        <v>4</v>
      </c>
      <c r="J37" s="46">
        <f>E37-F37</f>
        <v>112</v>
      </c>
      <c r="K37" s="130">
        <f t="shared" si="15"/>
        <v>8</v>
      </c>
      <c r="L37" s="130">
        <f t="shared" si="16"/>
        <v>0</v>
      </c>
      <c r="M37" s="132" t="s">
        <v>95</v>
      </c>
      <c r="N37" s="59">
        <f>F37/E37*100</f>
        <v>6.666666666666667</v>
      </c>
      <c r="P37" s="174" t="s">
        <v>195</v>
      </c>
      <c r="Q37" s="175"/>
      <c r="R37" s="174" t="s">
        <v>195</v>
      </c>
      <c r="S37" s="175" t="s">
        <v>201</v>
      </c>
      <c r="T37" s="168">
        <v>4</v>
      </c>
      <c r="U37" s="168"/>
      <c r="V37" s="168"/>
      <c r="W37" s="168"/>
      <c r="X37" s="168">
        <v>4</v>
      </c>
      <c r="Y37" s="168"/>
      <c r="Z37" s="168">
        <f t="shared" si="18"/>
        <v>8</v>
      </c>
      <c r="AA37" s="168">
        <f t="shared" si="18"/>
        <v>0</v>
      </c>
    </row>
    <row r="38" spans="1:29" ht="16.5" thickBot="1" x14ac:dyDescent="0.3">
      <c r="A38" s="62" t="s">
        <v>17</v>
      </c>
      <c r="B38" s="62" t="s">
        <v>92</v>
      </c>
      <c r="C38" s="234" t="s">
        <v>247</v>
      </c>
      <c r="D38" s="43">
        <v>4</v>
      </c>
      <c r="E38" s="44">
        <f>D38*30</f>
        <v>120</v>
      </c>
      <c r="F38" s="45">
        <f>G38+H38+I38</f>
        <v>8</v>
      </c>
      <c r="G38" s="45">
        <v>6</v>
      </c>
      <c r="H38" s="45"/>
      <c r="I38" s="45">
        <v>2</v>
      </c>
      <c r="J38" s="46">
        <f>E38-F38</f>
        <v>112</v>
      </c>
      <c r="K38" s="130">
        <f t="shared" si="15"/>
        <v>4</v>
      </c>
      <c r="L38" s="130">
        <f t="shared" si="16"/>
        <v>4</v>
      </c>
      <c r="M38" s="132" t="s">
        <v>96</v>
      </c>
      <c r="N38" s="59">
        <f>F38/E38*100</f>
        <v>6.666666666666667</v>
      </c>
      <c r="P38" s="174" t="s">
        <v>196</v>
      </c>
      <c r="Q38" s="175"/>
      <c r="R38" s="175" t="s">
        <v>197</v>
      </c>
      <c r="S38" s="175" t="s">
        <v>198</v>
      </c>
      <c r="T38" s="168">
        <v>4</v>
      </c>
      <c r="U38" s="168">
        <v>2</v>
      </c>
      <c r="V38" s="168"/>
      <c r="W38" s="168"/>
      <c r="X38" s="168"/>
      <c r="Y38" s="168">
        <v>2</v>
      </c>
      <c r="Z38" s="168">
        <f>T38+V38+X38</f>
        <v>4</v>
      </c>
      <c r="AA38" s="168">
        <f>U38+W38+Y38</f>
        <v>4</v>
      </c>
    </row>
    <row r="39" spans="1:29" ht="21" customHeight="1" x14ac:dyDescent="0.25">
      <c r="A39" s="62" t="s">
        <v>17</v>
      </c>
      <c r="B39" s="62" t="s">
        <v>92</v>
      </c>
      <c r="C39" s="33" t="s">
        <v>170</v>
      </c>
      <c r="D39" s="43">
        <v>4.5</v>
      </c>
      <c r="E39" s="44">
        <f t="shared" si="11"/>
        <v>135</v>
      </c>
      <c r="F39" s="45">
        <f t="shared" si="12"/>
        <v>8</v>
      </c>
      <c r="G39" s="45">
        <v>6</v>
      </c>
      <c r="H39" s="45"/>
      <c r="I39" s="45">
        <v>2</v>
      </c>
      <c r="J39" s="46">
        <f t="shared" si="13"/>
        <v>127</v>
      </c>
      <c r="K39" s="130">
        <f t="shared" si="15"/>
        <v>8</v>
      </c>
      <c r="L39" s="130">
        <f>AA39</f>
        <v>0</v>
      </c>
      <c r="M39" s="132" t="s">
        <v>95</v>
      </c>
      <c r="N39" s="59">
        <f t="shared" ref="N39:N42" si="19">F39/E39*100</f>
        <v>5.9259259259259265</v>
      </c>
      <c r="P39" s="174" t="s">
        <v>199</v>
      </c>
      <c r="Q39" s="175"/>
      <c r="R39" s="175" t="s">
        <v>200</v>
      </c>
      <c r="S39" s="175" t="s">
        <v>201</v>
      </c>
      <c r="T39" s="168">
        <v>6</v>
      </c>
      <c r="U39" s="168"/>
      <c r="V39" s="168"/>
      <c r="W39" s="168"/>
      <c r="X39" s="168">
        <v>2</v>
      </c>
      <c r="Y39" s="168"/>
      <c r="Z39" s="168">
        <f t="shared" si="18"/>
        <v>8</v>
      </c>
      <c r="AA39" s="168">
        <f t="shared" si="18"/>
        <v>0</v>
      </c>
    </row>
    <row r="40" spans="1:29" ht="18" customHeight="1" x14ac:dyDescent="0.25">
      <c r="A40" s="62"/>
      <c r="B40" s="62"/>
      <c r="C40" s="33"/>
      <c r="D40" s="43"/>
      <c r="E40" s="44">
        <f t="shared" si="11"/>
        <v>0</v>
      </c>
      <c r="F40" s="45">
        <f t="shared" si="12"/>
        <v>0</v>
      </c>
      <c r="G40" s="45"/>
      <c r="H40" s="45"/>
      <c r="I40" s="45"/>
      <c r="J40" s="46">
        <f t="shared" si="13"/>
        <v>0</v>
      </c>
      <c r="K40" s="131">
        <f>F40/18</f>
        <v>0</v>
      </c>
      <c r="L40" s="131"/>
      <c r="M40" s="132"/>
      <c r="N40" s="59" t="e">
        <f t="shared" si="19"/>
        <v>#DIV/0!</v>
      </c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</row>
    <row r="41" spans="1:29" ht="18" customHeight="1" x14ac:dyDescent="0.25">
      <c r="C41" s="33"/>
      <c r="D41" s="43"/>
      <c r="E41" s="44">
        <f t="shared" si="11"/>
        <v>0</v>
      </c>
      <c r="F41" s="45">
        <f t="shared" si="12"/>
        <v>0</v>
      </c>
      <c r="G41" s="45"/>
      <c r="H41" s="45"/>
      <c r="I41" s="45"/>
      <c r="J41" s="46">
        <f t="shared" si="13"/>
        <v>0</v>
      </c>
      <c r="K41" s="43">
        <f t="shared" ref="K41:K42" si="20">F41/19</f>
        <v>0</v>
      </c>
      <c r="L41" s="43"/>
      <c r="M41" s="132"/>
      <c r="N41" s="59" t="e">
        <f t="shared" si="19"/>
        <v>#DIV/0!</v>
      </c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</row>
    <row r="42" spans="1:29" ht="18" customHeight="1" thickBot="1" x14ac:dyDescent="0.3">
      <c r="C42" s="34"/>
      <c r="D42" s="47"/>
      <c r="E42" s="48">
        <f t="shared" si="11"/>
        <v>0</v>
      </c>
      <c r="F42" s="49">
        <f t="shared" si="12"/>
        <v>0</v>
      </c>
      <c r="G42" s="49"/>
      <c r="H42" s="49"/>
      <c r="I42" s="49"/>
      <c r="J42" s="50">
        <f t="shared" si="13"/>
        <v>0</v>
      </c>
      <c r="K42" s="47">
        <f t="shared" si="20"/>
        <v>0</v>
      </c>
      <c r="L42" s="47"/>
      <c r="M42" s="133"/>
      <c r="N42" s="61" t="e">
        <f t="shared" si="19"/>
        <v>#DIV/0!</v>
      </c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</row>
    <row r="43" spans="1:29" ht="16.5" thickBot="1" x14ac:dyDescent="0.3">
      <c r="C43" s="137" t="s">
        <v>24</v>
      </c>
      <c r="D43" s="128">
        <f t="shared" ref="D43:L43" si="21">SUM(D32:D42)</f>
        <v>25.5</v>
      </c>
      <c r="E43" s="32">
        <f t="shared" si="21"/>
        <v>765</v>
      </c>
      <c r="F43" s="32">
        <f t="shared" si="21"/>
        <v>56</v>
      </c>
      <c r="G43" s="32">
        <f t="shared" si="21"/>
        <v>36</v>
      </c>
      <c r="H43" s="32">
        <f t="shared" si="21"/>
        <v>0</v>
      </c>
      <c r="I43" s="32">
        <f t="shared" si="21"/>
        <v>20</v>
      </c>
      <c r="J43" s="32">
        <f t="shared" si="21"/>
        <v>709</v>
      </c>
      <c r="K43" s="32">
        <f t="shared" si="21"/>
        <v>44</v>
      </c>
      <c r="L43" s="32">
        <f t="shared" si="21"/>
        <v>12</v>
      </c>
      <c r="M43" s="53"/>
      <c r="N43" s="136"/>
      <c r="P43" s="168"/>
      <c r="Q43" s="168"/>
      <c r="R43" s="168"/>
      <c r="S43" s="168"/>
      <c r="T43" s="168">
        <f>SUM(T32:T42)</f>
        <v>28</v>
      </c>
      <c r="U43" s="168">
        <f t="shared" ref="U43:AA43" si="22">SUM(U32:U42)</f>
        <v>8</v>
      </c>
      <c r="V43" s="168">
        <f t="shared" si="22"/>
        <v>0</v>
      </c>
      <c r="W43" s="168">
        <f t="shared" si="22"/>
        <v>0</v>
      </c>
      <c r="X43" s="168">
        <f t="shared" si="22"/>
        <v>16</v>
      </c>
      <c r="Y43" s="168">
        <f t="shared" si="22"/>
        <v>4</v>
      </c>
      <c r="Z43" s="168">
        <f t="shared" si="22"/>
        <v>44</v>
      </c>
      <c r="AA43" s="168">
        <f t="shared" si="22"/>
        <v>12</v>
      </c>
    </row>
    <row r="44" spans="1:29" x14ac:dyDescent="0.25">
      <c r="C44" s="31" t="s">
        <v>88</v>
      </c>
      <c r="D44" s="12">
        <f>30-D43</f>
        <v>4.5</v>
      </c>
    </row>
    <row r="45" spans="1:29" x14ac:dyDescent="0.25">
      <c r="C45" s="31"/>
      <c r="D45" s="12"/>
    </row>
    <row r="46" spans="1:29" ht="16.5" thickBot="1" x14ac:dyDescent="0.3">
      <c r="C46" s="70" t="s">
        <v>89</v>
      </c>
    </row>
    <row r="47" spans="1:29" ht="16.5" thickBot="1" x14ac:dyDescent="0.3">
      <c r="C47" s="1075" t="s">
        <v>84</v>
      </c>
      <c r="D47" s="1070" t="s">
        <v>76</v>
      </c>
      <c r="E47" s="1077" t="s">
        <v>56</v>
      </c>
      <c r="F47" s="1077"/>
      <c r="G47" s="1077"/>
      <c r="H47" s="1077"/>
      <c r="I47" s="1077"/>
      <c r="J47" s="1078"/>
      <c r="K47" s="1070" t="s">
        <v>86</v>
      </c>
      <c r="L47" s="159"/>
      <c r="M47" s="1070" t="s">
        <v>87</v>
      </c>
      <c r="N47" s="1070" t="s">
        <v>97</v>
      </c>
    </row>
    <row r="48" spans="1:29" x14ac:dyDescent="0.25">
      <c r="C48" s="1076"/>
      <c r="D48" s="1071"/>
      <c r="E48" s="1079" t="s">
        <v>28</v>
      </c>
      <c r="F48" s="1082" t="s">
        <v>57</v>
      </c>
      <c r="G48" s="1083"/>
      <c r="H48" s="1083"/>
      <c r="I48" s="1084"/>
      <c r="J48" s="1085" t="s">
        <v>59</v>
      </c>
      <c r="K48" s="1071"/>
      <c r="L48" s="160"/>
      <c r="M48" s="1071"/>
      <c r="N48" s="1071"/>
    </row>
    <row r="49" spans="1:14" x14ac:dyDescent="0.25">
      <c r="C49" s="1076"/>
      <c r="D49" s="1072"/>
      <c r="E49" s="1080"/>
      <c r="F49" s="1088" t="s">
        <v>58</v>
      </c>
      <c r="G49" s="1091" t="s">
        <v>62</v>
      </c>
      <c r="H49" s="1092"/>
      <c r="I49" s="1093"/>
      <c r="J49" s="1086"/>
      <c r="K49" s="1072"/>
      <c r="L49" s="161"/>
      <c r="M49" s="1072"/>
      <c r="N49" s="1072"/>
    </row>
    <row r="50" spans="1:14" x14ac:dyDescent="0.25">
      <c r="C50" s="1076"/>
      <c r="D50" s="1072"/>
      <c r="E50" s="1080"/>
      <c r="F50" s="1089"/>
      <c r="G50" s="1094" t="s">
        <v>31</v>
      </c>
      <c r="H50" s="1068" t="s">
        <v>61</v>
      </c>
      <c r="I50" s="1068" t="s">
        <v>60</v>
      </c>
      <c r="J50" s="1086"/>
      <c r="K50" s="1072"/>
      <c r="L50" s="161"/>
      <c r="M50" s="1072"/>
      <c r="N50" s="1072"/>
    </row>
    <row r="51" spans="1:14" x14ac:dyDescent="0.25">
      <c r="C51" s="1076"/>
      <c r="D51" s="1072"/>
      <c r="E51" s="1080"/>
      <c r="F51" s="1089"/>
      <c r="G51" s="1094"/>
      <c r="H51" s="1068"/>
      <c r="I51" s="1068"/>
      <c r="J51" s="1086"/>
      <c r="K51" s="1072"/>
      <c r="L51" s="161"/>
      <c r="M51" s="1072"/>
      <c r="N51" s="1072"/>
    </row>
    <row r="52" spans="1:14" x14ac:dyDescent="0.25">
      <c r="C52" s="1076"/>
      <c r="D52" s="1072"/>
      <c r="E52" s="1080"/>
      <c r="F52" s="1089"/>
      <c r="G52" s="1094"/>
      <c r="H52" s="1068"/>
      <c r="I52" s="1068"/>
      <c r="J52" s="1086"/>
      <c r="K52" s="1072"/>
      <c r="L52" s="161"/>
      <c r="M52" s="1072"/>
      <c r="N52" s="1072"/>
    </row>
    <row r="53" spans="1:14" ht="27.75" customHeight="1" thickBot="1" x14ac:dyDescent="0.3">
      <c r="C53" s="985"/>
      <c r="D53" s="1073"/>
      <c r="E53" s="1081"/>
      <c r="F53" s="1090"/>
      <c r="G53" s="1095"/>
      <c r="H53" s="1069"/>
      <c r="I53" s="1069"/>
      <c r="J53" s="1087"/>
      <c r="K53" s="1073"/>
      <c r="L53" s="162"/>
      <c r="M53" s="1073"/>
      <c r="N53" s="1073"/>
    </row>
    <row r="54" spans="1:14" ht="16.5" thickBot="1" x14ac:dyDescent="0.3">
      <c r="C54" s="29">
        <v>1</v>
      </c>
      <c r="D54" s="24">
        <v>2</v>
      </c>
      <c r="E54" s="25">
        <v>3</v>
      </c>
      <c r="F54" s="26">
        <v>4</v>
      </c>
      <c r="G54" s="26">
        <v>5</v>
      </c>
      <c r="H54" s="26">
        <v>6</v>
      </c>
      <c r="I54" s="26">
        <v>7</v>
      </c>
      <c r="J54" s="27">
        <v>8</v>
      </c>
      <c r="K54" s="26">
        <v>9</v>
      </c>
      <c r="L54" s="165"/>
      <c r="M54" s="27">
        <v>10</v>
      </c>
      <c r="N54" s="26">
        <v>11</v>
      </c>
    </row>
    <row r="55" spans="1:14" x14ac:dyDescent="0.25">
      <c r="A55" s="62" t="s">
        <v>17</v>
      </c>
      <c r="B55" s="62" t="s">
        <v>91</v>
      </c>
      <c r="C55" s="141" t="s">
        <v>26</v>
      </c>
      <c r="D55" s="39">
        <f>E55/30</f>
        <v>6</v>
      </c>
      <c r="E55" s="40">
        <f>F55+J55</f>
        <v>180</v>
      </c>
      <c r="F55" s="41">
        <f>G55+H55+I55</f>
        <v>0</v>
      </c>
      <c r="G55" s="41"/>
      <c r="H55" s="41"/>
      <c r="I55" s="41"/>
      <c r="J55" s="42">
        <v>180</v>
      </c>
      <c r="K55" s="55">
        <f>F55/15</f>
        <v>0</v>
      </c>
      <c r="L55" s="158"/>
      <c r="M55" s="83" t="s">
        <v>95</v>
      </c>
      <c r="N55" s="56">
        <f>F55/E55*100</f>
        <v>0</v>
      </c>
    </row>
    <row r="56" spans="1:14" x14ac:dyDescent="0.25">
      <c r="A56" s="62" t="s">
        <v>17</v>
      </c>
      <c r="B56" s="62" t="s">
        <v>91</v>
      </c>
      <c r="C56" s="140" t="s">
        <v>43</v>
      </c>
      <c r="D56" s="43">
        <v>21</v>
      </c>
      <c r="E56" s="44">
        <f t="shared" ref="E56:E65" si="23">F56+J56</f>
        <v>660</v>
      </c>
      <c r="F56" s="45">
        <f t="shared" ref="F56:F65" si="24">G56+H56+I56</f>
        <v>0</v>
      </c>
      <c r="G56" s="45"/>
      <c r="H56" s="45"/>
      <c r="I56" s="45"/>
      <c r="J56" s="46">
        <v>660</v>
      </c>
      <c r="K56" s="37">
        <f t="shared" ref="K56:K65" si="25">F56/15</f>
        <v>0</v>
      </c>
      <c r="L56" s="166"/>
      <c r="M56" s="35"/>
      <c r="N56" s="51"/>
    </row>
    <row r="57" spans="1:14" ht="16.5" customHeight="1" x14ac:dyDescent="0.25">
      <c r="A57" s="62" t="s">
        <v>17</v>
      </c>
      <c r="B57" s="62" t="s">
        <v>91</v>
      </c>
      <c r="C57" s="140" t="s">
        <v>94</v>
      </c>
      <c r="D57" s="43">
        <v>3</v>
      </c>
      <c r="E57" s="44">
        <f t="shared" si="23"/>
        <v>60</v>
      </c>
      <c r="F57" s="45">
        <f t="shared" si="24"/>
        <v>0</v>
      </c>
      <c r="G57" s="45"/>
      <c r="H57" s="45"/>
      <c r="I57" s="45"/>
      <c r="J57" s="46">
        <v>60</v>
      </c>
      <c r="K57" s="37">
        <f t="shared" si="25"/>
        <v>0</v>
      </c>
      <c r="L57" s="166"/>
      <c r="M57" s="35"/>
      <c r="N57" s="51"/>
    </row>
    <row r="58" spans="1:14" x14ac:dyDescent="0.25">
      <c r="C58" s="33"/>
      <c r="D58" s="43">
        <f t="shared" ref="D58:D65" si="26">E58/30</f>
        <v>0</v>
      </c>
      <c r="E58" s="44">
        <f t="shared" si="23"/>
        <v>0</v>
      </c>
      <c r="F58" s="45">
        <f t="shared" si="24"/>
        <v>0</v>
      </c>
      <c r="G58" s="45"/>
      <c r="H58" s="45"/>
      <c r="I58" s="45"/>
      <c r="J58" s="46"/>
      <c r="K58" s="37">
        <f t="shared" si="25"/>
        <v>0</v>
      </c>
      <c r="L58" s="166"/>
      <c r="M58" s="35"/>
      <c r="N58" s="51"/>
    </row>
    <row r="59" spans="1:14" x14ac:dyDescent="0.25">
      <c r="C59" s="33"/>
      <c r="D59" s="43">
        <f t="shared" si="26"/>
        <v>0</v>
      </c>
      <c r="E59" s="44">
        <f t="shared" si="23"/>
        <v>0</v>
      </c>
      <c r="F59" s="45">
        <f t="shared" si="24"/>
        <v>0</v>
      </c>
      <c r="G59" s="45"/>
      <c r="H59" s="45"/>
      <c r="I59" s="45"/>
      <c r="J59" s="46"/>
      <c r="K59" s="37">
        <f t="shared" si="25"/>
        <v>0</v>
      </c>
      <c r="L59" s="166"/>
      <c r="M59" s="35"/>
      <c r="N59" s="51"/>
    </row>
    <row r="60" spans="1:14" x14ac:dyDescent="0.25">
      <c r="C60" s="33"/>
      <c r="D60" s="43">
        <f t="shared" si="26"/>
        <v>0</v>
      </c>
      <c r="E60" s="44">
        <f t="shared" si="23"/>
        <v>0</v>
      </c>
      <c r="F60" s="45">
        <f t="shared" si="24"/>
        <v>0</v>
      </c>
      <c r="G60" s="45"/>
      <c r="H60" s="45"/>
      <c r="I60" s="45"/>
      <c r="J60" s="46"/>
      <c r="K60" s="37">
        <f t="shared" si="25"/>
        <v>0</v>
      </c>
      <c r="L60" s="166"/>
      <c r="M60" s="35"/>
      <c r="N60" s="51"/>
    </row>
    <row r="61" spans="1:14" x14ac:dyDescent="0.25">
      <c r="C61" s="33"/>
      <c r="D61" s="43">
        <f t="shared" si="26"/>
        <v>0</v>
      </c>
      <c r="E61" s="44">
        <f t="shared" si="23"/>
        <v>0</v>
      </c>
      <c r="F61" s="45">
        <f t="shared" si="24"/>
        <v>0</v>
      </c>
      <c r="G61" s="45"/>
      <c r="H61" s="45"/>
      <c r="I61" s="45"/>
      <c r="J61" s="46"/>
      <c r="K61" s="37">
        <f t="shared" si="25"/>
        <v>0</v>
      </c>
      <c r="L61" s="166"/>
      <c r="M61" s="35"/>
      <c r="N61" s="51"/>
    </row>
    <row r="62" spans="1:14" x14ac:dyDescent="0.25">
      <c r="C62" s="33"/>
      <c r="D62" s="43">
        <f t="shared" si="26"/>
        <v>0</v>
      </c>
      <c r="E62" s="44">
        <f t="shared" si="23"/>
        <v>0</v>
      </c>
      <c r="F62" s="45">
        <f t="shared" si="24"/>
        <v>0</v>
      </c>
      <c r="G62" s="45"/>
      <c r="H62" s="45"/>
      <c r="I62" s="45"/>
      <c r="J62" s="46"/>
      <c r="K62" s="37">
        <f t="shared" si="25"/>
        <v>0</v>
      </c>
      <c r="L62" s="166"/>
      <c r="M62" s="35"/>
      <c r="N62" s="51"/>
    </row>
    <row r="63" spans="1:14" x14ac:dyDescent="0.25">
      <c r="C63" s="33"/>
      <c r="D63" s="43">
        <f t="shared" si="26"/>
        <v>0</v>
      </c>
      <c r="E63" s="44">
        <f t="shared" si="23"/>
        <v>0</v>
      </c>
      <c r="F63" s="45">
        <f t="shared" si="24"/>
        <v>0</v>
      </c>
      <c r="G63" s="45"/>
      <c r="H63" s="45"/>
      <c r="I63" s="45"/>
      <c r="J63" s="46"/>
      <c r="K63" s="37">
        <f t="shared" si="25"/>
        <v>0</v>
      </c>
      <c r="L63" s="166"/>
      <c r="M63" s="35"/>
      <c r="N63" s="51"/>
    </row>
    <row r="64" spans="1:14" x14ac:dyDescent="0.25">
      <c r="C64" s="33"/>
      <c r="D64" s="43">
        <f t="shared" si="26"/>
        <v>0</v>
      </c>
      <c r="E64" s="44">
        <f t="shared" si="23"/>
        <v>0</v>
      </c>
      <c r="F64" s="45">
        <f t="shared" si="24"/>
        <v>0</v>
      </c>
      <c r="G64" s="45"/>
      <c r="H64" s="45"/>
      <c r="I64" s="45"/>
      <c r="J64" s="46"/>
      <c r="K64" s="37">
        <f t="shared" si="25"/>
        <v>0</v>
      </c>
      <c r="L64" s="166"/>
      <c r="M64" s="35"/>
      <c r="N64" s="51"/>
    </row>
    <row r="65" spans="1:35" ht="16.5" thickBot="1" x14ac:dyDescent="0.3">
      <c r="C65" s="34"/>
      <c r="D65" s="47">
        <f t="shared" si="26"/>
        <v>0</v>
      </c>
      <c r="E65" s="48">
        <f t="shared" si="23"/>
        <v>0</v>
      </c>
      <c r="F65" s="49">
        <f t="shared" si="24"/>
        <v>0</v>
      </c>
      <c r="G65" s="49"/>
      <c r="H65" s="49"/>
      <c r="I65" s="49"/>
      <c r="J65" s="50"/>
      <c r="K65" s="38">
        <f t="shared" si="25"/>
        <v>0</v>
      </c>
      <c r="L65" s="167"/>
      <c r="M65" s="36"/>
      <c r="N65" s="52"/>
      <c r="V65" s="1060" t="s">
        <v>190</v>
      </c>
      <c r="W65" s="1060"/>
      <c r="X65" s="1060" t="s">
        <v>191</v>
      </c>
      <c r="Y65" s="1060"/>
      <c r="Z65" s="1060" t="s">
        <v>192</v>
      </c>
      <c r="AA65" s="1060"/>
      <c r="AB65" s="168" t="s">
        <v>193</v>
      </c>
      <c r="AC65" s="168"/>
    </row>
    <row r="66" spans="1:35" ht="16.5" thickBot="1" x14ac:dyDescent="0.3">
      <c r="C66" s="30" t="s">
        <v>24</v>
      </c>
      <c r="D66" s="32">
        <f>SUM(D55:D65)</f>
        <v>30</v>
      </c>
      <c r="E66" s="32">
        <f>SUM(E55:E65)</f>
        <v>900</v>
      </c>
      <c r="F66" s="32">
        <f>SUM(F55:F65)</f>
        <v>0</v>
      </c>
      <c r="G66" s="32">
        <f t="shared" ref="G66:K66" si="27">SUM(G55:G65)</f>
        <v>0</v>
      </c>
      <c r="H66" s="32">
        <f t="shared" si="27"/>
        <v>0</v>
      </c>
      <c r="I66" s="32">
        <f t="shared" si="27"/>
        <v>0</v>
      </c>
      <c r="J66" s="32">
        <f t="shared" si="27"/>
        <v>900</v>
      </c>
      <c r="K66" s="32">
        <f t="shared" si="27"/>
        <v>0</v>
      </c>
      <c r="L66" s="164"/>
      <c r="M66" s="23"/>
      <c r="N66" s="23"/>
      <c r="V66" s="168" t="s">
        <v>194</v>
      </c>
      <c r="W66" s="168" t="s">
        <v>15</v>
      </c>
      <c r="X66" s="168" t="s">
        <v>194</v>
      </c>
      <c r="Y66" s="168" t="s">
        <v>15</v>
      </c>
      <c r="Z66" s="168" t="s">
        <v>194</v>
      </c>
      <c r="AA66" s="168" t="s">
        <v>15</v>
      </c>
      <c r="AB66" s="169" t="s">
        <v>194</v>
      </c>
      <c r="AC66" s="169" t="s">
        <v>15</v>
      </c>
      <c r="AF66" t="s">
        <v>190</v>
      </c>
      <c r="AG66" t="s">
        <v>191</v>
      </c>
      <c r="AH66" t="s">
        <v>192</v>
      </c>
      <c r="AI66" t="s">
        <v>193</v>
      </c>
    </row>
    <row r="67" spans="1:35" x14ac:dyDescent="0.25">
      <c r="C67" s="31" t="s">
        <v>88</v>
      </c>
      <c r="D67" s="12">
        <f>30-D66</f>
        <v>0</v>
      </c>
      <c r="U67" t="s">
        <v>203</v>
      </c>
      <c r="AF67"/>
      <c r="AG67"/>
      <c r="AH67"/>
      <c r="AI67"/>
    </row>
    <row r="68" spans="1:35" x14ac:dyDescent="0.25">
      <c r="U68" t="s">
        <v>204</v>
      </c>
      <c r="V68">
        <f>SUMIFS(T$10:T$17,$A$10:$A$17,$A$74,$B$10:$B$17,$B74)</f>
        <v>0</v>
      </c>
      <c r="W68">
        <f t="shared" ref="W68:AC68" si="28">SUMIFS(U$10:U$17,$A$10:$A$17,$A$74,$B$10:$B$17,$B74)</f>
        <v>0</v>
      </c>
      <c r="X68">
        <f t="shared" si="28"/>
        <v>0</v>
      </c>
      <c r="Y68">
        <f t="shared" si="28"/>
        <v>0</v>
      </c>
      <c r="Z68">
        <f t="shared" si="28"/>
        <v>4</v>
      </c>
      <c r="AA68">
        <f t="shared" si="28"/>
        <v>4</v>
      </c>
      <c r="AB68">
        <f t="shared" si="28"/>
        <v>4</v>
      </c>
      <c r="AC68">
        <f t="shared" si="28"/>
        <v>0</v>
      </c>
      <c r="AF68">
        <f>V68+W68</f>
        <v>0</v>
      </c>
      <c r="AG68">
        <f>X68+Y68</f>
        <v>0</v>
      </c>
      <c r="AH68">
        <f>Z68+AA68</f>
        <v>8</v>
      </c>
      <c r="AI68">
        <f>SUM(AF68:AH68)</f>
        <v>8</v>
      </c>
    </row>
    <row r="69" spans="1:35" x14ac:dyDescent="0.25">
      <c r="C69" s="70" t="s">
        <v>24</v>
      </c>
      <c r="D69" s="66">
        <f>D66+D43+D21</f>
        <v>85.5</v>
      </c>
      <c r="E69" s="66">
        <f>E66+E43+E21</f>
        <v>2565</v>
      </c>
      <c r="F69" s="63"/>
      <c r="G69" s="63"/>
      <c r="H69" s="28"/>
      <c r="I69" s="28"/>
      <c r="J69" s="28"/>
      <c r="K69" s="28"/>
      <c r="L69" s="28"/>
      <c r="M69" s="28">
        <f>M66+M43+M21</f>
        <v>0</v>
      </c>
      <c r="U69" t="s">
        <v>205</v>
      </c>
      <c r="V69">
        <f>SUMIFS(T$10:T$17,$A$10:$A$17,$A$75,$B$10:$B$17,$B75)</f>
        <v>4</v>
      </c>
      <c r="W69">
        <f t="shared" ref="W69:AC69" si="29">SUMIFS(U$10:U$17,$A$10:$A$17,$A$75,$B$10:$B$17,$B75)</f>
        <v>0</v>
      </c>
      <c r="X69">
        <f t="shared" si="29"/>
        <v>0</v>
      </c>
      <c r="Y69">
        <f t="shared" si="29"/>
        <v>0</v>
      </c>
      <c r="Z69">
        <f t="shared" si="29"/>
        <v>0</v>
      </c>
      <c r="AA69">
        <f t="shared" si="29"/>
        <v>0</v>
      </c>
      <c r="AB69">
        <f t="shared" si="29"/>
        <v>4</v>
      </c>
      <c r="AC69">
        <f t="shared" si="29"/>
        <v>0</v>
      </c>
      <c r="AF69">
        <f t="shared" ref="AF69:AF78" si="30">V69+W69</f>
        <v>4</v>
      </c>
      <c r="AG69">
        <f t="shared" ref="AG69:AG78" si="31">X69+Y69</f>
        <v>0</v>
      </c>
      <c r="AH69">
        <f t="shared" ref="AH69:AH78" si="32">Z69+AA69</f>
        <v>0</v>
      </c>
      <c r="AI69">
        <f t="shared" ref="AI69:AI78" si="33">SUM(AF69:AH69)</f>
        <v>4</v>
      </c>
    </row>
    <row r="70" spans="1:35" x14ac:dyDescent="0.25">
      <c r="A70" s="62"/>
      <c r="B70" s="62" t="s">
        <v>91</v>
      </c>
      <c r="C70" s="70" t="s">
        <v>90</v>
      </c>
      <c r="D70" s="64">
        <f>SUMIF($B$10:$B$66,B70,$D$10:$D$66)</f>
        <v>58</v>
      </c>
      <c r="E70" s="62">
        <f>D70*30</f>
        <v>1740</v>
      </c>
      <c r="F70" s="65">
        <f>E70/$E$69*100</f>
        <v>67.836257309941516</v>
      </c>
      <c r="G70" s="62"/>
      <c r="U70" t="s">
        <v>206</v>
      </c>
      <c r="V70">
        <f>SUMIFS(T$10:T$17,$A$10:$A$17,$A$77,$B$10:$B$17,$B77)</f>
        <v>8</v>
      </c>
      <c r="W70">
        <f t="shared" ref="W70:AC70" si="34">SUMIFS(U$10:U$17,$A$10:$A$17,$A$77,$B$10:$B$17,$B77)</f>
        <v>4</v>
      </c>
      <c r="X70">
        <f t="shared" si="34"/>
        <v>0</v>
      </c>
      <c r="Y70">
        <f t="shared" si="34"/>
        <v>0</v>
      </c>
      <c r="Z70">
        <f t="shared" si="34"/>
        <v>0</v>
      </c>
      <c r="AA70">
        <f t="shared" si="34"/>
        <v>4</v>
      </c>
      <c r="AB70">
        <f t="shared" si="34"/>
        <v>8</v>
      </c>
      <c r="AC70">
        <f t="shared" si="34"/>
        <v>8</v>
      </c>
      <c r="AF70">
        <f t="shared" si="30"/>
        <v>12</v>
      </c>
      <c r="AG70">
        <f t="shared" si="31"/>
        <v>0</v>
      </c>
      <c r="AH70">
        <f t="shared" si="32"/>
        <v>4</v>
      </c>
      <c r="AI70">
        <f t="shared" si="33"/>
        <v>16</v>
      </c>
    </row>
    <row r="71" spans="1:35" x14ac:dyDescent="0.25">
      <c r="A71" s="62"/>
      <c r="B71" s="62" t="s">
        <v>92</v>
      </c>
      <c r="C71" s="70" t="s">
        <v>93</v>
      </c>
      <c r="D71" s="64">
        <f>SUMIF($B$10:$B$66,B71,$D$10:$D$66)</f>
        <v>27.5</v>
      </c>
      <c r="E71" s="62">
        <f t="shared" ref="E71:E78" si="35">D71*30</f>
        <v>825</v>
      </c>
      <c r="F71" s="65">
        <f t="shared" ref="F71:F77" si="36">E71/$E$69*100</f>
        <v>32.163742690058477</v>
      </c>
      <c r="G71" s="62"/>
      <c r="U71" t="s">
        <v>207</v>
      </c>
      <c r="V71">
        <f>SUMIFS(T$10:T$17,$A$10:$A$17,$A$78,$B$10:$B$17,$B78)</f>
        <v>16</v>
      </c>
      <c r="W71">
        <f t="shared" ref="W71:AC71" si="37">SUMIFS(U$10:U$17,$A$10:$A$17,$A$78,$B$10:$B$17,$B78)</f>
        <v>0</v>
      </c>
      <c r="X71">
        <f t="shared" si="37"/>
        <v>4</v>
      </c>
      <c r="Y71">
        <f t="shared" si="37"/>
        <v>0</v>
      </c>
      <c r="Z71">
        <f t="shared" si="37"/>
        <v>4</v>
      </c>
      <c r="AA71">
        <f t="shared" si="37"/>
        <v>0</v>
      </c>
      <c r="AB71">
        <f t="shared" si="37"/>
        <v>24</v>
      </c>
      <c r="AC71">
        <f t="shared" si="37"/>
        <v>0</v>
      </c>
      <c r="AF71">
        <f t="shared" si="30"/>
        <v>16</v>
      </c>
      <c r="AG71">
        <f t="shared" si="31"/>
        <v>4</v>
      </c>
      <c r="AH71">
        <f t="shared" si="32"/>
        <v>4</v>
      </c>
      <c r="AI71">
        <f t="shared" si="33"/>
        <v>24</v>
      </c>
    </row>
    <row r="72" spans="1:35" x14ac:dyDescent="0.25">
      <c r="A72" s="62"/>
      <c r="B72" s="62"/>
      <c r="D72" s="62"/>
      <c r="E72" s="62"/>
      <c r="F72" s="62"/>
      <c r="G72" s="62"/>
      <c r="U72" s="176" t="s">
        <v>208</v>
      </c>
      <c r="V72">
        <f>SUM(V68:V71)</f>
        <v>28</v>
      </c>
      <c r="W72">
        <f t="shared" ref="W72:AC72" si="38">SUM(W68:W71)</f>
        <v>4</v>
      </c>
      <c r="X72">
        <f t="shared" si="38"/>
        <v>4</v>
      </c>
      <c r="Y72">
        <f t="shared" si="38"/>
        <v>0</v>
      </c>
      <c r="Z72">
        <f t="shared" si="38"/>
        <v>8</v>
      </c>
      <c r="AA72">
        <f t="shared" si="38"/>
        <v>8</v>
      </c>
      <c r="AB72">
        <f t="shared" si="38"/>
        <v>40</v>
      </c>
      <c r="AC72">
        <f t="shared" si="38"/>
        <v>8</v>
      </c>
      <c r="AF72">
        <f t="shared" si="30"/>
        <v>32</v>
      </c>
      <c r="AG72">
        <f t="shared" si="31"/>
        <v>4</v>
      </c>
      <c r="AH72">
        <f t="shared" si="32"/>
        <v>16</v>
      </c>
      <c r="AI72">
        <f t="shared" si="33"/>
        <v>52</v>
      </c>
    </row>
    <row r="73" spans="1:35" x14ac:dyDescent="0.25">
      <c r="A73" s="62"/>
      <c r="B73" s="62"/>
      <c r="C73" s="70" t="s">
        <v>99</v>
      </c>
      <c r="D73" s="67">
        <f>D74+D75</f>
        <v>16</v>
      </c>
      <c r="E73" s="62"/>
      <c r="F73" s="62"/>
      <c r="G73" s="62"/>
      <c r="U73" t="s">
        <v>209</v>
      </c>
      <c r="AF73">
        <f t="shared" si="30"/>
        <v>0</v>
      </c>
      <c r="AG73">
        <f t="shared" si="31"/>
        <v>0</v>
      </c>
      <c r="AH73">
        <f t="shared" si="32"/>
        <v>0</v>
      </c>
      <c r="AI73">
        <f t="shared" si="33"/>
        <v>0</v>
      </c>
    </row>
    <row r="74" spans="1:35" x14ac:dyDescent="0.25">
      <c r="A74" s="62" t="s">
        <v>98</v>
      </c>
      <c r="B74" s="62" t="s">
        <v>91</v>
      </c>
      <c r="C74" s="70" t="s">
        <v>90</v>
      </c>
      <c r="D74" s="62">
        <f>SUMIFS($D$3:$D$66,$A$3:$A$66,A74,$B$3:$B$66,B74)</f>
        <v>9</v>
      </c>
      <c r="E74" s="62">
        <f t="shared" si="35"/>
        <v>270</v>
      </c>
      <c r="F74" s="65">
        <f t="shared" si="36"/>
        <v>10.526315789473683</v>
      </c>
      <c r="G74" s="62"/>
      <c r="U74" t="s">
        <v>204</v>
      </c>
      <c r="V74">
        <f>SUMIFS(T$32:T$40,$A$32:$A$40,$A$74,$B$32:$B$40,$B74)</f>
        <v>6</v>
      </c>
      <c r="W74">
        <f t="shared" ref="W74:AC74" si="39">SUMIFS(U$32:U$40,$A$32:$A$40,$A$74,$B$32:$B$40,$B74)</f>
        <v>0</v>
      </c>
      <c r="X74">
        <f t="shared" si="39"/>
        <v>0</v>
      </c>
      <c r="Y74">
        <f t="shared" si="39"/>
        <v>0</v>
      </c>
      <c r="Z74">
        <f t="shared" si="39"/>
        <v>2</v>
      </c>
      <c r="AA74">
        <f t="shared" si="39"/>
        <v>0</v>
      </c>
      <c r="AB74">
        <f t="shared" si="39"/>
        <v>8</v>
      </c>
      <c r="AC74">
        <f t="shared" si="39"/>
        <v>0</v>
      </c>
      <c r="AF74">
        <f t="shared" si="30"/>
        <v>6</v>
      </c>
      <c r="AG74">
        <f t="shared" si="31"/>
        <v>0</v>
      </c>
      <c r="AH74">
        <f t="shared" si="32"/>
        <v>2</v>
      </c>
      <c r="AI74">
        <f t="shared" si="33"/>
        <v>8</v>
      </c>
    </row>
    <row r="75" spans="1:35" x14ac:dyDescent="0.25">
      <c r="A75" s="62" t="s">
        <v>98</v>
      </c>
      <c r="B75" s="62" t="s">
        <v>92</v>
      </c>
      <c r="C75" s="70" t="s">
        <v>93</v>
      </c>
      <c r="D75" s="62">
        <f>SUMIFS($D$3:$D$66,$A$3:$A$66,A75,$B$3:$B$66,B75)</f>
        <v>7</v>
      </c>
      <c r="E75" s="62">
        <f t="shared" si="35"/>
        <v>210</v>
      </c>
      <c r="F75" s="65">
        <f>E75/$E$69*100</f>
        <v>8.1871345029239766</v>
      </c>
      <c r="G75" s="62">
        <f>D75/D73*100</f>
        <v>43.75</v>
      </c>
      <c r="U75" t="s">
        <v>205</v>
      </c>
      <c r="V75">
        <f>SUMIFS(T$32:T$40,$A$32:$A$40,$A$75,$B$32:$B$40,$B75)</f>
        <v>4</v>
      </c>
      <c r="W75">
        <f t="shared" ref="W75:AC75" si="40">SUMIFS(U$32:U$40,$A$32:$A$40,$A$75,$B$32:$B$40,$B75)</f>
        <v>0</v>
      </c>
      <c r="X75">
        <f t="shared" si="40"/>
        <v>0</v>
      </c>
      <c r="Y75">
        <f t="shared" si="40"/>
        <v>0</v>
      </c>
      <c r="Z75">
        <f t="shared" si="40"/>
        <v>4</v>
      </c>
      <c r="AA75">
        <f t="shared" si="40"/>
        <v>0</v>
      </c>
      <c r="AB75">
        <f t="shared" si="40"/>
        <v>8</v>
      </c>
      <c r="AC75">
        <f t="shared" si="40"/>
        <v>0</v>
      </c>
      <c r="AF75">
        <f t="shared" si="30"/>
        <v>4</v>
      </c>
      <c r="AG75">
        <f t="shared" si="31"/>
        <v>0</v>
      </c>
      <c r="AH75">
        <f t="shared" si="32"/>
        <v>4</v>
      </c>
      <c r="AI75">
        <f t="shared" si="33"/>
        <v>8</v>
      </c>
    </row>
    <row r="76" spans="1:35" x14ac:dyDescent="0.25">
      <c r="A76" s="62"/>
      <c r="B76" s="62"/>
      <c r="C76" s="70" t="s">
        <v>100</v>
      </c>
      <c r="D76" s="67">
        <f>D77+D78</f>
        <v>69.5</v>
      </c>
      <c r="E76" s="62"/>
      <c r="F76" s="62"/>
      <c r="G76" s="62"/>
      <c r="U76" t="s">
        <v>206</v>
      </c>
      <c r="V76">
        <f>SUMIFS(T$32:T$40,$A$32:$A$40,$A$77,$B$32:$B$40,$B77)</f>
        <v>8</v>
      </c>
      <c r="W76">
        <f t="shared" ref="W76:AC76" si="41">SUMIFS(U$32:U$40,$A$32:$A$40,$A$77,$B$32:$B$40,$B77)</f>
        <v>6</v>
      </c>
      <c r="X76">
        <f t="shared" si="41"/>
        <v>0</v>
      </c>
      <c r="Y76">
        <f t="shared" si="41"/>
        <v>0</v>
      </c>
      <c r="Z76">
        <f t="shared" si="41"/>
        <v>8</v>
      </c>
      <c r="AA76">
        <f t="shared" si="41"/>
        <v>2</v>
      </c>
      <c r="AB76">
        <f t="shared" si="41"/>
        <v>16</v>
      </c>
      <c r="AC76">
        <f t="shared" si="41"/>
        <v>8</v>
      </c>
      <c r="AF76">
        <f t="shared" si="30"/>
        <v>14</v>
      </c>
      <c r="AG76">
        <f t="shared" si="31"/>
        <v>0</v>
      </c>
      <c r="AH76">
        <f t="shared" si="32"/>
        <v>10</v>
      </c>
      <c r="AI76">
        <f t="shared" si="33"/>
        <v>24</v>
      </c>
    </row>
    <row r="77" spans="1:35" x14ac:dyDescent="0.25">
      <c r="A77" s="62" t="s">
        <v>17</v>
      </c>
      <c r="B77" s="62" t="s">
        <v>91</v>
      </c>
      <c r="C77" s="70" t="s">
        <v>90</v>
      </c>
      <c r="D77" s="62">
        <f>SUMIFS($D$3:$D$66,$A$3:$A$66,A77,$B$3:$B$66,B77)</f>
        <v>49</v>
      </c>
      <c r="E77" s="62">
        <f t="shared" si="35"/>
        <v>1470</v>
      </c>
      <c r="F77" s="65">
        <f t="shared" si="36"/>
        <v>57.309941520467831</v>
      </c>
      <c r="G77" s="62"/>
      <c r="U77" t="s">
        <v>207</v>
      </c>
      <c r="V77">
        <f>SUMIFS(T$32:T$40,$A$32:$A$40,$A$78,$B$32:$B$40,$B78)</f>
        <v>10</v>
      </c>
      <c r="W77">
        <f t="shared" ref="W77:AC77" si="42">SUMIFS(U$32:U$40,$A$32:$A$40,$A$78,$B$32:$B$40,$B78)</f>
        <v>2</v>
      </c>
      <c r="X77">
        <f t="shared" si="42"/>
        <v>0</v>
      </c>
      <c r="Y77">
        <f t="shared" si="42"/>
        <v>0</v>
      </c>
      <c r="Z77">
        <f t="shared" si="42"/>
        <v>2</v>
      </c>
      <c r="AA77">
        <f t="shared" si="42"/>
        <v>2</v>
      </c>
      <c r="AB77">
        <f t="shared" si="42"/>
        <v>12</v>
      </c>
      <c r="AC77">
        <f t="shared" si="42"/>
        <v>4</v>
      </c>
      <c r="AF77">
        <f t="shared" si="30"/>
        <v>12</v>
      </c>
      <c r="AG77">
        <f t="shared" si="31"/>
        <v>0</v>
      </c>
      <c r="AH77">
        <f t="shared" si="32"/>
        <v>4</v>
      </c>
      <c r="AI77">
        <f t="shared" si="33"/>
        <v>16</v>
      </c>
    </row>
    <row r="78" spans="1:35" x14ac:dyDescent="0.25">
      <c r="A78" s="62" t="s">
        <v>17</v>
      </c>
      <c r="B78" s="62" t="s">
        <v>92</v>
      </c>
      <c r="C78" s="70" t="s">
        <v>93</v>
      </c>
      <c r="D78" s="62">
        <f>SUMIFS($D$3:$D$66,$A$3:$A$66,A78,$B$3:$B$66,B78)</f>
        <v>20.5</v>
      </c>
      <c r="E78" s="62">
        <f t="shared" si="35"/>
        <v>615</v>
      </c>
      <c r="F78" s="65">
        <f>E78/$E$69*100</f>
        <v>23.976608187134502</v>
      </c>
      <c r="G78" s="62">
        <f>D78/D76*100</f>
        <v>29.496402877697843</v>
      </c>
      <c r="U78" s="176" t="s">
        <v>208</v>
      </c>
      <c r="V78">
        <f>SUM(V74:V77)</f>
        <v>28</v>
      </c>
      <c r="W78">
        <f t="shared" ref="W78:AC78" si="43">SUM(W74:W77)</f>
        <v>8</v>
      </c>
      <c r="X78">
        <f t="shared" si="43"/>
        <v>0</v>
      </c>
      <c r="Y78">
        <f t="shared" si="43"/>
        <v>0</v>
      </c>
      <c r="Z78">
        <f t="shared" si="43"/>
        <v>16</v>
      </c>
      <c r="AA78">
        <f t="shared" si="43"/>
        <v>4</v>
      </c>
      <c r="AB78">
        <f t="shared" si="43"/>
        <v>44</v>
      </c>
      <c r="AC78">
        <f t="shared" si="43"/>
        <v>12</v>
      </c>
      <c r="AF78">
        <f t="shared" si="30"/>
        <v>36</v>
      </c>
      <c r="AG78">
        <f t="shared" si="31"/>
        <v>0</v>
      </c>
      <c r="AH78">
        <f t="shared" si="32"/>
        <v>20</v>
      </c>
      <c r="AI78">
        <f t="shared" si="33"/>
        <v>56</v>
      </c>
    </row>
    <row r="82" spans="20:29" x14ac:dyDescent="0.25">
      <c r="U82" t="s">
        <v>193</v>
      </c>
      <c r="V82">
        <f>V72+V78</f>
        <v>56</v>
      </c>
      <c r="W82">
        <f t="shared" ref="W82:AC82" si="44">W72+W78</f>
        <v>12</v>
      </c>
      <c r="X82">
        <f t="shared" si="44"/>
        <v>4</v>
      </c>
      <c r="Y82">
        <f t="shared" si="44"/>
        <v>0</v>
      </c>
      <c r="Z82">
        <f t="shared" si="44"/>
        <v>24</v>
      </c>
      <c r="AA82">
        <f t="shared" si="44"/>
        <v>12</v>
      </c>
      <c r="AB82">
        <f t="shared" si="44"/>
        <v>84</v>
      </c>
      <c r="AC82">
        <f t="shared" si="44"/>
        <v>20</v>
      </c>
    </row>
    <row r="85" spans="20:29" x14ac:dyDescent="0.25">
      <c r="U85" t="s">
        <v>204</v>
      </c>
      <c r="V85">
        <f>V68+V74</f>
        <v>6</v>
      </c>
      <c r="W85">
        <f t="shared" ref="W85:AC85" si="45">W68+W74</f>
        <v>0</v>
      </c>
      <c r="X85">
        <f t="shared" si="45"/>
        <v>0</v>
      </c>
      <c r="Y85">
        <f t="shared" si="45"/>
        <v>0</v>
      </c>
      <c r="Z85">
        <f t="shared" si="45"/>
        <v>6</v>
      </c>
      <c r="AA85">
        <f t="shared" si="45"/>
        <v>4</v>
      </c>
      <c r="AB85">
        <f t="shared" si="45"/>
        <v>12</v>
      </c>
      <c r="AC85">
        <f t="shared" si="45"/>
        <v>0</v>
      </c>
    </row>
    <row r="86" spans="20:29" x14ac:dyDescent="0.25">
      <c r="U86" t="s">
        <v>205</v>
      </c>
      <c r="V86">
        <f>V69+V75</f>
        <v>8</v>
      </c>
      <c r="W86">
        <f t="shared" ref="W86:AC86" si="46">W69+W75</f>
        <v>0</v>
      </c>
      <c r="X86">
        <f t="shared" si="46"/>
        <v>0</v>
      </c>
      <c r="Y86">
        <f t="shared" si="46"/>
        <v>0</v>
      </c>
      <c r="Z86">
        <f t="shared" si="46"/>
        <v>4</v>
      </c>
      <c r="AA86">
        <f t="shared" si="46"/>
        <v>0</v>
      </c>
      <c r="AB86">
        <f t="shared" si="46"/>
        <v>12</v>
      </c>
      <c r="AC86">
        <f t="shared" si="46"/>
        <v>0</v>
      </c>
    </row>
    <row r="87" spans="20:29" x14ac:dyDescent="0.25">
      <c r="U87" t="s">
        <v>206</v>
      </c>
      <c r="V87">
        <f t="shared" ref="V87:AC88" si="47">V70+V76</f>
        <v>16</v>
      </c>
      <c r="W87">
        <f t="shared" si="47"/>
        <v>10</v>
      </c>
      <c r="X87">
        <f t="shared" si="47"/>
        <v>0</v>
      </c>
      <c r="Y87">
        <f t="shared" si="47"/>
        <v>0</v>
      </c>
      <c r="Z87">
        <f t="shared" si="47"/>
        <v>8</v>
      </c>
      <c r="AA87">
        <f t="shared" si="47"/>
        <v>6</v>
      </c>
      <c r="AB87">
        <f t="shared" si="47"/>
        <v>24</v>
      </c>
      <c r="AC87">
        <f t="shared" si="47"/>
        <v>16</v>
      </c>
    </row>
    <row r="88" spans="20:29" x14ac:dyDescent="0.25">
      <c r="U88" t="s">
        <v>207</v>
      </c>
      <c r="V88">
        <f t="shared" si="47"/>
        <v>26</v>
      </c>
      <c r="W88">
        <f t="shared" si="47"/>
        <v>2</v>
      </c>
      <c r="X88">
        <f t="shared" si="47"/>
        <v>4</v>
      </c>
      <c r="Y88">
        <f t="shared" si="47"/>
        <v>0</v>
      </c>
      <c r="Z88">
        <f t="shared" si="47"/>
        <v>6</v>
      </c>
      <c r="AA88">
        <f t="shared" si="47"/>
        <v>2</v>
      </c>
      <c r="AB88">
        <f t="shared" si="47"/>
        <v>36</v>
      </c>
      <c r="AC88">
        <f t="shared" si="47"/>
        <v>4</v>
      </c>
    </row>
    <row r="91" spans="20:29" x14ac:dyDescent="0.25">
      <c r="U91" t="s">
        <v>90</v>
      </c>
    </row>
    <row r="92" spans="20:29" x14ac:dyDescent="0.25">
      <c r="U92" t="s">
        <v>93</v>
      </c>
    </row>
    <row r="95" spans="20:29" x14ac:dyDescent="0.25">
      <c r="T95" t="s">
        <v>210</v>
      </c>
      <c r="U95" t="s">
        <v>91</v>
      </c>
      <c r="V95">
        <f>V68+V70</f>
        <v>8</v>
      </c>
      <c r="W95">
        <f t="shared" ref="W95:AC95" si="48">W68+W70</f>
        <v>4</v>
      </c>
      <c r="X95">
        <f t="shared" si="48"/>
        <v>0</v>
      </c>
      <c r="Y95">
        <f t="shared" si="48"/>
        <v>0</v>
      </c>
      <c r="Z95">
        <f t="shared" si="48"/>
        <v>4</v>
      </c>
      <c r="AA95">
        <f t="shared" si="48"/>
        <v>8</v>
      </c>
      <c r="AB95">
        <f t="shared" si="48"/>
        <v>12</v>
      </c>
      <c r="AC95">
        <f t="shared" si="48"/>
        <v>8</v>
      </c>
    </row>
    <row r="96" spans="20:29" x14ac:dyDescent="0.25">
      <c r="U96" t="s">
        <v>92</v>
      </c>
      <c r="V96">
        <f>V69+V71</f>
        <v>20</v>
      </c>
      <c r="W96">
        <f t="shared" ref="W96:AC96" si="49">W69+W71</f>
        <v>0</v>
      </c>
      <c r="X96">
        <f t="shared" si="49"/>
        <v>4</v>
      </c>
      <c r="Y96">
        <f t="shared" si="49"/>
        <v>0</v>
      </c>
      <c r="Z96">
        <f t="shared" si="49"/>
        <v>4</v>
      </c>
      <c r="AA96">
        <f t="shared" si="49"/>
        <v>0</v>
      </c>
      <c r="AB96">
        <f t="shared" si="49"/>
        <v>28</v>
      </c>
      <c r="AC96">
        <f t="shared" si="49"/>
        <v>0</v>
      </c>
    </row>
    <row r="98" spans="20:29" x14ac:dyDescent="0.25">
      <c r="T98" t="s">
        <v>211</v>
      </c>
      <c r="U98" t="s">
        <v>91</v>
      </c>
      <c r="V98">
        <f>V74+V76</f>
        <v>14</v>
      </c>
      <c r="W98">
        <f t="shared" ref="W98:AC98" si="50">W74+W76</f>
        <v>6</v>
      </c>
      <c r="X98">
        <f t="shared" si="50"/>
        <v>0</v>
      </c>
      <c r="Y98">
        <f t="shared" si="50"/>
        <v>0</v>
      </c>
      <c r="Z98">
        <f t="shared" si="50"/>
        <v>10</v>
      </c>
      <c r="AA98">
        <f t="shared" si="50"/>
        <v>2</v>
      </c>
      <c r="AB98">
        <f t="shared" si="50"/>
        <v>24</v>
      </c>
      <c r="AC98">
        <f t="shared" si="50"/>
        <v>8</v>
      </c>
    </row>
    <row r="99" spans="20:29" x14ac:dyDescent="0.25">
      <c r="U99" t="s">
        <v>92</v>
      </c>
      <c r="V99">
        <f>V75+V77</f>
        <v>14</v>
      </c>
      <c r="W99">
        <f t="shared" ref="W99:AC99" si="51">W75+W77</f>
        <v>2</v>
      </c>
      <c r="X99">
        <f t="shared" si="51"/>
        <v>0</v>
      </c>
      <c r="Y99">
        <f t="shared" si="51"/>
        <v>0</v>
      </c>
      <c r="Z99">
        <f t="shared" si="51"/>
        <v>6</v>
      </c>
      <c r="AA99">
        <f t="shared" si="51"/>
        <v>2</v>
      </c>
      <c r="AB99">
        <f t="shared" si="51"/>
        <v>20</v>
      </c>
      <c r="AC99">
        <f t="shared" si="51"/>
        <v>4</v>
      </c>
    </row>
  </sheetData>
  <mergeCells count="64">
    <mergeCell ref="C1:N1"/>
    <mergeCell ref="C3:C9"/>
    <mergeCell ref="D3:D9"/>
    <mergeCell ref="E3:J3"/>
    <mergeCell ref="K3:K9"/>
    <mergeCell ref="M3:M9"/>
    <mergeCell ref="N3:N9"/>
    <mergeCell ref="E4:E9"/>
    <mergeCell ref="F4:I4"/>
    <mergeCell ref="J4:J9"/>
    <mergeCell ref="F5:F9"/>
    <mergeCell ref="G5:I5"/>
    <mergeCell ref="G6:G9"/>
    <mergeCell ref="H6:H9"/>
    <mergeCell ref="I6:I9"/>
    <mergeCell ref="L3:L9"/>
    <mergeCell ref="D25:D31"/>
    <mergeCell ref="E25:J25"/>
    <mergeCell ref="K25:K31"/>
    <mergeCell ref="M25:M31"/>
    <mergeCell ref="E26:E31"/>
    <mergeCell ref="F26:I26"/>
    <mergeCell ref="J26:J31"/>
    <mergeCell ref="F27:F31"/>
    <mergeCell ref="G27:I27"/>
    <mergeCell ref="G28:G31"/>
    <mergeCell ref="H28:H31"/>
    <mergeCell ref="I28:I31"/>
    <mergeCell ref="L25:L31"/>
    <mergeCell ref="I50:I53"/>
    <mergeCell ref="N47:N53"/>
    <mergeCell ref="N25:N31"/>
    <mergeCell ref="C47:C53"/>
    <mergeCell ref="D47:D53"/>
    <mergeCell ref="E47:J47"/>
    <mergeCell ref="K47:K53"/>
    <mergeCell ref="M47:M53"/>
    <mergeCell ref="E48:E53"/>
    <mergeCell ref="F48:I48"/>
    <mergeCell ref="J48:J53"/>
    <mergeCell ref="F49:F53"/>
    <mergeCell ref="G49:I49"/>
    <mergeCell ref="G50:G53"/>
    <mergeCell ref="H50:H53"/>
    <mergeCell ref="C25:C31"/>
    <mergeCell ref="P5:P8"/>
    <mergeCell ref="Q5:Q8"/>
    <mergeCell ref="R5:R8"/>
    <mergeCell ref="S5:S7"/>
    <mergeCell ref="T5:AA6"/>
    <mergeCell ref="T7:U7"/>
    <mergeCell ref="V7:W7"/>
    <mergeCell ref="X7:Y7"/>
    <mergeCell ref="V65:W65"/>
    <mergeCell ref="X65:Y65"/>
    <mergeCell ref="Z65:AA65"/>
    <mergeCell ref="P26:P29"/>
    <mergeCell ref="Q26:Q29"/>
    <mergeCell ref="R26:R29"/>
    <mergeCell ref="S26:S28"/>
    <mergeCell ref="T26:AA27"/>
    <mergeCell ref="T28:U28"/>
    <mergeCell ref="V28:W28"/>
    <mergeCell ref="X28:Y28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бюджет</vt:lpstr>
      <vt:lpstr>тит ЗО</vt:lpstr>
      <vt:lpstr>Титулка Маркетинг</vt:lpstr>
      <vt:lpstr>План МКТ</vt:lpstr>
      <vt:lpstr>План МКТ (2)</vt:lpstr>
      <vt:lpstr>семестровка Маркетинг</vt:lpstr>
      <vt:lpstr>'План МКТ'!Заголовки_для_печати</vt:lpstr>
      <vt:lpstr>'План МКТ (2)'!Заголовки_для_печати</vt:lpstr>
      <vt:lpstr>бюджет!Область_печати</vt:lpstr>
      <vt:lpstr>'План МКТ'!Область_печати</vt:lpstr>
      <vt:lpstr>'План МКТ (2)'!Область_печати</vt:lpstr>
      <vt:lpstr>'тит ЗО'!Область_печати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admin</cp:lastModifiedBy>
  <cp:lastPrinted>2020-10-06T10:46:01Z</cp:lastPrinted>
  <dcterms:created xsi:type="dcterms:W3CDTF">2011-02-06T10:49:14Z</dcterms:created>
  <dcterms:modified xsi:type="dcterms:W3CDTF">2020-10-09T10:52:25Z</dcterms:modified>
</cp:coreProperties>
</file>